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25.xml" ContentType="application/vnd.openxmlformats-officedocument.themeOverride+xml"/>
  <Override PartName="/xl/drawings/drawing49.xml" ContentType="application/vnd.openxmlformats-officedocument.drawingml.chartshapes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6.xml" ContentType="application/vnd.openxmlformats-officedocument.themeOverride+xml"/>
  <Override PartName="/xl/drawings/drawing50.xml" ContentType="application/vnd.openxmlformats-officedocument.drawingml.chartshapes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2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9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70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3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4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5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6.xml" ContentType="application/vnd.openxmlformats-officedocument.drawingml.chartshapes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90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91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2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harts/chart62.xml" ContentType="application/vnd.openxmlformats-officedocument.drawingml.chart+xml"/>
  <Override PartName="/xl/drawings/drawing99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00.xml" ContentType="application/vnd.openxmlformats-officedocument.drawingml.chartshapes+xml"/>
  <Override PartName="/xl/charts/chart64.xml" ContentType="application/vnd.openxmlformats-officedocument.drawingml.chart+xml"/>
  <Override PartName="/xl/theme/themeOverride62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6.xml" ContentType="application/vnd.openxmlformats-officedocument.drawingml.chartshapes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9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2.xml" ContentType="application/vnd.openxmlformats-officedocument.drawingml.chart+xml"/>
  <Override PartName="/xl/theme/themeOverride63.xml" ContentType="application/vnd.openxmlformats-officedocument.themeOverride+xml"/>
  <Override PartName="/xl/drawings/drawing113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6.xml" ContentType="application/vnd.openxmlformats-officedocument.drawingml.chartshapes+xml"/>
  <Override PartName="/xl/charts/chart75.xml" ContentType="application/vnd.openxmlformats-officedocument.drawingml.chart+xml"/>
  <Override PartName="/xl/theme/themeOverride64.xml" ContentType="application/vnd.openxmlformats-officedocument.themeOverride+xml"/>
  <Override PartName="/xl/drawings/drawing117.xml" ContentType="application/vnd.openxmlformats-officedocument.drawingml.chartshapes+xml"/>
  <Override PartName="/xl/charts/chart7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20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21.xml" ContentType="application/vnd.openxmlformats-officedocument.drawingml.chartshapes+xml"/>
  <Override PartName="/xl/charts/chart7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80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6.xml" ContentType="application/vnd.openxmlformats-officedocument.themeOverrid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8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67.xml" ContentType="application/vnd.openxmlformats-officedocument.themeOverrid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68.xml" ContentType="application/vnd.openxmlformats-officedocument.themeOverride+xml"/>
  <Override PartName="/xl/drawings/drawing12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octubre/"/>
    </mc:Choice>
  </mc:AlternateContent>
  <xr:revisionPtr revIDLastSave="69" documentId="8_{7E81556E-37EA-4979-BF6D-4A29EE1C2BBE}" xr6:coauthVersionLast="47" xr6:coauthVersionMax="47" xr10:uidLastSave="{A52359E8-23C0-4EE2-A1A2-BE7E36007BEA}"/>
  <bookViews>
    <workbookView xWindow="-120" yWindow="-120" windowWidth="29040" windowHeight="15720" xr2:uid="{0B138709-42B6-42C6-90F3-B1A082F96F54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49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64" i="49" l="1"/>
  <c r="N264" i="49"/>
  <c r="O263" i="49"/>
  <c r="N263" i="49"/>
  <c r="O262" i="49"/>
  <c r="N262" i="49"/>
  <c r="O261" i="49"/>
  <c r="N261" i="49"/>
  <c r="O260" i="49"/>
  <c r="N260" i="49"/>
  <c r="O259" i="49"/>
  <c r="N259" i="49"/>
  <c r="O258" i="49"/>
  <c r="N258" i="49"/>
  <c r="O257" i="49"/>
  <c r="N257" i="49"/>
  <c r="O256" i="49"/>
  <c r="N256" i="49"/>
  <c r="O255" i="49"/>
  <c r="N255" i="49"/>
  <c r="O238" i="49"/>
  <c r="N238" i="49"/>
  <c r="O237" i="49"/>
  <c r="N237" i="49"/>
  <c r="O236" i="49"/>
  <c r="N236" i="49"/>
  <c r="O235" i="49"/>
  <c r="N235" i="49"/>
  <c r="O234" i="49"/>
  <c r="N234" i="49"/>
  <c r="O233" i="49"/>
  <c r="N233" i="49"/>
  <c r="O232" i="49"/>
  <c r="N232" i="49"/>
  <c r="O231" i="49"/>
  <c r="N231" i="49"/>
  <c r="O230" i="49"/>
  <c r="N230" i="49"/>
  <c r="O229" i="49"/>
  <c r="N229" i="49"/>
  <c r="O216" i="49"/>
  <c r="N216" i="49"/>
  <c r="O215" i="49"/>
  <c r="N215" i="49"/>
  <c r="O214" i="49"/>
  <c r="N214" i="49"/>
  <c r="O213" i="49"/>
  <c r="N213" i="49"/>
  <c r="O212" i="49"/>
  <c r="N212" i="49"/>
  <c r="O211" i="49"/>
  <c r="N211" i="49"/>
  <c r="O210" i="49"/>
  <c r="N210" i="49"/>
  <c r="O209" i="49"/>
  <c r="N209" i="49"/>
  <c r="O208" i="49"/>
  <c r="N208" i="49"/>
  <c r="O207" i="49"/>
  <c r="N207" i="49"/>
  <c r="O194" i="49"/>
  <c r="N194" i="49"/>
  <c r="O193" i="49"/>
  <c r="N193" i="49"/>
  <c r="O192" i="49"/>
  <c r="N192" i="49"/>
  <c r="O191" i="49"/>
  <c r="N191" i="49"/>
  <c r="O190" i="49"/>
  <c r="N190" i="49"/>
  <c r="O189" i="49"/>
  <c r="N189" i="49"/>
  <c r="O188" i="49"/>
  <c r="N188" i="49"/>
  <c r="O187" i="49"/>
  <c r="N187" i="49"/>
  <c r="O186" i="49"/>
  <c r="N186" i="49"/>
  <c r="O185" i="49"/>
  <c r="N185" i="49"/>
  <c r="O172" i="49"/>
  <c r="N172" i="49"/>
  <c r="O171" i="49"/>
  <c r="N171" i="49"/>
  <c r="O170" i="49"/>
  <c r="N170" i="49"/>
  <c r="O169" i="49"/>
  <c r="N169" i="49"/>
  <c r="O168" i="49"/>
  <c r="N168" i="49"/>
  <c r="O167" i="49"/>
  <c r="N167" i="49"/>
  <c r="O166" i="49"/>
  <c r="N166" i="49"/>
  <c r="O165" i="49"/>
  <c r="N165" i="49"/>
  <c r="O164" i="49"/>
  <c r="N164" i="49"/>
  <c r="O163" i="49"/>
  <c r="N163" i="49"/>
  <c r="O150" i="49"/>
  <c r="N150" i="49"/>
  <c r="O149" i="49"/>
  <c r="N149" i="49"/>
  <c r="O148" i="49"/>
  <c r="N148" i="49"/>
  <c r="O147" i="49"/>
  <c r="N147" i="49"/>
  <c r="O146" i="49"/>
  <c r="N146" i="49"/>
  <c r="O145" i="49"/>
  <c r="N145" i="49"/>
  <c r="O144" i="49"/>
  <c r="N144" i="49"/>
  <c r="O143" i="49"/>
  <c r="N143" i="49"/>
  <c r="O142" i="49"/>
  <c r="N142" i="49"/>
  <c r="O141" i="49"/>
  <c r="N141" i="49"/>
  <c r="O128" i="49"/>
  <c r="N128" i="49"/>
  <c r="O127" i="49"/>
  <c r="N127" i="49"/>
  <c r="O126" i="49"/>
  <c r="N126" i="49"/>
  <c r="O125" i="49"/>
  <c r="N125" i="49"/>
  <c r="O124" i="49"/>
  <c r="N124" i="49"/>
  <c r="O123" i="49"/>
  <c r="N123" i="49"/>
  <c r="O122" i="49"/>
  <c r="N122" i="49"/>
  <c r="O121" i="49"/>
  <c r="N121" i="49"/>
  <c r="O120" i="49"/>
  <c r="N120" i="49"/>
  <c r="O119" i="49"/>
  <c r="N119" i="49"/>
  <c r="O106" i="49"/>
  <c r="N106" i="49"/>
  <c r="O105" i="49"/>
  <c r="N105" i="49"/>
  <c r="O104" i="49"/>
  <c r="N104" i="49"/>
  <c r="O103" i="49"/>
  <c r="N103" i="49"/>
  <c r="O102" i="49"/>
  <c r="N102" i="49"/>
  <c r="O101" i="49"/>
  <c r="N101" i="49"/>
  <c r="O100" i="49"/>
  <c r="N100" i="49"/>
  <c r="O99" i="49"/>
  <c r="N99" i="49"/>
  <c r="O98" i="49"/>
  <c r="N98" i="49"/>
  <c r="O97" i="49"/>
  <c r="N97" i="49"/>
  <c r="O84" i="49"/>
  <c r="N84" i="49"/>
  <c r="O83" i="49"/>
  <c r="N83" i="49"/>
  <c r="O82" i="49"/>
  <c r="N82" i="49"/>
  <c r="O81" i="49"/>
  <c r="N81" i="49"/>
  <c r="O80" i="49"/>
  <c r="N80" i="49"/>
  <c r="O79" i="49"/>
  <c r="N79" i="49"/>
  <c r="O78" i="49"/>
  <c r="N78" i="49"/>
  <c r="O77" i="49"/>
  <c r="N77" i="49"/>
  <c r="O76" i="49"/>
  <c r="N76" i="49"/>
  <c r="O75" i="49"/>
  <c r="N75" i="49"/>
  <c r="O62" i="49"/>
  <c r="N62" i="49"/>
  <c r="O61" i="49"/>
  <c r="N61" i="49"/>
  <c r="O60" i="49"/>
  <c r="N60" i="49"/>
  <c r="O59" i="49"/>
  <c r="N59" i="49"/>
  <c r="O58" i="49"/>
  <c r="N58" i="49"/>
  <c r="O57" i="49"/>
  <c r="N57" i="49"/>
  <c r="O56" i="49"/>
  <c r="N56" i="49"/>
  <c r="O55" i="49"/>
  <c r="N55" i="49"/>
  <c r="O54" i="49"/>
  <c r="N54" i="49"/>
  <c r="O53" i="49"/>
  <c r="N53" i="49"/>
  <c r="O40" i="49"/>
  <c r="N40" i="49"/>
  <c r="O39" i="49"/>
  <c r="N39" i="49"/>
  <c r="O38" i="49"/>
  <c r="N38" i="49"/>
  <c r="O37" i="49"/>
  <c r="N37" i="49"/>
  <c r="O36" i="49"/>
  <c r="N36" i="49"/>
  <c r="O35" i="49"/>
  <c r="N35" i="49"/>
  <c r="O34" i="49"/>
  <c r="N34" i="49"/>
  <c r="O33" i="49"/>
  <c r="N33" i="49"/>
  <c r="O32" i="49"/>
  <c r="N32" i="49"/>
  <c r="O31" i="49"/>
  <c r="N31" i="49"/>
  <c r="O18" i="49"/>
  <c r="N18" i="49"/>
  <c r="O17" i="49"/>
  <c r="N17" i="49"/>
  <c r="O16" i="49"/>
  <c r="N16" i="49"/>
  <c r="O15" i="49"/>
  <c r="N15" i="49"/>
  <c r="O14" i="49"/>
  <c r="N14" i="49"/>
  <c r="O13" i="49"/>
  <c r="N13" i="49"/>
  <c r="O12" i="49"/>
  <c r="N12" i="49"/>
  <c r="O11" i="49"/>
  <c r="N11" i="49"/>
  <c r="O10" i="49"/>
  <c r="N10" i="49"/>
  <c r="O9" i="49"/>
  <c r="N9" i="49"/>
  <c r="O8" i="49"/>
  <c r="N8" i="49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H254" i="49"/>
  <c r="F254" i="49"/>
  <c r="C253" i="49"/>
  <c r="D254" i="49" s="1"/>
  <c r="B252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H228" i="49"/>
  <c r="F228" i="49"/>
  <c r="D228" i="49"/>
  <c r="C227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H206" i="49"/>
  <c r="F206" i="49"/>
  <c r="D206" i="49"/>
  <c r="C205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H184" i="49"/>
  <c r="F184" i="49"/>
  <c r="C183" i="49"/>
  <c r="D184" i="49" s="1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H162" i="49"/>
  <c r="F162" i="49"/>
  <c r="C161" i="49"/>
  <c r="D162" i="49" s="1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H140" i="49"/>
  <c r="F140" i="49"/>
  <c r="C139" i="49"/>
  <c r="D140" i="49" s="1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H118" i="49"/>
  <c r="F118" i="49"/>
  <c r="C117" i="49"/>
  <c r="D118" i="49" s="1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H96" i="49"/>
  <c r="F96" i="49"/>
  <c r="C95" i="49"/>
  <c r="D96" i="49" s="1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H74" i="49"/>
  <c r="F74" i="49"/>
  <c r="C73" i="49"/>
  <c r="D74" i="49" s="1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H52" i="49"/>
  <c r="F52" i="49"/>
  <c r="C51" i="49"/>
  <c r="D52" i="49" s="1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H30" i="49"/>
  <c r="F30" i="49"/>
  <c r="C29" i="49"/>
  <c r="D30" i="49" s="1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L8" i="49"/>
  <c r="J8" i="49"/>
  <c r="H8" i="49"/>
  <c r="F8" i="49"/>
  <c r="D8" i="49"/>
  <c r="O42" i="48"/>
  <c r="N42" i="48"/>
  <c r="O41" i="48"/>
  <c r="N41" i="48"/>
  <c r="O40" i="48"/>
  <c r="N40" i="48"/>
  <c r="O39" i="48"/>
  <c r="N39" i="48"/>
  <c r="O38" i="48"/>
  <c r="N38" i="48"/>
  <c r="O37" i="48"/>
  <c r="N37" i="48"/>
  <c r="O36" i="48"/>
  <c r="N36" i="48"/>
  <c r="O35" i="48"/>
  <c r="N35" i="48"/>
  <c r="O34" i="48"/>
  <c r="N34" i="48"/>
  <c r="O33" i="48"/>
  <c r="N33" i="48"/>
  <c r="O32" i="48"/>
  <c r="N32" i="48"/>
  <c r="O31" i="48"/>
  <c r="N31" i="48"/>
  <c r="O30" i="48"/>
  <c r="N30" i="48"/>
  <c r="O20" i="48"/>
  <c r="N20" i="48"/>
  <c r="O19" i="48"/>
  <c r="N19" i="48"/>
  <c r="O18" i="48"/>
  <c r="N18" i="48"/>
  <c r="O17" i="48"/>
  <c r="N17" i="48"/>
  <c r="O16" i="48"/>
  <c r="N16" i="48"/>
  <c r="O15" i="48"/>
  <c r="N15" i="48"/>
  <c r="O14" i="48"/>
  <c r="N14" i="48"/>
  <c r="O13" i="48"/>
  <c r="N13" i="48"/>
  <c r="O12" i="48"/>
  <c r="N12" i="48"/>
  <c r="O11" i="48"/>
  <c r="N11" i="48"/>
  <c r="O10" i="48"/>
  <c r="N10" i="48"/>
  <c r="O9" i="48"/>
  <c r="N9" i="48"/>
  <c r="O8" i="48"/>
  <c r="N8" i="48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L31" i="48"/>
  <c r="J31" i="48"/>
  <c r="H31" i="48"/>
  <c r="F31" i="48"/>
  <c r="L30" i="48"/>
  <c r="J30" i="48"/>
  <c r="H30" i="48"/>
  <c r="F30" i="48"/>
  <c r="D30" i="48"/>
  <c r="C29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L9" i="48"/>
  <c r="J9" i="48"/>
  <c r="H9" i="48"/>
  <c r="F9" i="48"/>
  <c r="L8" i="48"/>
  <c r="J8" i="48"/>
  <c r="H8" i="48"/>
  <c r="F8" i="48"/>
  <c r="D8" i="48"/>
  <c r="C7" i="48"/>
  <c r="O284" i="47"/>
  <c r="N284" i="47"/>
  <c r="O283" i="47"/>
  <c r="N283" i="47"/>
  <c r="O282" i="47"/>
  <c r="N282" i="47"/>
  <c r="O281" i="47"/>
  <c r="N281" i="47"/>
  <c r="O280" i="47"/>
  <c r="N280" i="47"/>
  <c r="O279" i="47"/>
  <c r="N279" i="47"/>
  <c r="O278" i="47"/>
  <c r="N278" i="47"/>
  <c r="O277" i="47"/>
  <c r="N277" i="47"/>
  <c r="O276" i="47"/>
  <c r="N276" i="47"/>
  <c r="O275" i="47"/>
  <c r="N275" i="47"/>
  <c r="O274" i="47"/>
  <c r="N274" i="47"/>
  <c r="O273" i="47"/>
  <c r="N273" i="47"/>
  <c r="O272" i="47"/>
  <c r="N272" i="47"/>
  <c r="O262" i="47"/>
  <c r="N262" i="47"/>
  <c r="O261" i="47"/>
  <c r="N261" i="47"/>
  <c r="O260" i="47"/>
  <c r="N260" i="47"/>
  <c r="O259" i="47"/>
  <c r="N259" i="47"/>
  <c r="O258" i="47"/>
  <c r="N258" i="47"/>
  <c r="O257" i="47"/>
  <c r="N257" i="47"/>
  <c r="O256" i="47"/>
  <c r="N256" i="47"/>
  <c r="O255" i="47"/>
  <c r="N255" i="47"/>
  <c r="O254" i="47"/>
  <c r="N254" i="47"/>
  <c r="O253" i="47"/>
  <c r="N253" i="47"/>
  <c r="O252" i="47"/>
  <c r="N252" i="47"/>
  <c r="O251" i="47"/>
  <c r="N251" i="47"/>
  <c r="O250" i="47"/>
  <c r="N250" i="47"/>
  <c r="O240" i="47"/>
  <c r="N240" i="47"/>
  <c r="O239" i="47"/>
  <c r="N239" i="47"/>
  <c r="O238" i="47"/>
  <c r="N238" i="47"/>
  <c r="O237" i="47"/>
  <c r="N237" i="47"/>
  <c r="O236" i="47"/>
  <c r="N236" i="47"/>
  <c r="O235" i="47"/>
  <c r="N235" i="47"/>
  <c r="O234" i="47"/>
  <c r="N234" i="47"/>
  <c r="O233" i="47"/>
  <c r="N233" i="47"/>
  <c r="O232" i="47"/>
  <c r="N232" i="47"/>
  <c r="O231" i="47"/>
  <c r="N231" i="47"/>
  <c r="O230" i="47"/>
  <c r="N230" i="47"/>
  <c r="O229" i="47"/>
  <c r="N229" i="47"/>
  <c r="O228" i="47"/>
  <c r="N228" i="47"/>
  <c r="O218" i="47"/>
  <c r="N218" i="47"/>
  <c r="O217" i="47"/>
  <c r="N217" i="47"/>
  <c r="O216" i="47"/>
  <c r="N216" i="47"/>
  <c r="O215" i="47"/>
  <c r="N215" i="47"/>
  <c r="O214" i="47"/>
  <c r="N214" i="47"/>
  <c r="O213" i="47"/>
  <c r="N213" i="47"/>
  <c r="O212" i="47"/>
  <c r="N212" i="47"/>
  <c r="O211" i="47"/>
  <c r="N211" i="47"/>
  <c r="O210" i="47"/>
  <c r="N210" i="47"/>
  <c r="O209" i="47"/>
  <c r="N209" i="47"/>
  <c r="O208" i="47"/>
  <c r="N208" i="47"/>
  <c r="O207" i="47"/>
  <c r="N207" i="47"/>
  <c r="O206" i="47"/>
  <c r="N206" i="47"/>
  <c r="O196" i="47"/>
  <c r="N196" i="47"/>
  <c r="O195" i="47"/>
  <c r="N195" i="47"/>
  <c r="O194" i="47"/>
  <c r="N194" i="47"/>
  <c r="O193" i="47"/>
  <c r="N193" i="47"/>
  <c r="O192" i="47"/>
  <c r="N192" i="47"/>
  <c r="O191" i="47"/>
  <c r="N191" i="47"/>
  <c r="O190" i="47"/>
  <c r="N190" i="47"/>
  <c r="O189" i="47"/>
  <c r="N189" i="47"/>
  <c r="O188" i="47"/>
  <c r="N188" i="47"/>
  <c r="O187" i="47"/>
  <c r="N187" i="47"/>
  <c r="O186" i="47"/>
  <c r="N186" i="47"/>
  <c r="O185" i="47"/>
  <c r="N185" i="47"/>
  <c r="O184" i="47"/>
  <c r="N184" i="47"/>
  <c r="O174" i="47"/>
  <c r="N174" i="47"/>
  <c r="O173" i="47"/>
  <c r="N173" i="47"/>
  <c r="O172" i="47"/>
  <c r="N172" i="47"/>
  <c r="O171" i="47"/>
  <c r="N171" i="47"/>
  <c r="O170" i="47"/>
  <c r="N170" i="47"/>
  <c r="O169" i="47"/>
  <c r="N169" i="47"/>
  <c r="O168" i="47"/>
  <c r="N168" i="47"/>
  <c r="O167" i="47"/>
  <c r="N167" i="47"/>
  <c r="O166" i="47"/>
  <c r="N166" i="47"/>
  <c r="O165" i="47"/>
  <c r="N165" i="47"/>
  <c r="O164" i="47"/>
  <c r="N164" i="47"/>
  <c r="O163" i="47"/>
  <c r="N163" i="47"/>
  <c r="O162" i="47"/>
  <c r="N162" i="47"/>
  <c r="O152" i="47"/>
  <c r="N152" i="47"/>
  <c r="O151" i="47"/>
  <c r="N151" i="47"/>
  <c r="O150" i="47"/>
  <c r="N150" i="47"/>
  <c r="O149" i="47"/>
  <c r="N149" i="47"/>
  <c r="O148" i="47"/>
  <c r="N148" i="47"/>
  <c r="O147" i="47"/>
  <c r="N147" i="47"/>
  <c r="O146" i="47"/>
  <c r="N146" i="47"/>
  <c r="O145" i="47"/>
  <c r="N145" i="47"/>
  <c r="O144" i="47"/>
  <c r="N144" i="47"/>
  <c r="O143" i="47"/>
  <c r="N143" i="47"/>
  <c r="O142" i="47"/>
  <c r="N142" i="47"/>
  <c r="O141" i="47"/>
  <c r="N141" i="47"/>
  <c r="O140" i="47"/>
  <c r="N140" i="47"/>
  <c r="O130" i="47"/>
  <c r="N130" i="47"/>
  <c r="O129" i="47"/>
  <c r="N129" i="47"/>
  <c r="O128" i="47"/>
  <c r="N128" i="47"/>
  <c r="O127" i="47"/>
  <c r="N127" i="47"/>
  <c r="O126" i="47"/>
  <c r="N126" i="47"/>
  <c r="O125" i="47"/>
  <c r="N125" i="47"/>
  <c r="O124" i="47"/>
  <c r="N124" i="47"/>
  <c r="O123" i="47"/>
  <c r="N123" i="47"/>
  <c r="O122" i="47"/>
  <c r="N122" i="47"/>
  <c r="O121" i="47"/>
  <c r="N121" i="47"/>
  <c r="O120" i="47"/>
  <c r="N120" i="47"/>
  <c r="O119" i="47"/>
  <c r="N119" i="47"/>
  <c r="O118" i="47"/>
  <c r="N118" i="47"/>
  <c r="O108" i="47"/>
  <c r="N108" i="47"/>
  <c r="O107" i="47"/>
  <c r="N107" i="47"/>
  <c r="O106" i="47"/>
  <c r="N106" i="47"/>
  <c r="O105" i="47"/>
  <c r="N105" i="47"/>
  <c r="O104" i="47"/>
  <c r="N104" i="47"/>
  <c r="O103" i="47"/>
  <c r="N103" i="47"/>
  <c r="O102" i="47"/>
  <c r="N102" i="47"/>
  <c r="O101" i="47"/>
  <c r="N101" i="47"/>
  <c r="O100" i="47"/>
  <c r="N100" i="47"/>
  <c r="O99" i="47"/>
  <c r="N99" i="47"/>
  <c r="O98" i="47"/>
  <c r="N98" i="47"/>
  <c r="O97" i="47"/>
  <c r="N97" i="47"/>
  <c r="O96" i="47"/>
  <c r="N96" i="47"/>
  <c r="O86" i="47"/>
  <c r="N86" i="47"/>
  <c r="O85" i="47"/>
  <c r="N85" i="47"/>
  <c r="O84" i="47"/>
  <c r="N84" i="47"/>
  <c r="O83" i="47"/>
  <c r="N83" i="47"/>
  <c r="O82" i="47"/>
  <c r="N82" i="47"/>
  <c r="O81" i="47"/>
  <c r="N81" i="47"/>
  <c r="O80" i="47"/>
  <c r="N80" i="47"/>
  <c r="O79" i="47"/>
  <c r="N79" i="47"/>
  <c r="O78" i="47"/>
  <c r="N78" i="47"/>
  <c r="O77" i="47"/>
  <c r="N77" i="47"/>
  <c r="O76" i="47"/>
  <c r="N76" i="47"/>
  <c r="O75" i="47"/>
  <c r="N75" i="47"/>
  <c r="O74" i="47"/>
  <c r="N74" i="47"/>
  <c r="O64" i="47"/>
  <c r="N64" i="47"/>
  <c r="O63" i="47"/>
  <c r="N63" i="47"/>
  <c r="O62" i="47"/>
  <c r="N62" i="47"/>
  <c r="O61" i="47"/>
  <c r="N61" i="47"/>
  <c r="O60" i="47"/>
  <c r="N60" i="47"/>
  <c r="O59" i="47"/>
  <c r="N59" i="47"/>
  <c r="O58" i="47"/>
  <c r="N58" i="47"/>
  <c r="O57" i="47"/>
  <c r="N57" i="47"/>
  <c r="O56" i="47"/>
  <c r="N56" i="47"/>
  <c r="O55" i="47"/>
  <c r="N55" i="47"/>
  <c r="O54" i="47"/>
  <c r="N54" i="47"/>
  <c r="O53" i="47"/>
  <c r="N53" i="47"/>
  <c r="O52" i="47"/>
  <c r="N52" i="47"/>
  <c r="O42" i="47"/>
  <c r="N42" i="47"/>
  <c r="O41" i="47"/>
  <c r="N41" i="47"/>
  <c r="O40" i="47"/>
  <c r="N40" i="47"/>
  <c r="O39" i="47"/>
  <c r="N39" i="47"/>
  <c r="O38" i="47"/>
  <c r="N38" i="47"/>
  <c r="O37" i="47"/>
  <c r="N37" i="47"/>
  <c r="O36" i="47"/>
  <c r="N36" i="47"/>
  <c r="O35" i="47"/>
  <c r="N35" i="47"/>
  <c r="O34" i="47"/>
  <c r="N34" i="47"/>
  <c r="O33" i="47"/>
  <c r="N33" i="47"/>
  <c r="O32" i="47"/>
  <c r="N32" i="47"/>
  <c r="O31" i="47"/>
  <c r="N31" i="47"/>
  <c r="O30" i="47"/>
  <c r="N30" i="47"/>
  <c r="O20" i="47"/>
  <c r="N20" i="47"/>
  <c r="O19" i="47"/>
  <c r="N19" i="47"/>
  <c r="O18" i="47"/>
  <c r="N18" i="47"/>
  <c r="O17" i="47"/>
  <c r="N17" i="47"/>
  <c r="O16" i="47"/>
  <c r="N16" i="47"/>
  <c r="O15" i="47"/>
  <c r="N15" i="47"/>
  <c r="O14" i="47"/>
  <c r="N14" i="47"/>
  <c r="O13" i="47"/>
  <c r="N13" i="47"/>
  <c r="O12" i="47"/>
  <c r="N12" i="47"/>
  <c r="O11" i="47"/>
  <c r="N11" i="47"/>
  <c r="O10" i="47"/>
  <c r="N10" i="47"/>
  <c r="O9" i="47"/>
  <c r="N9" i="47"/>
  <c r="O8" i="47"/>
  <c r="N8" i="47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L273" i="47"/>
  <c r="J273" i="47"/>
  <c r="H273" i="47"/>
  <c r="F273" i="47"/>
  <c r="L272" i="47"/>
  <c r="J272" i="47"/>
  <c r="H272" i="47"/>
  <c r="F272" i="47"/>
  <c r="D272" i="47"/>
  <c r="C271" i="47"/>
  <c r="B270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L251" i="47"/>
  <c r="J251" i="47"/>
  <c r="H251" i="47"/>
  <c r="F251" i="47"/>
  <c r="L250" i="47"/>
  <c r="J250" i="47"/>
  <c r="H250" i="47"/>
  <c r="F250" i="47"/>
  <c r="D250" i="47"/>
  <c r="C249" i="47"/>
  <c r="B248" i="47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L229" i="47"/>
  <c r="J229" i="47"/>
  <c r="H229" i="47"/>
  <c r="F229" i="47"/>
  <c r="L228" i="47"/>
  <c r="J228" i="47"/>
  <c r="H228" i="47"/>
  <c r="F228" i="47"/>
  <c r="D228" i="47"/>
  <c r="C227" i="47"/>
  <c r="B226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L207" i="47"/>
  <c r="J207" i="47"/>
  <c r="H207" i="47"/>
  <c r="F207" i="47"/>
  <c r="L206" i="47"/>
  <c r="J206" i="47"/>
  <c r="H206" i="47"/>
  <c r="F206" i="47"/>
  <c r="D206" i="47"/>
  <c r="C205" i="47"/>
  <c r="B204" i="47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L185" i="47"/>
  <c r="J185" i="47"/>
  <c r="H185" i="47"/>
  <c r="F185" i="47"/>
  <c r="L184" i="47"/>
  <c r="J184" i="47"/>
  <c r="H184" i="47"/>
  <c r="F184" i="47"/>
  <c r="D184" i="47"/>
  <c r="C183" i="47"/>
  <c r="B182" i="47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L163" i="47"/>
  <c r="J163" i="47"/>
  <c r="H163" i="47"/>
  <c r="F163" i="47"/>
  <c r="L162" i="47"/>
  <c r="J162" i="47"/>
  <c r="H162" i="47"/>
  <c r="F162" i="47"/>
  <c r="D162" i="47"/>
  <c r="C161" i="47"/>
  <c r="B160" i="47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L141" i="47"/>
  <c r="J141" i="47"/>
  <c r="H141" i="47"/>
  <c r="F141" i="47"/>
  <c r="L140" i="47"/>
  <c r="J140" i="47"/>
  <c r="H140" i="47"/>
  <c r="F140" i="47"/>
  <c r="D140" i="47"/>
  <c r="C139" i="47"/>
  <c r="B138" i="47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L119" i="47"/>
  <c r="J119" i="47"/>
  <c r="H119" i="47"/>
  <c r="F119" i="47"/>
  <c r="L118" i="47"/>
  <c r="J118" i="47"/>
  <c r="H118" i="47"/>
  <c r="F118" i="47"/>
  <c r="D118" i="47"/>
  <c r="C117" i="47"/>
  <c r="B116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96" i="47"/>
  <c r="J96" i="47"/>
  <c r="H96" i="47"/>
  <c r="F96" i="47"/>
  <c r="D96" i="47"/>
  <c r="C95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L74" i="47"/>
  <c r="J74" i="47"/>
  <c r="H74" i="47"/>
  <c r="F74" i="47"/>
  <c r="D74" i="47"/>
  <c r="C73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L52" i="47"/>
  <c r="J52" i="47"/>
  <c r="H52" i="47"/>
  <c r="F52" i="47"/>
  <c r="D52" i="47"/>
  <c r="C51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30" i="47"/>
  <c r="J30" i="47"/>
  <c r="H30" i="47"/>
  <c r="F30" i="47"/>
  <c r="D30" i="47"/>
  <c r="C29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L8" i="47"/>
  <c r="J8" i="47"/>
  <c r="H8" i="47"/>
  <c r="F8" i="47"/>
  <c r="D8" i="47"/>
  <c r="C7" i="47"/>
  <c r="M135" i="43" l="1"/>
  <c r="I135" i="43"/>
  <c r="H135" i="43"/>
  <c r="G135" i="43"/>
  <c r="Q5" i="43"/>
  <c r="R5" i="43"/>
  <c r="M5" i="43"/>
  <c r="N5" i="43"/>
  <c r="I5" i="43"/>
  <c r="J5" i="43"/>
  <c r="F5" i="43"/>
  <c r="O135" i="42"/>
  <c r="M135" i="42"/>
  <c r="L135" i="42"/>
  <c r="K135" i="42"/>
  <c r="I135" i="42"/>
  <c r="R5" i="42"/>
  <c r="N5" i="42"/>
  <c r="J5" i="42"/>
  <c r="F5" i="42"/>
  <c r="K135" i="41"/>
  <c r="I135" i="41"/>
  <c r="Q5" i="41"/>
  <c r="I5" i="41"/>
  <c r="F5" i="41"/>
  <c r="M133" i="40"/>
  <c r="L133" i="40"/>
  <c r="K133" i="40"/>
  <c r="I133" i="40"/>
  <c r="O133" i="40"/>
  <c r="T5" i="40"/>
  <c r="R5" i="40"/>
  <c r="L5" i="40"/>
  <c r="J5" i="40"/>
  <c r="F5" i="40"/>
  <c r="K133" i="39"/>
  <c r="L133" i="39"/>
  <c r="I133" i="39"/>
  <c r="H133" i="39"/>
  <c r="T5" i="39"/>
  <c r="M5" i="39"/>
  <c r="N5" i="39"/>
  <c r="J5" i="39"/>
  <c r="T5" i="38"/>
  <c r="Q5" i="38"/>
  <c r="P5" i="38"/>
  <c r="N5" i="38"/>
  <c r="M5" i="38"/>
  <c r="L5" i="38"/>
  <c r="H5" i="38"/>
  <c r="F5" i="38"/>
  <c r="M123" i="37"/>
  <c r="L123" i="37"/>
  <c r="K123" i="37"/>
  <c r="H123" i="37"/>
  <c r="G123" i="37"/>
  <c r="K5" i="37"/>
  <c r="M5" i="37"/>
  <c r="Y29" i="35"/>
  <c r="I29" i="35"/>
  <c r="H29" i="35"/>
  <c r="AP7" i="35"/>
  <c r="AO7" i="35"/>
  <c r="AF7" i="35"/>
  <c r="AE7" i="35"/>
  <c r="I7" i="35"/>
  <c r="J96" i="33"/>
  <c r="H96" i="33"/>
  <c r="L74" i="33"/>
  <c r="D74" i="33"/>
  <c r="N74" i="33"/>
  <c r="J74" i="33"/>
  <c r="H74" i="33"/>
  <c r="F74" i="33"/>
  <c r="L52" i="33"/>
  <c r="J52" i="33"/>
  <c r="D52" i="33"/>
  <c r="N30" i="33"/>
  <c r="H30" i="33"/>
  <c r="F30" i="33"/>
  <c r="D30" i="33"/>
  <c r="N8" i="33"/>
  <c r="D8" i="33"/>
  <c r="O96" i="31"/>
  <c r="N96" i="31"/>
  <c r="F96" i="31"/>
  <c r="D96" i="31"/>
  <c r="L96" i="31"/>
  <c r="J96" i="31"/>
  <c r="H96" i="31"/>
  <c r="L74" i="31"/>
  <c r="D74" i="31"/>
  <c r="O74" i="31"/>
  <c r="J74" i="31"/>
  <c r="H74" i="31"/>
  <c r="F74" i="31"/>
  <c r="O52" i="31"/>
  <c r="J52" i="31"/>
  <c r="L52" i="31"/>
  <c r="F52" i="31"/>
  <c r="D52" i="31"/>
  <c r="N30" i="31"/>
  <c r="H30" i="31"/>
  <c r="N8" i="31"/>
  <c r="L8" i="31"/>
  <c r="F8" i="31"/>
  <c r="O8" i="31"/>
  <c r="J8" i="31"/>
  <c r="H8" i="31"/>
  <c r="D8" i="31"/>
  <c r="L272" i="30"/>
  <c r="D272" i="30"/>
  <c r="O272" i="30"/>
  <c r="J272" i="30"/>
  <c r="F272" i="30"/>
  <c r="C271" i="30"/>
  <c r="B270" i="30"/>
  <c r="L250" i="30"/>
  <c r="J250" i="30"/>
  <c r="F250" i="30"/>
  <c r="D250" i="30"/>
  <c r="O250" i="30"/>
  <c r="H250" i="30"/>
  <c r="C249" i="30"/>
  <c r="B248" i="30"/>
  <c r="N228" i="30"/>
  <c r="L228" i="30"/>
  <c r="J228" i="30"/>
  <c r="F228" i="30"/>
  <c r="D228" i="30"/>
  <c r="O228" i="30"/>
  <c r="H228" i="30"/>
  <c r="C227" i="30"/>
  <c r="B226" i="30"/>
  <c r="N206" i="30"/>
  <c r="L206" i="30"/>
  <c r="J206" i="30"/>
  <c r="F206" i="30"/>
  <c r="D206" i="30"/>
  <c r="H206" i="30"/>
  <c r="C205" i="30"/>
  <c r="O206" i="30" s="1"/>
  <c r="B204" i="30"/>
  <c r="N184" i="30"/>
  <c r="L184" i="30"/>
  <c r="J184" i="30"/>
  <c r="D184" i="30"/>
  <c r="O184" i="30"/>
  <c r="F184" i="30"/>
  <c r="C183" i="30"/>
  <c r="B182" i="30"/>
  <c r="L162" i="30"/>
  <c r="J162" i="30"/>
  <c r="D162" i="30"/>
  <c r="O162" i="30"/>
  <c r="H162" i="30"/>
  <c r="F162" i="30"/>
  <c r="C161" i="30"/>
  <c r="B160" i="30"/>
  <c r="L140" i="30"/>
  <c r="J140" i="30"/>
  <c r="D140" i="30"/>
  <c r="O140" i="30"/>
  <c r="H140" i="30"/>
  <c r="F140" i="30"/>
  <c r="C139" i="30"/>
  <c r="B138" i="30"/>
  <c r="L118" i="30"/>
  <c r="J118" i="30"/>
  <c r="D118" i="30"/>
  <c r="O118" i="30"/>
  <c r="H118" i="30"/>
  <c r="F118" i="30"/>
  <c r="C117" i="30"/>
  <c r="B116" i="30"/>
  <c r="L96" i="30"/>
  <c r="J96" i="30"/>
  <c r="D96" i="30"/>
  <c r="O96" i="30"/>
  <c r="H96" i="30"/>
  <c r="F96" i="30"/>
  <c r="C95" i="30"/>
  <c r="J74" i="30"/>
  <c r="H74" i="30"/>
  <c r="D74" i="30"/>
  <c r="L74" i="30"/>
  <c r="C73" i="30"/>
  <c r="O74" i="30" s="1"/>
  <c r="O52" i="30"/>
  <c r="N52" i="30"/>
  <c r="H52" i="30"/>
  <c r="F52" i="30"/>
  <c r="D52" i="30"/>
  <c r="C51" i="30"/>
  <c r="N30" i="30"/>
  <c r="F30" i="30"/>
  <c r="D30" i="30"/>
  <c r="J30" i="30"/>
  <c r="H30" i="30"/>
  <c r="C29" i="30"/>
  <c r="L8" i="30"/>
  <c r="J8" i="30"/>
  <c r="D8" i="30"/>
  <c r="F8" i="30"/>
  <c r="C7" i="30"/>
  <c r="K6" i="28"/>
  <c r="B4" i="28"/>
  <c r="M6" i="27"/>
  <c r="J6" i="27"/>
  <c r="I6" i="27"/>
  <c r="B3" i="27"/>
  <c r="M6" i="26"/>
  <c r="L6" i="26"/>
  <c r="B4" i="26"/>
  <c r="L30" i="25"/>
  <c r="D30" i="25"/>
  <c r="J30" i="25"/>
  <c r="H30" i="25"/>
  <c r="F30" i="25"/>
  <c r="J8" i="25"/>
  <c r="L8" i="25"/>
  <c r="H8" i="25"/>
  <c r="F8" i="25"/>
  <c r="D8" i="25"/>
  <c r="Y7" i="22"/>
  <c r="Z7" i="22"/>
  <c r="AA7" i="22"/>
  <c r="N7" i="22"/>
  <c r="K7" i="22"/>
  <c r="J7" i="22"/>
  <c r="M7" i="22"/>
  <c r="L7" i="22"/>
  <c r="B4" i="22"/>
  <c r="B5" i="21"/>
  <c r="B4" i="19"/>
  <c r="AB6" i="18"/>
  <c r="AA6" i="18"/>
  <c r="T6" i="18"/>
  <c r="K6" i="18"/>
  <c r="B3" i="18"/>
  <c r="AA7" i="17"/>
  <c r="X7" i="17"/>
  <c r="B4" i="17"/>
  <c r="K7" i="16"/>
  <c r="I7" i="16"/>
  <c r="J7" i="16"/>
  <c r="B4" i="16"/>
  <c r="AA7" i="15"/>
  <c r="Z7" i="15"/>
  <c r="B4" i="15"/>
  <c r="V9" i="14"/>
  <c r="K9" i="14"/>
  <c r="B6" i="14"/>
  <c r="AA6" i="13"/>
  <c r="X6" i="13"/>
  <c r="W6" i="13"/>
  <c r="M6" i="13"/>
  <c r="L6" i="13"/>
  <c r="B3" i="13"/>
  <c r="J5" i="12"/>
  <c r="I5" i="12"/>
  <c r="S8" i="9"/>
  <c r="P8" i="9"/>
  <c r="W6" i="6"/>
  <c r="I6" i="6"/>
  <c r="B3" i="6"/>
  <c r="V6" i="5"/>
  <c r="T6" i="5"/>
  <c r="L6" i="5"/>
  <c r="K6" i="5"/>
  <c r="I6" i="5"/>
  <c r="B3" i="5"/>
  <c r="N152" i="3"/>
  <c r="L152" i="3"/>
  <c r="K152" i="3"/>
  <c r="L79" i="3"/>
  <c r="K79" i="3"/>
  <c r="N79" i="3"/>
  <c r="K6" i="3"/>
  <c r="N6" i="3"/>
  <c r="M6" i="3"/>
  <c r="N56" i="2"/>
  <c r="L56" i="2"/>
  <c r="J56" i="2"/>
  <c r="M56" i="2"/>
  <c r="N31" i="2"/>
  <c r="L31" i="2"/>
  <c r="K31" i="2"/>
  <c r="N6" i="2"/>
  <c r="L6" i="2"/>
  <c r="J6" i="2"/>
  <c r="M6" i="2"/>
  <c r="B39" i="1"/>
  <c r="B38" i="1"/>
  <c r="B37" i="1"/>
  <c r="M2" i="1"/>
  <c r="F14" i="42"/>
  <c r="F7" i="42"/>
  <c r="F11" i="42"/>
  <c r="F12" i="41"/>
  <c r="F13" i="42"/>
  <c r="D16" i="42"/>
  <c r="F9" i="42"/>
  <c r="C16" i="42"/>
  <c r="D146" i="41"/>
  <c r="F15" i="41"/>
  <c r="F11" i="41"/>
  <c r="F15" i="42"/>
  <c r="F10" i="42"/>
  <c r="F8" i="42"/>
  <c r="F8" i="41"/>
  <c r="F13" i="41"/>
  <c r="F8" i="40"/>
  <c r="F12" i="39"/>
  <c r="F12" i="40"/>
  <c r="F11" i="40"/>
  <c r="F7" i="40"/>
  <c r="F12" i="38"/>
  <c r="F7" i="41"/>
  <c r="F11" i="39"/>
  <c r="F10" i="40"/>
  <c r="F6" i="40"/>
  <c r="F11" i="38"/>
  <c r="E11" i="37"/>
  <c r="F9" i="40"/>
  <c r="D11" i="37"/>
  <c r="F7" i="38"/>
  <c r="C11" i="37"/>
  <c r="L9" i="33"/>
  <c r="L15" i="33"/>
  <c r="L13" i="33"/>
  <c r="L19" i="33"/>
  <c r="L101" i="33"/>
  <c r="F85" i="33"/>
  <c r="J82" i="33"/>
  <c r="F77" i="33"/>
  <c r="F43" i="33"/>
  <c r="F20" i="33"/>
  <c r="F100" i="31"/>
  <c r="H98" i="31"/>
  <c r="H87" i="31"/>
  <c r="L83" i="31"/>
  <c r="F81" i="31"/>
  <c r="H79" i="31"/>
  <c r="L75" i="31"/>
  <c r="L64" i="31"/>
  <c r="F62" i="31"/>
  <c r="L21" i="31"/>
  <c r="F19" i="31"/>
  <c r="H17" i="31"/>
  <c r="J15" i="31"/>
  <c r="L13" i="31"/>
  <c r="F11" i="31"/>
  <c r="H9" i="31"/>
  <c r="L105" i="33"/>
  <c r="H31" i="31"/>
  <c r="H20" i="31"/>
  <c r="J18" i="31"/>
  <c r="L16" i="31"/>
  <c r="F14" i="31"/>
  <c r="H12" i="31"/>
  <c r="J10" i="31"/>
  <c r="L99" i="33"/>
  <c r="F84" i="33"/>
  <c r="J81" i="33"/>
  <c r="F76" i="33"/>
  <c r="F101" i="31"/>
  <c r="H99" i="31"/>
  <c r="L84" i="31"/>
  <c r="F82" i="31"/>
  <c r="H80" i="31"/>
  <c r="L76" i="31"/>
  <c r="L65" i="31"/>
  <c r="L86" i="33"/>
  <c r="L65" i="33"/>
  <c r="F20" i="31"/>
  <c r="H18" i="31"/>
  <c r="J16" i="31"/>
  <c r="L14" i="31"/>
  <c r="F12" i="31"/>
  <c r="H10" i="31"/>
  <c r="L103" i="33"/>
  <c r="L98" i="33"/>
  <c r="J65" i="33"/>
  <c r="L43" i="33"/>
  <c r="L18" i="33"/>
  <c r="H21" i="31"/>
  <c r="J19" i="31"/>
  <c r="L17" i="31"/>
  <c r="F15" i="31"/>
  <c r="H13" i="31"/>
  <c r="J11" i="31"/>
  <c r="L9" i="31"/>
  <c r="H65" i="33"/>
  <c r="L10" i="33"/>
  <c r="L20" i="31"/>
  <c r="F18" i="31"/>
  <c r="H16" i="31"/>
  <c r="J14" i="31"/>
  <c r="L12" i="31"/>
  <c r="F10" i="31"/>
  <c r="L107" i="33"/>
  <c r="H43" i="33"/>
  <c r="L14" i="33"/>
  <c r="L11" i="33"/>
  <c r="F40" i="31"/>
  <c r="H38" i="31"/>
  <c r="F32" i="31"/>
  <c r="F21" i="31"/>
  <c r="H19" i="31"/>
  <c r="J17" i="31"/>
  <c r="L15" i="31"/>
  <c r="F13" i="31"/>
  <c r="H11" i="31"/>
  <c r="J9" i="31"/>
  <c r="J284" i="30"/>
  <c r="H104" i="33"/>
  <c r="F63" i="31"/>
  <c r="L57" i="31"/>
  <c r="F55" i="31"/>
  <c r="H41" i="31"/>
  <c r="J31" i="31"/>
  <c r="F106" i="31"/>
  <c r="H15" i="31"/>
  <c r="H278" i="30"/>
  <c r="F275" i="30"/>
  <c r="F78" i="33"/>
  <c r="L38" i="31"/>
  <c r="F36" i="31"/>
  <c r="J12" i="31"/>
  <c r="F283" i="30"/>
  <c r="J276" i="30"/>
  <c r="H273" i="30"/>
  <c r="J59" i="31"/>
  <c r="F43" i="31"/>
  <c r="H33" i="31"/>
  <c r="L19" i="31"/>
  <c r="F17" i="31"/>
  <c r="H281" i="30"/>
  <c r="L274" i="30"/>
  <c r="L56" i="31"/>
  <c r="F54" i="31"/>
  <c r="J40" i="31"/>
  <c r="H14" i="31"/>
  <c r="L282" i="30"/>
  <c r="J279" i="30"/>
  <c r="F276" i="30"/>
  <c r="H61" i="31"/>
  <c r="L37" i="31"/>
  <c r="F35" i="31"/>
  <c r="J21" i="31"/>
  <c r="L11" i="31"/>
  <c r="F9" i="31"/>
  <c r="F284" i="30"/>
  <c r="L277" i="30"/>
  <c r="H274" i="30"/>
  <c r="H284" i="30"/>
  <c r="H42" i="31"/>
  <c r="L18" i="31"/>
  <c r="F16" i="31"/>
  <c r="H282" i="30"/>
  <c r="H53" i="31"/>
  <c r="J13" i="31"/>
  <c r="J280" i="30"/>
  <c r="J78" i="33"/>
  <c r="H60" i="31"/>
  <c r="H34" i="31"/>
  <c r="H106" i="31"/>
  <c r="J20" i="31"/>
  <c r="L10" i="31"/>
  <c r="L285" i="30"/>
  <c r="F280" i="30"/>
  <c r="L278" i="30"/>
  <c r="L195" i="30"/>
  <c r="H185" i="30"/>
  <c r="J175" i="30"/>
  <c r="F173" i="30"/>
  <c r="H172" i="30"/>
  <c r="F170" i="30"/>
  <c r="H169" i="30"/>
  <c r="L165" i="30"/>
  <c r="H163" i="30"/>
  <c r="L153" i="30"/>
  <c r="F151" i="30"/>
  <c r="H149" i="30"/>
  <c r="J147" i="30"/>
  <c r="L145" i="30"/>
  <c r="F143" i="30"/>
  <c r="H141" i="30"/>
  <c r="L131" i="30"/>
  <c r="F129" i="30"/>
  <c r="H127" i="30"/>
  <c r="J125" i="30"/>
  <c r="L123" i="30"/>
  <c r="F121" i="30"/>
  <c r="H119" i="30"/>
  <c r="L109" i="30"/>
  <c r="F107" i="30"/>
  <c r="H105" i="30"/>
  <c r="J103" i="30"/>
  <c r="L101" i="30"/>
  <c r="F99" i="30"/>
  <c r="H97" i="30"/>
  <c r="H86" i="30"/>
  <c r="H108" i="30"/>
  <c r="J106" i="30"/>
  <c r="L104" i="30"/>
  <c r="F102" i="30"/>
  <c r="H100" i="30"/>
  <c r="J98" i="30"/>
  <c r="H43" i="30"/>
  <c r="J41" i="30"/>
  <c r="L39" i="30"/>
  <c r="F37" i="30"/>
  <c r="H35" i="30"/>
  <c r="J33" i="30"/>
  <c r="L31" i="30"/>
  <c r="L20" i="30"/>
  <c r="F18" i="30"/>
  <c r="H16" i="30"/>
  <c r="J14" i="30"/>
  <c r="L12" i="30"/>
  <c r="F10" i="30"/>
  <c r="J109" i="30"/>
  <c r="L107" i="30"/>
  <c r="F105" i="30"/>
  <c r="H103" i="30"/>
  <c r="J101" i="30"/>
  <c r="L99" i="30"/>
  <c r="F97" i="30"/>
  <c r="L42" i="30"/>
  <c r="F40" i="30"/>
  <c r="H38" i="30"/>
  <c r="J36" i="30"/>
  <c r="L34" i="30"/>
  <c r="F32" i="30"/>
  <c r="F21" i="30"/>
  <c r="H19" i="30"/>
  <c r="J17" i="30"/>
  <c r="L15" i="30"/>
  <c r="F13" i="30"/>
  <c r="H11" i="30"/>
  <c r="J9" i="30"/>
  <c r="J189" i="30"/>
  <c r="F166" i="30"/>
  <c r="J164" i="30"/>
  <c r="F152" i="30"/>
  <c r="H150" i="30"/>
  <c r="J148" i="30"/>
  <c r="L146" i="30"/>
  <c r="F144" i="30"/>
  <c r="H142" i="30"/>
  <c r="F130" i="30"/>
  <c r="H128" i="30"/>
  <c r="J126" i="30"/>
  <c r="L124" i="30"/>
  <c r="F122" i="30"/>
  <c r="H120" i="30"/>
  <c r="F108" i="30"/>
  <c r="H106" i="30"/>
  <c r="J104" i="30"/>
  <c r="L102" i="30"/>
  <c r="F100" i="30"/>
  <c r="H98" i="30"/>
  <c r="H87" i="30"/>
  <c r="F81" i="30"/>
  <c r="H79" i="30"/>
  <c r="F62" i="30"/>
  <c r="H60" i="30"/>
  <c r="F193" i="30"/>
  <c r="L172" i="30"/>
  <c r="F165" i="30"/>
  <c r="H153" i="30"/>
  <c r="J151" i="30"/>
  <c r="L149" i="30"/>
  <c r="F147" i="30"/>
  <c r="H145" i="30"/>
  <c r="J143" i="30"/>
  <c r="L141" i="30"/>
  <c r="H131" i="30"/>
  <c r="J129" i="30"/>
  <c r="L127" i="30"/>
  <c r="F125" i="30"/>
  <c r="H123" i="30"/>
  <c r="J121" i="30"/>
  <c r="L119" i="30"/>
  <c r="H109" i="30"/>
  <c r="J107" i="30"/>
  <c r="L105" i="30"/>
  <c r="F103" i="30"/>
  <c r="H101" i="30"/>
  <c r="J99" i="30"/>
  <c r="L97" i="30"/>
  <c r="F84" i="30"/>
  <c r="H82" i="30"/>
  <c r="F76" i="30"/>
  <c r="F65" i="30"/>
  <c r="L241" i="30"/>
  <c r="H164" i="30"/>
  <c r="L108" i="30"/>
  <c r="F106" i="30"/>
  <c r="H104" i="30"/>
  <c r="J102" i="30"/>
  <c r="L100" i="30"/>
  <c r="F98" i="30"/>
  <c r="L43" i="30"/>
  <c r="F41" i="30"/>
  <c r="H39" i="30"/>
  <c r="J37" i="30"/>
  <c r="L35" i="30"/>
  <c r="F33" i="30"/>
  <c r="H31" i="30"/>
  <c r="H20" i="30"/>
  <c r="J18" i="30"/>
  <c r="L16" i="30"/>
  <c r="F14" i="30"/>
  <c r="H12" i="30"/>
  <c r="J10" i="30"/>
  <c r="L168" i="30"/>
  <c r="F164" i="30"/>
  <c r="J163" i="30"/>
  <c r="L147" i="30"/>
  <c r="F145" i="30"/>
  <c r="H143" i="30"/>
  <c r="J141" i="30"/>
  <c r="F131" i="30"/>
  <c r="H129" i="30"/>
  <c r="J127" i="30"/>
  <c r="L125" i="30"/>
  <c r="F123" i="30"/>
  <c r="H121" i="30"/>
  <c r="J119" i="30"/>
  <c r="F109" i="30"/>
  <c r="H107" i="30"/>
  <c r="J105" i="30"/>
  <c r="L103" i="30"/>
  <c r="F101" i="30"/>
  <c r="H99" i="30"/>
  <c r="J97" i="30"/>
  <c r="H80" i="30"/>
  <c r="H61" i="30"/>
  <c r="H53" i="30"/>
  <c r="H42" i="30"/>
  <c r="J40" i="30"/>
  <c r="L38" i="30"/>
  <c r="F36" i="30"/>
  <c r="H34" i="30"/>
  <c r="H191" i="30"/>
  <c r="H171" i="30"/>
  <c r="J170" i="30"/>
  <c r="H168" i="30"/>
  <c r="J167" i="30"/>
  <c r="J166" i="30"/>
  <c r="J152" i="30"/>
  <c r="L150" i="30"/>
  <c r="F148" i="30"/>
  <c r="H146" i="30"/>
  <c r="J144" i="30"/>
  <c r="L142" i="30"/>
  <c r="J130" i="30"/>
  <c r="L128" i="30"/>
  <c r="F126" i="30"/>
  <c r="H124" i="30"/>
  <c r="J122" i="30"/>
  <c r="L120" i="30"/>
  <c r="J108" i="30"/>
  <c r="L106" i="30"/>
  <c r="F104" i="30"/>
  <c r="H102" i="30"/>
  <c r="J100" i="30"/>
  <c r="L98" i="30"/>
  <c r="H83" i="30"/>
  <c r="H75" i="30"/>
  <c r="H64" i="30"/>
  <c r="F58" i="30"/>
  <c r="H56" i="30"/>
  <c r="J43" i="30"/>
  <c r="L41" i="30"/>
  <c r="F39" i="30"/>
  <c r="J35" i="30"/>
  <c r="H32" i="30"/>
  <c r="F80" i="30"/>
  <c r="L63" i="30"/>
  <c r="F61" i="30"/>
  <c r="F53" i="30"/>
  <c r="F43" i="30"/>
  <c r="H40" i="30"/>
  <c r="L36" i="30"/>
  <c r="F34" i="30"/>
  <c r="F31" i="30"/>
  <c r="L21" i="30"/>
  <c r="L19" i="30"/>
  <c r="L18" i="30"/>
  <c r="F207" i="30"/>
  <c r="H63" i="30"/>
  <c r="H81" i="30"/>
  <c r="H41" i="30"/>
  <c r="L37" i="30"/>
  <c r="F35" i="30"/>
  <c r="J21" i="30"/>
  <c r="J20" i="30"/>
  <c r="L17" i="30"/>
  <c r="L14" i="30"/>
  <c r="L13" i="30"/>
  <c r="L11" i="30"/>
  <c r="L10" i="30"/>
  <c r="F83" i="30"/>
  <c r="H36" i="30"/>
  <c r="J19" i="30"/>
  <c r="J16" i="30"/>
  <c r="J15" i="30"/>
  <c r="J13" i="30"/>
  <c r="J12" i="30"/>
  <c r="L9" i="30"/>
  <c r="H152" i="30"/>
  <c r="H78" i="30"/>
  <c r="F54" i="30"/>
  <c r="H37" i="30"/>
  <c r="H21" i="30"/>
  <c r="H18" i="30"/>
  <c r="H17" i="30"/>
  <c r="H15" i="30"/>
  <c r="H14" i="30"/>
  <c r="J11" i="30"/>
  <c r="L55" i="30"/>
  <c r="J42" i="30"/>
  <c r="J38" i="30"/>
  <c r="L33" i="30"/>
  <c r="L32" i="30"/>
  <c r="F20" i="30"/>
  <c r="F19" i="30"/>
  <c r="F17" i="30"/>
  <c r="F16" i="30"/>
  <c r="H13" i="30"/>
  <c r="H10" i="30"/>
  <c r="H9" i="30"/>
  <c r="L59" i="30"/>
  <c r="F57" i="30"/>
  <c r="F42" i="30"/>
  <c r="J39" i="30"/>
  <c r="J32" i="30"/>
  <c r="J31" i="30"/>
  <c r="F15" i="30"/>
  <c r="F12" i="30"/>
  <c r="F11" i="30"/>
  <c r="F9" i="30"/>
  <c r="H130" i="30"/>
  <c r="J76" i="30"/>
  <c r="H59" i="30"/>
  <c r="H55" i="30"/>
  <c r="L40" i="30"/>
  <c r="F38" i="30"/>
  <c r="J34" i="30"/>
  <c r="H33" i="30"/>
  <c r="F62" i="28"/>
  <c r="E48" i="28"/>
  <c r="D34" i="28"/>
  <c r="F160" i="27"/>
  <c r="E160" i="27"/>
  <c r="D146" i="27"/>
  <c r="C132" i="27"/>
  <c r="G90" i="28"/>
  <c r="F76" i="28"/>
  <c r="D62" i="28"/>
  <c r="D160" i="27"/>
  <c r="L82" i="30"/>
  <c r="C160" i="27"/>
  <c r="G104" i="27"/>
  <c r="J65" i="30"/>
  <c r="G118" i="27"/>
  <c r="F104" i="27"/>
  <c r="G132" i="27"/>
  <c r="F118" i="27"/>
  <c r="E104" i="27"/>
  <c r="G146" i="27"/>
  <c r="F132" i="27"/>
  <c r="E118" i="27"/>
  <c r="D104" i="27"/>
  <c r="E34" i="28"/>
  <c r="E146" i="27"/>
  <c r="G90" i="27"/>
  <c r="F76" i="27"/>
  <c r="E62" i="27"/>
  <c r="D48" i="27"/>
  <c r="C34" i="27"/>
  <c r="E160" i="26"/>
  <c r="D146" i="26"/>
  <c r="C132" i="26"/>
  <c r="C146" i="27"/>
  <c r="C104" i="27"/>
  <c r="F90" i="27"/>
  <c r="E76" i="27"/>
  <c r="D62" i="27"/>
  <c r="C48" i="27"/>
  <c r="D160" i="26"/>
  <c r="C146" i="26"/>
  <c r="D20" i="28"/>
  <c r="E90" i="27"/>
  <c r="D76" i="27"/>
  <c r="C62" i="27"/>
  <c r="C160" i="26"/>
  <c r="G160" i="27"/>
  <c r="D118" i="27"/>
  <c r="D90" i="27"/>
  <c r="C76" i="27"/>
  <c r="G20" i="27"/>
  <c r="E132" i="27"/>
  <c r="G48" i="27"/>
  <c r="F34" i="27"/>
  <c r="E20" i="27"/>
  <c r="G146" i="26"/>
  <c r="F132" i="26"/>
  <c r="F48" i="28"/>
  <c r="D132" i="27"/>
  <c r="G62" i="27"/>
  <c r="F48" i="27"/>
  <c r="E34" i="27"/>
  <c r="D20" i="27"/>
  <c r="G160" i="26"/>
  <c r="F146" i="26"/>
  <c r="E132" i="26"/>
  <c r="D132" i="26"/>
  <c r="D118" i="26"/>
  <c r="C104" i="26"/>
  <c r="G48" i="26"/>
  <c r="F34" i="26"/>
  <c r="E20" i="26"/>
  <c r="H43" i="25"/>
  <c r="J41" i="25"/>
  <c r="F37" i="25"/>
  <c r="H35" i="25"/>
  <c r="J33" i="25"/>
  <c r="L31" i="25"/>
  <c r="L20" i="25"/>
  <c r="F18" i="25"/>
  <c r="H16" i="25"/>
  <c r="J14" i="25"/>
  <c r="L12" i="25"/>
  <c r="F10" i="25"/>
  <c r="F146" i="27"/>
  <c r="F20" i="27"/>
  <c r="C118" i="26"/>
  <c r="G62" i="26"/>
  <c r="F48" i="26"/>
  <c r="E34" i="26"/>
  <c r="D20" i="26"/>
  <c r="F40" i="25"/>
  <c r="H38" i="25"/>
  <c r="J36" i="25"/>
  <c r="F32" i="25"/>
  <c r="F21" i="25"/>
  <c r="H19" i="25"/>
  <c r="J17" i="25"/>
  <c r="L15" i="25"/>
  <c r="F13" i="25"/>
  <c r="H11" i="25"/>
  <c r="J9" i="25"/>
  <c r="G76" i="27"/>
  <c r="E48" i="27"/>
  <c r="C20" i="27"/>
  <c r="E146" i="26"/>
  <c r="G76" i="26"/>
  <c r="F62" i="26"/>
  <c r="E48" i="26"/>
  <c r="D34" i="26"/>
  <c r="C20" i="26"/>
  <c r="F43" i="25"/>
  <c r="H41" i="25"/>
  <c r="J39" i="25"/>
  <c r="F35" i="25"/>
  <c r="H33" i="25"/>
  <c r="J31" i="25"/>
  <c r="J20" i="25"/>
  <c r="L18" i="25"/>
  <c r="F16" i="25"/>
  <c r="H14" i="25"/>
  <c r="J12" i="25"/>
  <c r="L10" i="25"/>
  <c r="G90" i="26"/>
  <c r="F76" i="26"/>
  <c r="E62" i="26"/>
  <c r="D48" i="26"/>
  <c r="C34" i="26"/>
  <c r="J42" i="25"/>
  <c r="F38" i="25"/>
  <c r="H36" i="25"/>
  <c r="J34" i="25"/>
  <c r="L32" i="25"/>
  <c r="L21" i="25"/>
  <c r="F19" i="25"/>
  <c r="H17" i="25"/>
  <c r="J15" i="25"/>
  <c r="L13" i="25"/>
  <c r="F11" i="25"/>
  <c r="H9" i="25"/>
  <c r="G104" i="26"/>
  <c r="F90" i="26"/>
  <c r="E76" i="26"/>
  <c r="D62" i="26"/>
  <c r="C48" i="26"/>
  <c r="F41" i="25"/>
  <c r="H39" i="25"/>
  <c r="J37" i="25"/>
  <c r="F33" i="25"/>
  <c r="H31" i="25"/>
  <c r="H20" i="25"/>
  <c r="J18" i="25"/>
  <c r="L16" i="25"/>
  <c r="F14" i="25"/>
  <c r="H12" i="25"/>
  <c r="J10" i="25"/>
  <c r="G34" i="27"/>
  <c r="F160" i="26"/>
  <c r="G118" i="26"/>
  <c r="F104" i="26"/>
  <c r="E90" i="26"/>
  <c r="D76" i="26"/>
  <c r="C62" i="26"/>
  <c r="H42" i="25"/>
  <c r="J40" i="25"/>
  <c r="F36" i="25"/>
  <c r="H34" i="25"/>
  <c r="J32" i="25"/>
  <c r="J21" i="25"/>
  <c r="L19" i="25"/>
  <c r="F17" i="25"/>
  <c r="H15" i="25"/>
  <c r="J13" i="25"/>
  <c r="L11" i="25"/>
  <c r="F9" i="25"/>
  <c r="F62" i="27"/>
  <c r="D34" i="27"/>
  <c r="F118" i="26"/>
  <c r="E104" i="26"/>
  <c r="D90" i="26"/>
  <c r="C76" i="26"/>
  <c r="G20" i="26"/>
  <c r="J43" i="25"/>
  <c r="F39" i="25"/>
  <c r="H37" i="25"/>
  <c r="J35" i="25"/>
  <c r="F31" i="25"/>
  <c r="F20" i="25"/>
  <c r="H18" i="25"/>
  <c r="J16" i="25"/>
  <c r="L14" i="25"/>
  <c r="F12" i="25"/>
  <c r="H10" i="25"/>
  <c r="C90" i="27"/>
  <c r="F15" i="25"/>
  <c r="G132" i="26"/>
  <c r="E118" i="26"/>
  <c r="F42" i="25"/>
  <c r="H32" i="25"/>
  <c r="J19" i="25"/>
  <c r="L9" i="25"/>
  <c r="C118" i="27"/>
  <c r="L36" i="25"/>
  <c r="D104" i="26"/>
  <c r="H13" i="25"/>
  <c r="G34" i="26"/>
  <c r="H40" i="25"/>
  <c r="L17" i="25"/>
  <c r="F20" i="26"/>
  <c r="F34" i="25"/>
  <c r="H21" i="25"/>
  <c r="J11" i="25"/>
  <c r="J38" i="25"/>
  <c r="H161" i="22"/>
  <c r="D147" i="22"/>
  <c r="H133" i="22"/>
  <c r="D119" i="22"/>
  <c r="H105" i="22"/>
  <c r="D91" i="22"/>
  <c r="H77" i="22"/>
  <c r="D63" i="22"/>
  <c r="H49" i="22"/>
  <c r="D35" i="22"/>
  <c r="C21" i="22"/>
  <c r="G161" i="22"/>
  <c r="C147" i="22"/>
  <c r="G133" i="22"/>
  <c r="C119" i="22"/>
  <c r="G105" i="22"/>
  <c r="C91" i="22"/>
  <c r="G77" i="22"/>
  <c r="C63" i="22"/>
  <c r="G49" i="22"/>
  <c r="C35" i="22"/>
  <c r="F161" i="22"/>
  <c r="F133" i="22"/>
  <c r="F105" i="22"/>
  <c r="F77" i="22"/>
  <c r="F49" i="22"/>
  <c r="C90" i="26"/>
  <c r="E161" i="22"/>
  <c r="E133" i="22"/>
  <c r="E105" i="22"/>
  <c r="E77" i="22"/>
  <c r="E49" i="22"/>
  <c r="H21" i="22"/>
  <c r="F162" i="21"/>
  <c r="D161" i="22"/>
  <c r="H147" i="22"/>
  <c r="D133" i="22"/>
  <c r="H119" i="22"/>
  <c r="D105" i="22"/>
  <c r="H91" i="22"/>
  <c r="D77" i="22"/>
  <c r="H63" i="22"/>
  <c r="D49" i="22"/>
  <c r="H35" i="22"/>
  <c r="G21" i="22"/>
  <c r="F147" i="22"/>
  <c r="F119" i="22"/>
  <c r="F91" i="22"/>
  <c r="F63" i="22"/>
  <c r="F35" i="22"/>
  <c r="E21" i="22"/>
  <c r="C162" i="21"/>
  <c r="C148" i="21"/>
  <c r="E147" i="22"/>
  <c r="E119" i="22"/>
  <c r="E91" i="22"/>
  <c r="E63" i="22"/>
  <c r="E35" i="22"/>
  <c r="D21" i="22"/>
  <c r="C161" i="22"/>
  <c r="G63" i="22"/>
  <c r="E120" i="21"/>
  <c r="C92" i="21"/>
  <c r="G91" i="22"/>
  <c r="D120" i="21"/>
  <c r="G119" i="22"/>
  <c r="C120" i="21"/>
  <c r="F106" i="21"/>
  <c r="G147" i="22"/>
  <c r="F21" i="22"/>
  <c r="E106" i="21"/>
  <c r="F78" i="21"/>
  <c r="F64" i="21"/>
  <c r="F50" i="21"/>
  <c r="F36" i="21"/>
  <c r="P22" i="21"/>
  <c r="F22" i="21"/>
  <c r="C49" i="22"/>
  <c r="F134" i="21"/>
  <c r="D106" i="21"/>
  <c r="E78" i="21"/>
  <c r="E64" i="21"/>
  <c r="E50" i="21"/>
  <c r="E36" i="21"/>
  <c r="O22" i="21"/>
  <c r="E22" i="21"/>
  <c r="C105" i="22"/>
  <c r="D162" i="21"/>
  <c r="E148" i="21"/>
  <c r="D134" i="21"/>
  <c r="E92" i="21"/>
  <c r="C78" i="21"/>
  <c r="C64" i="21"/>
  <c r="C50" i="21"/>
  <c r="C36" i="21"/>
  <c r="M22" i="21"/>
  <c r="C22" i="21"/>
  <c r="C133" i="22"/>
  <c r="G35" i="22"/>
  <c r="D148" i="21"/>
  <c r="C134" i="21"/>
  <c r="F120" i="21"/>
  <c r="D92" i="21"/>
  <c r="C77" i="22"/>
  <c r="D64" i="21"/>
  <c r="D22" i="21"/>
  <c r="E162" i="21"/>
  <c r="F148" i="21"/>
  <c r="D36" i="21"/>
  <c r="C106" i="21"/>
  <c r="D78" i="21"/>
  <c r="E134" i="21"/>
  <c r="F92" i="21"/>
  <c r="N22" i="21"/>
  <c r="C160" i="18"/>
  <c r="U146" i="18"/>
  <c r="M146" i="18"/>
  <c r="E146" i="18"/>
  <c r="C134" i="18"/>
  <c r="W132" i="18"/>
  <c r="O132" i="18"/>
  <c r="G132" i="18"/>
  <c r="U120" i="18"/>
  <c r="M120" i="18"/>
  <c r="E120" i="18"/>
  <c r="W106" i="18"/>
  <c r="O106" i="18"/>
  <c r="G106" i="18"/>
  <c r="C104" i="18"/>
  <c r="U90" i="18"/>
  <c r="M90" i="18"/>
  <c r="E90" i="18"/>
  <c r="X148" i="18"/>
  <c r="P148" i="18"/>
  <c r="L146" i="18"/>
  <c r="D146" i="18"/>
  <c r="V132" i="18"/>
  <c r="N132" i="18"/>
  <c r="F132" i="18"/>
  <c r="L120" i="18"/>
  <c r="D120" i="18"/>
  <c r="X118" i="18"/>
  <c r="P118" i="18"/>
  <c r="V106" i="18"/>
  <c r="N106" i="18"/>
  <c r="F106" i="18"/>
  <c r="X92" i="18"/>
  <c r="P92" i="18"/>
  <c r="L90" i="18"/>
  <c r="D90" i="18"/>
  <c r="W148" i="18"/>
  <c r="O148" i="18"/>
  <c r="G148" i="18"/>
  <c r="C146" i="18"/>
  <c r="U132" i="18"/>
  <c r="M132" i="18"/>
  <c r="E132" i="18"/>
  <c r="C120" i="18"/>
  <c r="W118" i="18"/>
  <c r="O118" i="18"/>
  <c r="G118" i="18"/>
  <c r="U106" i="18"/>
  <c r="M106" i="18"/>
  <c r="E106" i="18"/>
  <c r="W92" i="18"/>
  <c r="O92" i="18"/>
  <c r="G92" i="18"/>
  <c r="C90" i="18"/>
  <c r="X160" i="18"/>
  <c r="P160" i="18"/>
  <c r="V148" i="18"/>
  <c r="N148" i="18"/>
  <c r="F148" i="18"/>
  <c r="X134" i="18"/>
  <c r="P134" i="18"/>
  <c r="L132" i="18"/>
  <c r="D132" i="18"/>
  <c r="V118" i="18"/>
  <c r="N118" i="18"/>
  <c r="F118" i="18"/>
  <c r="L106" i="18"/>
  <c r="D106" i="18"/>
  <c r="X104" i="18"/>
  <c r="P104" i="18"/>
  <c r="V92" i="18"/>
  <c r="N92" i="18"/>
  <c r="F92" i="18"/>
  <c r="X78" i="18"/>
  <c r="P78" i="18"/>
  <c r="U160" i="18"/>
  <c r="M160" i="18"/>
  <c r="E160" i="18"/>
  <c r="C148" i="18"/>
  <c r="W146" i="18"/>
  <c r="O146" i="18"/>
  <c r="G146" i="18"/>
  <c r="U134" i="18"/>
  <c r="M134" i="18"/>
  <c r="E134" i="18"/>
  <c r="W120" i="18"/>
  <c r="O120" i="18"/>
  <c r="G120" i="18"/>
  <c r="C118" i="18"/>
  <c r="U104" i="18"/>
  <c r="M104" i="18"/>
  <c r="E104" i="18"/>
  <c r="C92" i="18"/>
  <c r="W90" i="18"/>
  <c r="O90" i="18"/>
  <c r="G90" i="18"/>
  <c r="L160" i="18"/>
  <c r="D160" i="18"/>
  <c r="V146" i="18"/>
  <c r="N146" i="18"/>
  <c r="F146" i="18"/>
  <c r="L134" i="18"/>
  <c r="D134" i="18"/>
  <c r="X132" i="18"/>
  <c r="P132" i="18"/>
  <c r="V120" i="18"/>
  <c r="N120" i="18"/>
  <c r="F120" i="18"/>
  <c r="X106" i="18"/>
  <c r="P106" i="18"/>
  <c r="L104" i="18"/>
  <c r="D104" i="18"/>
  <c r="V90" i="18"/>
  <c r="N90" i="18"/>
  <c r="F90" i="18"/>
  <c r="L78" i="18"/>
  <c r="D78" i="18"/>
  <c r="L148" i="18"/>
  <c r="P146" i="18"/>
  <c r="P120" i="18"/>
  <c r="F104" i="18"/>
  <c r="X90" i="18"/>
  <c r="V78" i="18"/>
  <c r="X64" i="18"/>
  <c r="P64" i="18"/>
  <c r="W160" i="18"/>
  <c r="E148" i="18"/>
  <c r="W134" i="18"/>
  <c r="M118" i="18"/>
  <c r="M92" i="18"/>
  <c r="U78" i="18"/>
  <c r="W64" i="18"/>
  <c r="O64" i="18"/>
  <c r="G64" i="18"/>
  <c r="C62" i="18"/>
  <c r="U48" i="18"/>
  <c r="M48" i="18"/>
  <c r="E48" i="18"/>
  <c r="C36" i="18"/>
  <c r="W34" i="18"/>
  <c r="O34" i="18"/>
  <c r="G34" i="18"/>
  <c r="U22" i="18"/>
  <c r="M22" i="18"/>
  <c r="E22" i="18"/>
  <c r="W8" i="18"/>
  <c r="O8" i="18"/>
  <c r="G8" i="18"/>
  <c r="V160" i="18"/>
  <c r="D148" i="18"/>
  <c r="V134" i="18"/>
  <c r="L118" i="18"/>
  <c r="L92" i="18"/>
  <c r="P90" i="18"/>
  <c r="X76" i="18"/>
  <c r="P76" i="18"/>
  <c r="V64" i="18"/>
  <c r="N64" i="18"/>
  <c r="F64" i="18"/>
  <c r="X50" i="18"/>
  <c r="P50" i="18"/>
  <c r="L48" i="18"/>
  <c r="D48" i="18"/>
  <c r="V34" i="18"/>
  <c r="N34" i="18"/>
  <c r="F34" i="18"/>
  <c r="L22" i="18"/>
  <c r="D22" i="18"/>
  <c r="X20" i="18"/>
  <c r="P20" i="18"/>
  <c r="V8" i="18"/>
  <c r="N8" i="18"/>
  <c r="F8" i="18"/>
  <c r="O160" i="18"/>
  <c r="O134" i="18"/>
  <c r="E118" i="18"/>
  <c r="W104" i="18"/>
  <c r="E92" i="18"/>
  <c r="G78" i="18"/>
  <c r="W76" i="18"/>
  <c r="O76" i="18"/>
  <c r="G76" i="18"/>
  <c r="U64" i="18"/>
  <c r="M64" i="18"/>
  <c r="E64" i="18"/>
  <c r="W50" i="18"/>
  <c r="O50" i="18"/>
  <c r="G50" i="18"/>
  <c r="C48" i="18"/>
  <c r="U34" i="18"/>
  <c r="M34" i="18"/>
  <c r="E34" i="18"/>
  <c r="C22" i="18"/>
  <c r="W20" i="18"/>
  <c r="O20" i="18"/>
  <c r="G20" i="18"/>
  <c r="U8" i="18"/>
  <c r="M8" i="18"/>
  <c r="E8" i="18"/>
  <c r="N160" i="18"/>
  <c r="N134" i="18"/>
  <c r="D118" i="18"/>
  <c r="V104" i="18"/>
  <c r="D92" i="18"/>
  <c r="F78" i="18"/>
  <c r="V76" i="18"/>
  <c r="N76" i="18"/>
  <c r="F76" i="18"/>
  <c r="L64" i="18"/>
  <c r="D64" i="18"/>
  <c r="X62" i="18"/>
  <c r="P62" i="18"/>
  <c r="V50" i="18"/>
  <c r="N50" i="18"/>
  <c r="F50" i="18"/>
  <c r="X36" i="18"/>
  <c r="P36" i="18"/>
  <c r="L34" i="18"/>
  <c r="D34" i="18"/>
  <c r="V20" i="18"/>
  <c r="N20" i="18"/>
  <c r="F20" i="18"/>
  <c r="L8" i="18"/>
  <c r="D8" i="18"/>
  <c r="F160" i="18"/>
  <c r="X146" i="18"/>
  <c r="F134" i="18"/>
  <c r="X120" i="18"/>
  <c r="N104" i="18"/>
  <c r="N78" i="18"/>
  <c r="C78" i="18"/>
  <c r="L76" i="18"/>
  <c r="D76" i="18"/>
  <c r="V62" i="18"/>
  <c r="N62" i="18"/>
  <c r="F62" i="18"/>
  <c r="L50" i="18"/>
  <c r="D50" i="18"/>
  <c r="X48" i="18"/>
  <c r="P48" i="18"/>
  <c r="V36" i="18"/>
  <c r="N36" i="18"/>
  <c r="F36" i="18"/>
  <c r="X22" i="18"/>
  <c r="P22" i="18"/>
  <c r="L20" i="18"/>
  <c r="D20" i="18"/>
  <c r="D50" i="21"/>
  <c r="M148" i="18"/>
  <c r="C132" i="18"/>
  <c r="U118" i="18"/>
  <c r="C106" i="18"/>
  <c r="G104" i="18"/>
  <c r="U92" i="18"/>
  <c r="W78" i="18"/>
  <c r="M78" i="18"/>
  <c r="C76" i="18"/>
  <c r="U62" i="18"/>
  <c r="M62" i="18"/>
  <c r="E62" i="18"/>
  <c r="C50" i="18"/>
  <c r="V48" i="18"/>
  <c r="M36" i="18"/>
  <c r="M20" i="18"/>
  <c r="E49" i="17"/>
  <c r="F37" i="17"/>
  <c r="D35" i="17"/>
  <c r="E23" i="17"/>
  <c r="F21" i="17"/>
  <c r="C149" i="16"/>
  <c r="G119" i="16"/>
  <c r="F105" i="16"/>
  <c r="G93" i="16"/>
  <c r="E91" i="16"/>
  <c r="F79" i="16"/>
  <c r="D77" i="16"/>
  <c r="E65" i="16"/>
  <c r="C63" i="16"/>
  <c r="D51" i="16"/>
  <c r="U76" i="18"/>
  <c r="W62" i="18"/>
  <c r="E50" i="18"/>
  <c r="L36" i="18"/>
  <c r="P34" i="18"/>
  <c r="G22" i="18"/>
  <c r="C8" i="18"/>
  <c r="D49" i="17"/>
  <c r="E37" i="17"/>
  <c r="C35" i="17"/>
  <c r="D23" i="17"/>
  <c r="E21" i="17"/>
  <c r="G9" i="17"/>
  <c r="G133" i="16"/>
  <c r="F119" i="16"/>
  <c r="G107" i="16"/>
  <c r="E105" i="16"/>
  <c r="F93" i="16"/>
  <c r="D91" i="16"/>
  <c r="E79" i="16"/>
  <c r="C77" i="16"/>
  <c r="D65" i="16"/>
  <c r="C51" i="16"/>
  <c r="G160" i="18"/>
  <c r="M76" i="18"/>
  <c r="O48" i="18"/>
  <c r="G36" i="18"/>
  <c r="F22" i="18"/>
  <c r="X8" i="18"/>
  <c r="C49" i="17"/>
  <c r="D37" i="17"/>
  <c r="C23" i="17"/>
  <c r="D21" i="17"/>
  <c r="F9" i="17"/>
  <c r="G147" i="16"/>
  <c r="F133" i="16"/>
  <c r="G121" i="16"/>
  <c r="E119" i="16"/>
  <c r="F107" i="16"/>
  <c r="D105" i="16"/>
  <c r="E93" i="16"/>
  <c r="C91" i="16"/>
  <c r="D79" i="16"/>
  <c r="C65" i="16"/>
  <c r="E76" i="18"/>
  <c r="O62" i="18"/>
  <c r="N48" i="18"/>
  <c r="E36" i="18"/>
  <c r="W22" i="18"/>
  <c r="E20" i="18"/>
  <c r="C37" i="17"/>
  <c r="C21" i="17"/>
  <c r="E9" i="17"/>
  <c r="G161" i="16"/>
  <c r="F147" i="16"/>
  <c r="G135" i="16"/>
  <c r="E133" i="16"/>
  <c r="F121" i="16"/>
  <c r="D119" i="16"/>
  <c r="E107" i="16"/>
  <c r="C105" i="16"/>
  <c r="D93" i="16"/>
  <c r="C79" i="16"/>
  <c r="U148" i="18"/>
  <c r="O104" i="18"/>
  <c r="O78" i="18"/>
  <c r="L62" i="18"/>
  <c r="W36" i="18"/>
  <c r="D36" i="18"/>
  <c r="V22" i="18"/>
  <c r="C20" i="18"/>
  <c r="C161" i="17"/>
  <c r="E105" i="17"/>
  <c r="F93" i="17"/>
  <c r="D91" i="17"/>
  <c r="E79" i="17"/>
  <c r="D62" i="18"/>
  <c r="F48" i="18"/>
  <c r="X34" i="18"/>
  <c r="O22" i="18"/>
  <c r="G49" i="17"/>
  <c r="F35" i="17"/>
  <c r="G23" i="17"/>
  <c r="D161" i="16"/>
  <c r="E149" i="16"/>
  <c r="C147" i="16"/>
  <c r="D135" i="16"/>
  <c r="C121" i="16"/>
  <c r="G91" i="16"/>
  <c r="F77" i="16"/>
  <c r="G65" i="16"/>
  <c r="E63" i="16"/>
  <c r="G134" i="18"/>
  <c r="M50" i="18"/>
  <c r="W48" i="18"/>
  <c r="O36" i="18"/>
  <c r="N22" i="18"/>
  <c r="F49" i="17"/>
  <c r="G37" i="17"/>
  <c r="E35" i="17"/>
  <c r="F23" i="17"/>
  <c r="G21" i="17"/>
  <c r="C161" i="16"/>
  <c r="D149" i="16"/>
  <c r="C135" i="16"/>
  <c r="G105" i="16"/>
  <c r="F91" i="16"/>
  <c r="G79" i="16"/>
  <c r="E77" i="16"/>
  <c r="F65" i="16"/>
  <c r="D63" i="16"/>
  <c r="E51" i="16"/>
  <c r="G48" i="18"/>
  <c r="C34" i="18"/>
  <c r="G35" i="17"/>
  <c r="D147" i="16"/>
  <c r="E135" i="16"/>
  <c r="C107" i="16"/>
  <c r="G51" i="16"/>
  <c r="C37" i="16"/>
  <c r="C21" i="16"/>
  <c r="E9" i="16"/>
  <c r="G161" i="15"/>
  <c r="F147" i="15"/>
  <c r="E133" i="15"/>
  <c r="D119" i="15"/>
  <c r="C105" i="15"/>
  <c r="G49" i="15"/>
  <c r="F35" i="15"/>
  <c r="G149" i="14"/>
  <c r="E93" i="17"/>
  <c r="C51" i="17"/>
  <c r="F51" i="16"/>
  <c r="D9" i="16"/>
  <c r="F161" i="15"/>
  <c r="E147" i="15"/>
  <c r="D133" i="15"/>
  <c r="C119" i="15"/>
  <c r="G63" i="15"/>
  <c r="F49" i="15"/>
  <c r="E35" i="15"/>
  <c r="G21" i="15"/>
  <c r="F149" i="14"/>
  <c r="G77" i="16"/>
  <c r="G35" i="16"/>
  <c r="C9" i="16"/>
  <c r="E161" i="15"/>
  <c r="D147" i="15"/>
  <c r="C133" i="15"/>
  <c r="G77" i="15"/>
  <c r="F63" i="15"/>
  <c r="E49" i="15"/>
  <c r="D35" i="15"/>
  <c r="F21" i="15"/>
  <c r="E149" i="14"/>
  <c r="U36" i="18"/>
  <c r="P8" i="18"/>
  <c r="D79" i="17"/>
  <c r="F161" i="16"/>
  <c r="G149" i="16"/>
  <c r="D133" i="16"/>
  <c r="E121" i="16"/>
  <c r="C93" i="16"/>
  <c r="G49" i="16"/>
  <c r="F35" i="16"/>
  <c r="G23" i="16"/>
  <c r="D161" i="15"/>
  <c r="C147" i="15"/>
  <c r="G91" i="15"/>
  <c r="F77" i="15"/>
  <c r="E63" i="15"/>
  <c r="D49" i="15"/>
  <c r="C35" i="15"/>
  <c r="E21" i="15"/>
  <c r="G163" i="14"/>
  <c r="D149" i="14"/>
  <c r="C64" i="18"/>
  <c r="G62" i="18"/>
  <c r="E161" i="16"/>
  <c r="F149" i="16"/>
  <c r="C133" i="16"/>
  <c r="D121" i="16"/>
  <c r="F49" i="16"/>
  <c r="G37" i="16"/>
  <c r="E35" i="16"/>
  <c r="F23" i="16"/>
  <c r="G21" i="16"/>
  <c r="C161" i="15"/>
  <c r="G105" i="15"/>
  <c r="F91" i="15"/>
  <c r="E77" i="15"/>
  <c r="D63" i="15"/>
  <c r="C49" i="15"/>
  <c r="D21" i="15"/>
  <c r="F163" i="14"/>
  <c r="C149" i="14"/>
  <c r="D105" i="17"/>
  <c r="C77" i="17"/>
  <c r="D65" i="17"/>
  <c r="D9" i="17"/>
  <c r="G63" i="16"/>
  <c r="E49" i="16"/>
  <c r="F37" i="16"/>
  <c r="D35" i="16"/>
  <c r="E23" i="16"/>
  <c r="F21" i="16"/>
  <c r="G119" i="15"/>
  <c r="F105" i="15"/>
  <c r="E91" i="15"/>
  <c r="D77" i="15"/>
  <c r="C63" i="15"/>
  <c r="C21" i="15"/>
  <c r="E163" i="14"/>
  <c r="U50" i="18"/>
  <c r="C65" i="17"/>
  <c r="C9" i="17"/>
  <c r="F63" i="16"/>
  <c r="D49" i="16"/>
  <c r="E37" i="16"/>
  <c r="C35" i="16"/>
  <c r="D23" i="16"/>
  <c r="E21" i="16"/>
  <c r="G9" i="16"/>
  <c r="G133" i="15"/>
  <c r="F119" i="15"/>
  <c r="E105" i="15"/>
  <c r="D91" i="15"/>
  <c r="C77" i="15"/>
  <c r="D163" i="14"/>
  <c r="E147" i="16"/>
  <c r="C23" i="16"/>
  <c r="E119" i="15"/>
  <c r="T21" i="15"/>
  <c r="F135" i="14"/>
  <c r="C121" i="14"/>
  <c r="E93" i="14"/>
  <c r="G65" i="14"/>
  <c r="D51" i="14"/>
  <c r="F23" i="14"/>
  <c r="D107" i="11"/>
  <c r="D103" i="11"/>
  <c r="D99" i="11"/>
  <c r="D83" i="11"/>
  <c r="D79" i="11"/>
  <c r="D75" i="11"/>
  <c r="G20" i="9"/>
  <c r="I18" i="9"/>
  <c r="M14" i="9"/>
  <c r="E14" i="9"/>
  <c r="G12" i="9"/>
  <c r="I10" i="9"/>
  <c r="F135" i="16"/>
  <c r="C119" i="16"/>
  <c r="Q9" i="16"/>
  <c r="E135" i="14"/>
  <c r="G107" i="14"/>
  <c r="D93" i="14"/>
  <c r="F65" i="14"/>
  <c r="C51" i="14"/>
  <c r="E23" i="14"/>
  <c r="D62" i="11"/>
  <c r="D58" i="11"/>
  <c r="D54" i="11"/>
  <c r="D42" i="11"/>
  <c r="D38" i="11"/>
  <c r="D34" i="11"/>
  <c r="D30" i="11"/>
  <c r="D18" i="11"/>
  <c r="D14" i="11"/>
  <c r="D10" i="11"/>
  <c r="M21" i="9"/>
  <c r="D107" i="16"/>
  <c r="C49" i="16"/>
  <c r="D21" i="16"/>
  <c r="F9" i="16"/>
  <c r="D105" i="15"/>
  <c r="D135" i="14"/>
  <c r="F107" i="14"/>
  <c r="C93" i="14"/>
  <c r="E65" i="14"/>
  <c r="G37" i="14"/>
  <c r="D23" i="14"/>
  <c r="D106" i="11"/>
  <c r="D102" i="11"/>
  <c r="D98" i="11"/>
  <c r="D86" i="11"/>
  <c r="D82" i="11"/>
  <c r="D78" i="11"/>
  <c r="D74" i="11"/>
  <c r="M20" i="9"/>
  <c r="E20" i="9"/>
  <c r="G18" i="9"/>
  <c r="I16" i="9"/>
  <c r="M12" i="9"/>
  <c r="E12" i="9"/>
  <c r="G10" i="9"/>
  <c r="U20" i="18"/>
  <c r="G35" i="15"/>
  <c r="C135" i="14"/>
  <c r="E107" i="14"/>
  <c r="G79" i="14"/>
  <c r="D65" i="14"/>
  <c r="F37" i="14"/>
  <c r="C23" i="14"/>
  <c r="G54" i="12"/>
  <c r="E53" i="12"/>
  <c r="D61" i="11"/>
  <c r="D57" i="11"/>
  <c r="D53" i="11"/>
  <c r="D41" i="11"/>
  <c r="D37" i="11"/>
  <c r="D33" i="11"/>
  <c r="D17" i="11"/>
  <c r="D13" i="11"/>
  <c r="D9" i="11"/>
  <c r="E78" i="18"/>
  <c r="G147" i="15"/>
  <c r="C91" i="15"/>
  <c r="G121" i="14"/>
  <c r="D107" i="14"/>
  <c r="F79" i="14"/>
  <c r="C65" i="14"/>
  <c r="E37" i="14"/>
  <c r="C132" i="13"/>
  <c r="G76" i="13"/>
  <c r="F62" i="13"/>
  <c r="Q20" i="13"/>
  <c r="F20" i="13"/>
  <c r="F121" i="14"/>
  <c r="C107" i="14"/>
  <c r="E79" i="14"/>
  <c r="C91" i="17"/>
  <c r="D37" i="16"/>
  <c r="F133" i="15"/>
  <c r="E121" i="14"/>
  <c r="G93" i="14"/>
  <c r="D79" i="14"/>
  <c r="F51" i="14"/>
  <c r="C37" i="14"/>
  <c r="D108" i="11"/>
  <c r="D104" i="11"/>
  <c r="D100" i="11"/>
  <c r="D96" i="11"/>
  <c r="D84" i="11"/>
  <c r="D80" i="11"/>
  <c r="D76" i="11"/>
  <c r="I20" i="9"/>
  <c r="M16" i="9"/>
  <c r="E16" i="9"/>
  <c r="G14" i="9"/>
  <c r="I12" i="9"/>
  <c r="C163" i="14"/>
  <c r="G135" i="14"/>
  <c r="D121" i="14"/>
  <c r="F93" i="14"/>
  <c r="C79" i="14"/>
  <c r="E51" i="14"/>
  <c r="G23" i="14"/>
  <c r="D63" i="11"/>
  <c r="D59" i="11"/>
  <c r="D55" i="11"/>
  <c r="D39" i="11"/>
  <c r="D35" i="11"/>
  <c r="D31" i="11"/>
  <c r="D19" i="11"/>
  <c r="D15" i="11"/>
  <c r="D11" i="11"/>
  <c r="G21" i="9"/>
  <c r="I19" i="9"/>
  <c r="M15" i="9"/>
  <c r="E15" i="9"/>
  <c r="G13" i="9"/>
  <c r="I11" i="9"/>
  <c r="F76" i="13"/>
  <c r="E21" i="9"/>
  <c r="G19" i="9"/>
  <c r="I17" i="9"/>
  <c r="M13" i="9"/>
  <c r="A13" i="12"/>
  <c r="D53" i="12"/>
  <c r="D64" i="11"/>
  <c r="D20" i="11"/>
  <c r="E19" i="9"/>
  <c r="G17" i="9"/>
  <c r="I15" i="9"/>
  <c r="M11" i="9"/>
  <c r="D37" i="14"/>
  <c r="E62" i="13"/>
  <c r="C53" i="12"/>
  <c r="D85" i="11"/>
  <c r="D40" i="11"/>
  <c r="E18" i="9"/>
  <c r="G16" i="9"/>
  <c r="I14" i="9"/>
  <c r="M10" i="9"/>
  <c r="G51" i="14"/>
  <c r="F54" i="12"/>
  <c r="D105" i="11"/>
  <c r="D60" i="11"/>
  <c r="D16" i="11"/>
  <c r="E17" i="9"/>
  <c r="G15" i="9"/>
  <c r="I13" i="9"/>
  <c r="M9" i="9"/>
  <c r="E20" i="13"/>
  <c r="A14" i="12"/>
  <c r="E54" i="12"/>
  <c r="D81" i="11"/>
  <c r="D36" i="11"/>
  <c r="E13" i="9"/>
  <c r="G11" i="9"/>
  <c r="I9" i="9"/>
  <c r="F56" i="12"/>
  <c r="D101" i="11"/>
  <c r="D56" i="11"/>
  <c r="D12" i="11"/>
  <c r="M19" i="9"/>
  <c r="E11" i="9"/>
  <c r="G9" i="9"/>
  <c r="G90" i="13"/>
  <c r="C34" i="13"/>
  <c r="W32" i="12"/>
  <c r="W16" i="12"/>
  <c r="G55" i="12"/>
  <c r="D77" i="11"/>
  <c r="D32" i="11"/>
  <c r="M18" i="9"/>
  <c r="E10" i="9"/>
  <c r="C146" i="13"/>
  <c r="D97" i="11"/>
  <c r="D52" i="11"/>
  <c r="D8" i="11"/>
  <c r="I21" i="9"/>
  <c r="M17" i="9"/>
  <c r="E9" i="9"/>
  <c r="W48" i="12"/>
  <c r="G18" i="2"/>
  <c r="G17" i="2"/>
  <c r="E18" i="2"/>
  <c r="E17" i="2"/>
  <c r="E57" i="12" l="1"/>
  <c r="F68" i="2"/>
  <c r="M214" i="3"/>
  <c r="L214" i="3"/>
  <c r="J214" i="3"/>
  <c r="N214" i="3"/>
  <c r="K214" i="3"/>
  <c r="M36" i="2"/>
  <c r="N36" i="2"/>
  <c r="L36" i="2"/>
  <c r="K36" i="2"/>
  <c r="J36" i="2"/>
  <c r="N13" i="3"/>
  <c r="M13" i="3"/>
  <c r="L13" i="3"/>
  <c r="K13" i="3"/>
  <c r="J13" i="3"/>
  <c r="N17" i="3"/>
  <c r="M17" i="3"/>
  <c r="L17" i="3"/>
  <c r="K17" i="3"/>
  <c r="J17" i="3"/>
  <c r="N33" i="3"/>
  <c r="M33" i="3"/>
  <c r="L33" i="3"/>
  <c r="K33" i="3"/>
  <c r="J33" i="3"/>
  <c r="N37" i="3"/>
  <c r="M37" i="3"/>
  <c r="L37" i="3"/>
  <c r="K37" i="3"/>
  <c r="J37" i="3"/>
  <c r="M50" i="3"/>
  <c r="L50" i="3"/>
  <c r="K50" i="3"/>
  <c r="J50" i="3"/>
  <c r="M43" i="3"/>
  <c r="L43" i="3"/>
  <c r="K43" i="3"/>
  <c r="J43" i="3"/>
  <c r="M51" i="3"/>
  <c r="L51" i="3"/>
  <c r="K51" i="3"/>
  <c r="J51" i="3"/>
  <c r="M59" i="3"/>
  <c r="L59" i="3"/>
  <c r="K59" i="3"/>
  <c r="J59" i="3"/>
  <c r="H114" i="3"/>
  <c r="F115" i="3"/>
  <c r="H118" i="3"/>
  <c r="F119" i="3"/>
  <c r="H122" i="3"/>
  <c r="F123" i="3"/>
  <c r="T10" i="5"/>
  <c r="S10" i="5"/>
  <c r="V10" i="5"/>
  <c r="W10" i="5"/>
  <c r="U10" i="5"/>
  <c r="J12" i="5"/>
  <c r="I12" i="5"/>
  <c r="L12" i="5"/>
  <c r="M12" i="5"/>
  <c r="K12" i="5"/>
  <c r="V19" i="5"/>
  <c r="U19" i="5"/>
  <c r="S19" i="5"/>
  <c r="W19" i="5"/>
  <c r="T19" i="5"/>
  <c r="L21" i="5"/>
  <c r="K21" i="5"/>
  <c r="I21" i="5"/>
  <c r="M21" i="5"/>
  <c r="J21" i="5"/>
  <c r="V35" i="5"/>
  <c r="U35" i="5"/>
  <c r="S35" i="5"/>
  <c r="W35" i="5"/>
  <c r="T35" i="5"/>
  <c r="L37" i="5"/>
  <c r="K37" i="5"/>
  <c r="I37" i="5"/>
  <c r="M37" i="5"/>
  <c r="J37" i="5"/>
  <c r="V51" i="5"/>
  <c r="U51" i="5"/>
  <c r="S51" i="5"/>
  <c r="W51" i="5"/>
  <c r="T51" i="5"/>
  <c r="W10" i="6"/>
  <c r="V10" i="6"/>
  <c r="T10" i="6"/>
  <c r="U10" i="6"/>
  <c r="S10" i="6"/>
  <c r="W15" i="6"/>
  <c r="V15" i="6"/>
  <c r="U15" i="6"/>
  <c r="S15" i="6"/>
  <c r="T15" i="6"/>
  <c r="W21" i="6"/>
  <c r="V21" i="6"/>
  <c r="T21" i="6"/>
  <c r="U21" i="6"/>
  <c r="S21" i="6"/>
  <c r="W26" i="6"/>
  <c r="V26" i="6"/>
  <c r="U26" i="6"/>
  <c r="S26" i="6"/>
  <c r="T26" i="6"/>
  <c r="W37" i="6"/>
  <c r="V37" i="6"/>
  <c r="U37" i="6"/>
  <c r="T37" i="6"/>
  <c r="S37" i="6"/>
  <c r="M16" i="2"/>
  <c r="L16" i="2"/>
  <c r="K16" i="2"/>
  <c r="J16" i="2"/>
  <c r="N47" i="2"/>
  <c r="M47" i="2"/>
  <c r="L47" i="2"/>
  <c r="K47" i="2"/>
  <c r="J47" i="2"/>
  <c r="I67" i="2"/>
  <c r="N64" i="2"/>
  <c r="M64" i="2"/>
  <c r="L64" i="2"/>
  <c r="K64" i="2"/>
  <c r="J64" i="2"/>
  <c r="M9" i="3"/>
  <c r="N9" i="3"/>
  <c r="L9" i="3"/>
  <c r="K9" i="3"/>
  <c r="J9" i="3"/>
  <c r="N13" i="2"/>
  <c r="K13" i="2"/>
  <c r="M13" i="2"/>
  <c r="L13" i="2"/>
  <c r="J13" i="2"/>
  <c r="N24" i="2"/>
  <c r="M24" i="2"/>
  <c r="K24" i="2"/>
  <c r="L24" i="2"/>
  <c r="J24" i="2"/>
  <c r="N33" i="2"/>
  <c r="M33" i="2"/>
  <c r="L33" i="2"/>
  <c r="K33" i="2"/>
  <c r="J33" i="2"/>
  <c r="N37" i="2"/>
  <c r="K37" i="2"/>
  <c r="M37" i="2"/>
  <c r="L37" i="2"/>
  <c r="J37" i="2"/>
  <c r="E42" i="2"/>
  <c r="M41" i="2"/>
  <c r="L41" i="2"/>
  <c r="K41" i="2"/>
  <c r="J41" i="2"/>
  <c r="N48" i="2"/>
  <c r="M48" i="2"/>
  <c r="L48" i="2"/>
  <c r="K48" i="2"/>
  <c r="J48" i="2"/>
  <c r="N57" i="2"/>
  <c r="M57" i="2"/>
  <c r="L57" i="2"/>
  <c r="K57" i="2"/>
  <c r="J57" i="2"/>
  <c r="N61" i="2"/>
  <c r="K61" i="2"/>
  <c r="M61" i="2"/>
  <c r="L61" i="2"/>
  <c r="J61" i="2"/>
  <c r="N65" i="2"/>
  <c r="I68" i="2"/>
  <c r="M65" i="2"/>
  <c r="K65" i="2"/>
  <c r="L65" i="2"/>
  <c r="J65" i="2"/>
  <c r="N10" i="3"/>
  <c r="K10" i="3"/>
  <c r="M10" i="3"/>
  <c r="L10" i="3"/>
  <c r="J10" i="3"/>
  <c r="N14" i="3"/>
  <c r="M14" i="3"/>
  <c r="L14" i="3"/>
  <c r="K14" i="3"/>
  <c r="J14" i="3"/>
  <c r="N18" i="3"/>
  <c r="K18" i="3"/>
  <c r="M18" i="3"/>
  <c r="L18" i="3"/>
  <c r="J18" i="3"/>
  <c r="N22" i="3"/>
  <c r="M22" i="3"/>
  <c r="L22" i="3"/>
  <c r="K22" i="3"/>
  <c r="J22" i="3"/>
  <c r="N26" i="3"/>
  <c r="M26" i="3"/>
  <c r="L26" i="3"/>
  <c r="K26" i="3"/>
  <c r="J26" i="3"/>
  <c r="N30" i="3"/>
  <c r="M30" i="3"/>
  <c r="L30" i="3"/>
  <c r="K30" i="3"/>
  <c r="J30" i="3"/>
  <c r="N34" i="3"/>
  <c r="M34" i="3"/>
  <c r="L34" i="3"/>
  <c r="K34" i="3"/>
  <c r="J34" i="3"/>
  <c r="N38" i="3"/>
  <c r="M38" i="3"/>
  <c r="L38" i="3"/>
  <c r="K38" i="3"/>
  <c r="J38" i="3"/>
  <c r="M44" i="3"/>
  <c r="L44" i="3"/>
  <c r="K44" i="3"/>
  <c r="J44" i="3"/>
  <c r="M52" i="3"/>
  <c r="L52" i="3"/>
  <c r="K52" i="3"/>
  <c r="J52" i="3"/>
  <c r="M60" i="3"/>
  <c r="L60" i="3"/>
  <c r="K60" i="3"/>
  <c r="J60" i="3"/>
  <c r="N65" i="3"/>
  <c r="M65" i="3"/>
  <c r="L65" i="3"/>
  <c r="K65" i="3"/>
  <c r="J65" i="3"/>
  <c r="N69" i="3"/>
  <c r="M69" i="3"/>
  <c r="L69" i="3"/>
  <c r="K69" i="3"/>
  <c r="J69" i="3"/>
  <c r="N83" i="3"/>
  <c r="M83" i="3"/>
  <c r="L83" i="3"/>
  <c r="K83" i="3"/>
  <c r="J83" i="3"/>
  <c r="N87" i="3"/>
  <c r="M87" i="3"/>
  <c r="L87" i="3"/>
  <c r="K87" i="3"/>
  <c r="J87" i="3"/>
  <c r="N91" i="3"/>
  <c r="M91" i="3"/>
  <c r="L91" i="3"/>
  <c r="K91" i="3"/>
  <c r="J91" i="3"/>
  <c r="N95" i="3"/>
  <c r="M95" i="3"/>
  <c r="L95" i="3"/>
  <c r="K95" i="3"/>
  <c r="J95" i="3"/>
  <c r="N99" i="3"/>
  <c r="M99" i="3"/>
  <c r="L99" i="3"/>
  <c r="K99" i="3"/>
  <c r="J99" i="3"/>
  <c r="I114" i="3"/>
  <c r="N103" i="3"/>
  <c r="M103" i="3"/>
  <c r="L103" i="3"/>
  <c r="K103" i="3"/>
  <c r="J103" i="3"/>
  <c r="G115" i="3"/>
  <c r="E116" i="3"/>
  <c r="N107" i="3"/>
  <c r="M107" i="3"/>
  <c r="L107" i="3"/>
  <c r="K107" i="3"/>
  <c r="I118" i="3"/>
  <c r="J107" i="3"/>
  <c r="G119" i="3"/>
  <c r="E120" i="3"/>
  <c r="I122" i="3"/>
  <c r="N111" i="3"/>
  <c r="M111" i="3"/>
  <c r="L111" i="3"/>
  <c r="K111" i="3"/>
  <c r="J111" i="3"/>
  <c r="G123" i="3"/>
  <c r="T29" i="5"/>
  <c r="S29" i="5"/>
  <c r="V29" i="5"/>
  <c r="W29" i="5"/>
  <c r="U29" i="5"/>
  <c r="J31" i="5"/>
  <c r="I31" i="5"/>
  <c r="L31" i="5"/>
  <c r="M31" i="5"/>
  <c r="K31" i="5"/>
  <c r="T45" i="5"/>
  <c r="S45" i="5"/>
  <c r="V45" i="5"/>
  <c r="W45" i="5"/>
  <c r="U45" i="5"/>
  <c r="J47" i="5"/>
  <c r="I47" i="5"/>
  <c r="L47" i="5"/>
  <c r="M47" i="5"/>
  <c r="K47" i="5"/>
  <c r="S46" i="6"/>
  <c r="W46" i="6"/>
  <c r="V46" i="6"/>
  <c r="T46" i="6"/>
  <c r="U46" i="6"/>
  <c r="W7" i="6"/>
  <c r="V7" i="6"/>
  <c r="U7" i="6"/>
  <c r="S7" i="6"/>
  <c r="T7" i="6"/>
  <c r="U9" i="6"/>
  <c r="T9" i="6"/>
  <c r="S9" i="6"/>
  <c r="V9" i="6"/>
  <c r="W9" i="6"/>
  <c r="W18" i="6"/>
  <c r="V18" i="6"/>
  <c r="U18" i="6"/>
  <c r="S18" i="6"/>
  <c r="T18" i="6"/>
  <c r="U20" i="6"/>
  <c r="T20" i="6"/>
  <c r="S20" i="6"/>
  <c r="V20" i="6"/>
  <c r="W20" i="6"/>
  <c r="M47" i="6"/>
  <c r="L47" i="6"/>
  <c r="K47" i="6"/>
  <c r="J47" i="6"/>
  <c r="I47" i="6"/>
  <c r="M12" i="2"/>
  <c r="N12" i="2"/>
  <c r="L12" i="2"/>
  <c r="K12" i="2"/>
  <c r="J12" i="2"/>
  <c r="N40" i="2"/>
  <c r="I43" i="2"/>
  <c r="M40" i="2"/>
  <c r="L40" i="2"/>
  <c r="K40" i="2"/>
  <c r="J40" i="2"/>
  <c r="G68" i="2"/>
  <c r="N25" i="3"/>
  <c r="M25" i="3"/>
  <c r="L25" i="3"/>
  <c r="K25" i="3"/>
  <c r="J25" i="3"/>
  <c r="N9" i="2"/>
  <c r="M9" i="2"/>
  <c r="L9" i="2"/>
  <c r="K9" i="2"/>
  <c r="J9" i="2"/>
  <c r="M45" i="3"/>
  <c r="L45" i="3"/>
  <c r="K45" i="3"/>
  <c r="J45" i="3"/>
  <c r="M53" i="3"/>
  <c r="L53" i="3"/>
  <c r="K53" i="3"/>
  <c r="J53" i="3"/>
  <c r="M61" i="3"/>
  <c r="L61" i="3"/>
  <c r="K61" i="3"/>
  <c r="J61" i="3"/>
  <c r="H115" i="3"/>
  <c r="F116" i="3"/>
  <c r="H119" i="3"/>
  <c r="F120" i="3"/>
  <c r="H123" i="3"/>
  <c r="W11" i="5"/>
  <c r="V11" i="5"/>
  <c r="T11" i="5"/>
  <c r="U11" i="5"/>
  <c r="S11" i="5"/>
  <c r="M13" i="5"/>
  <c r="L13" i="5"/>
  <c r="J13" i="5"/>
  <c r="K13" i="5"/>
  <c r="I13" i="5"/>
  <c r="V20" i="5"/>
  <c r="S20" i="5"/>
  <c r="W20" i="5"/>
  <c r="U20" i="5"/>
  <c r="T20" i="5"/>
  <c r="L22" i="5"/>
  <c r="I22" i="5"/>
  <c r="M22" i="5"/>
  <c r="K22" i="5"/>
  <c r="J22" i="5"/>
  <c r="V36" i="5"/>
  <c r="S36" i="5"/>
  <c r="W36" i="5"/>
  <c r="U36" i="5"/>
  <c r="T36" i="5"/>
  <c r="L38" i="5"/>
  <c r="I38" i="5"/>
  <c r="M38" i="5"/>
  <c r="K38" i="5"/>
  <c r="J38" i="5"/>
  <c r="M38" i="2"/>
  <c r="L38" i="2"/>
  <c r="K38" i="2"/>
  <c r="J38" i="2"/>
  <c r="N38" i="2"/>
  <c r="L62" i="2"/>
  <c r="K62" i="2"/>
  <c r="J62" i="2"/>
  <c r="N62" i="2"/>
  <c r="M62" i="2"/>
  <c r="L7" i="3"/>
  <c r="K7" i="3"/>
  <c r="J7" i="3"/>
  <c r="N7" i="3"/>
  <c r="M7" i="3"/>
  <c r="M15" i="3"/>
  <c r="L15" i="3"/>
  <c r="K15" i="3"/>
  <c r="J15" i="3"/>
  <c r="N15" i="3"/>
  <c r="L23" i="3"/>
  <c r="K23" i="3"/>
  <c r="J23" i="3"/>
  <c r="M23" i="3"/>
  <c r="N23" i="3"/>
  <c r="M35" i="3"/>
  <c r="L35" i="3"/>
  <c r="K35" i="3"/>
  <c r="J35" i="3"/>
  <c r="N35" i="3"/>
  <c r="M46" i="3"/>
  <c r="L46" i="3"/>
  <c r="K46" i="3"/>
  <c r="J46" i="3"/>
  <c r="M66" i="3"/>
  <c r="L66" i="3"/>
  <c r="K66" i="3"/>
  <c r="J66" i="3"/>
  <c r="N66" i="3"/>
  <c r="M70" i="3"/>
  <c r="L70" i="3"/>
  <c r="K70" i="3"/>
  <c r="J70" i="3"/>
  <c r="N70" i="3"/>
  <c r="M80" i="3"/>
  <c r="L80" i="3"/>
  <c r="K80" i="3"/>
  <c r="J80" i="3"/>
  <c r="N80" i="3"/>
  <c r="M84" i="3"/>
  <c r="L84" i="3"/>
  <c r="K84" i="3"/>
  <c r="J84" i="3"/>
  <c r="N84" i="3"/>
  <c r="M88" i="3"/>
  <c r="L88" i="3"/>
  <c r="K88" i="3"/>
  <c r="J88" i="3"/>
  <c r="N88" i="3"/>
  <c r="M92" i="3"/>
  <c r="L92" i="3"/>
  <c r="K92" i="3"/>
  <c r="J92" i="3"/>
  <c r="N92" i="3"/>
  <c r="M96" i="3"/>
  <c r="L96" i="3"/>
  <c r="K96" i="3"/>
  <c r="J96" i="3"/>
  <c r="N96" i="3"/>
  <c r="M100" i="3"/>
  <c r="L100" i="3"/>
  <c r="K100" i="3"/>
  <c r="J100" i="3"/>
  <c r="N100" i="3"/>
  <c r="E113" i="3"/>
  <c r="I115" i="3"/>
  <c r="M104" i="3"/>
  <c r="L104" i="3"/>
  <c r="K104" i="3"/>
  <c r="J104" i="3"/>
  <c r="N104" i="3"/>
  <c r="G116" i="3"/>
  <c r="E117" i="3"/>
  <c r="M108" i="3"/>
  <c r="L108" i="3"/>
  <c r="K108" i="3"/>
  <c r="J108" i="3"/>
  <c r="I119" i="3"/>
  <c r="N108" i="3"/>
  <c r="G120" i="3"/>
  <c r="E121" i="3"/>
  <c r="I123" i="3"/>
  <c r="M112" i="3"/>
  <c r="L112" i="3"/>
  <c r="K112" i="3"/>
  <c r="J112" i="3"/>
  <c r="N112" i="3"/>
  <c r="M135" i="3"/>
  <c r="L135" i="3"/>
  <c r="K135" i="3"/>
  <c r="J135" i="3"/>
  <c r="N135" i="3"/>
  <c r="M139" i="3"/>
  <c r="L139" i="3"/>
  <c r="K139" i="3"/>
  <c r="J139" i="3"/>
  <c r="N139" i="3"/>
  <c r="M143" i="3"/>
  <c r="L143" i="3"/>
  <c r="K143" i="3"/>
  <c r="J143" i="3"/>
  <c r="N143" i="3"/>
  <c r="M153" i="3"/>
  <c r="L153" i="3"/>
  <c r="K153" i="3"/>
  <c r="J153" i="3"/>
  <c r="N153" i="3"/>
  <c r="M157" i="3"/>
  <c r="L157" i="3"/>
  <c r="K157" i="3"/>
  <c r="J157" i="3"/>
  <c r="N157" i="3"/>
  <c r="M161" i="3"/>
  <c r="L161" i="3"/>
  <c r="K161" i="3"/>
  <c r="J161" i="3"/>
  <c r="N161" i="3"/>
  <c r="M165" i="3"/>
  <c r="L165" i="3"/>
  <c r="K165" i="3"/>
  <c r="J165" i="3"/>
  <c r="N165" i="3"/>
  <c r="F187" i="3"/>
  <c r="H190" i="3"/>
  <c r="F195" i="3"/>
  <c r="V8" i="5"/>
  <c r="U8" i="5"/>
  <c r="S8" i="5"/>
  <c r="W8" i="5"/>
  <c r="T8" i="5"/>
  <c r="L10" i="5"/>
  <c r="K10" i="5"/>
  <c r="I10" i="5"/>
  <c r="M10" i="5"/>
  <c r="J10" i="5"/>
  <c r="W30" i="5"/>
  <c r="V30" i="5"/>
  <c r="T30" i="5"/>
  <c r="U30" i="5"/>
  <c r="S30" i="5"/>
  <c r="M32" i="5"/>
  <c r="L32" i="5"/>
  <c r="J32" i="5"/>
  <c r="K32" i="5"/>
  <c r="I32" i="5"/>
  <c r="W46" i="5"/>
  <c r="V46" i="5"/>
  <c r="T46" i="5"/>
  <c r="U46" i="5"/>
  <c r="S46" i="5"/>
  <c r="M48" i="5"/>
  <c r="L48" i="5"/>
  <c r="J48" i="5"/>
  <c r="K48" i="5"/>
  <c r="I48" i="5"/>
  <c r="I48" i="6"/>
  <c r="M48" i="6"/>
  <c r="L48" i="6"/>
  <c r="J48" i="6"/>
  <c r="K48" i="6"/>
  <c r="W29" i="6"/>
  <c r="V29" i="6"/>
  <c r="U29" i="6"/>
  <c r="T29" i="6"/>
  <c r="S29" i="6"/>
  <c r="L10" i="2"/>
  <c r="K10" i="2"/>
  <c r="J10" i="2"/>
  <c r="M10" i="2"/>
  <c r="N10" i="2"/>
  <c r="M14" i="2"/>
  <c r="L14" i="2"/>
  <c r="K14" i="2"/>
  <c r="J14" i="2"/>
  <c r="I17" i="2"/>
  <c r="N14" i="2"/>
  <c r="L34" i="2"/>
  <c r="K34" i="2"/>
  <c r="J34" i="2"/>
  <c r="M34" i="2"/>
  <c r="N34" i="2"/>
  <c r="G42" i="2"/>
  <c r="L58" i="2"/>
  <c r="K58" i="2"/>
  <c r="J58" i="2"/>
  <c r="M58" i="2"/>
  <c r="N58" i="2"/>
  <c r="E67" i="2"/>
  <c r="L11" i="3"/>
  <c r="K11" i="3"/>
  <c r="J11" i="3"/>
  <c r="M11" i="3"/>
  <c r="N11" i="3"/>
  <c r="L19" i="3"/>
  <c r="K19" i="3"/>
  <c r="J19" i="3"/>
  <c r="N19" i="3"/>
  <c r="M19" i="3"/>
  <c r="L27" i="3"/>
  <c r="K27" i="3"/>
  <c r="J27" i="3"/>
  <c r="N27" i="3"/>
  <c r="M27" i="3"/>
  <c r="M31" i="3"/>
  <c r="L31" i="3"/>
  <c r="K31" i="3"/>
  <c r="J31" i="3"/>
  <c r="N31" i="3"/>
  <c r="L39" i="3"/>
  <c r="K39" i="3"/>
  <c r="J39" i="3"/>
  <c r="N39" i="3"/>
  <c r="M39" i="3"/>
  <c r="M54" i="3"/>
  <c r="L54" i="3"/>
  <c r="K54" i="3"/>
  <c r="J54" i="3"/>
  <c r="M62" i="3"/>
  <c r="L62" i="3"/>
  <c r="K62" i="3"/>
  <c r="J62" i="3"/>
  <c r="N62" i="3"/>
  <c r="K47" i="3"/>
  <c r="J47" i="3"/>
  <c r="M47" i="3"/>
  <c r="L47" i="3"/>
  <c r="L55" i="3"/>
  <c r="K55" i="3"/>
  <c r="J55" i="3"/>
  <c r="M55" i="3"/>
  <c r="F113" i="3"/>
  <c r="H116" i="3"/>
  <c r="F117" i="3"/>
  <c r="H120" i="3"/>
  <c r="F121" i="3"/>
  <c r="M171" i="3"/>
  <c r="L171" i="3"/>
  <c r="J171" i="3"/>
  <c r="N171" i="3"/>
  <c r="K171" i="3"/>
  <c r="M179" i="3"/>
  <c r="L179" i="3"/>
  <c r="J179" i="3"/>
  <c r="N179" i="3"/>
  <c r="K179" i="3"/>
  <c r="I190" i="3"/>
  <c r="V27" i="5"/>
  <c r="U27" i="5"/>
  <c r="S27" i="5"/>
  <c r="W27" i="5"/>
  <c r="T27" i="5"/>
  <c r="L29" i="5"/>
  <c r="K29" i="5"/>
  <c r="I29" i="5"/>
  <c r="M29" i="5"/>
  <c r="J29" i="5"/>
  <c r="V43" i="5"/>
  <c r="U43" i="5"/>
  <c r="S43" i="5"/>
  <c r="W43" i="5"/>
  <c r="T43" i="5"/>
  <c r="L45" i="5"/>
  <c r="K45" i="5"/>
  <c r="I45" i="5"/>
  <c r="M45" i="5"/>
  <c r="J45" i="5"/>
  <c r="M12" i="6"/>
  <c r="L12" i="6"/>
  <c r="J12" i="6"/>
  <c r="K12" i="6"/>
  <c r="I12" i="6"/>
  <c r="M23" i="6"/>
  <c r="L23" i="6"/>
  <c r="J23" i="6"/>
  <c r="K23" i="6"/>
  <c r="I23" i="6"/>
  <c r="M28" i="6"/>
  <c r="L28" i="6"/>
  <c r="K28" i="6"/>
  <c r="I28" i="6"/>
  <c r="J28" i="6"/>
  <c r="M39" i="6"/>
  <c r="L39" i="6"/>
  <c r="K39" i="6"/>
  <c r="J39" i="6"/>
  <c r="I39" i="6"/>
  <c r="E43" i="2"/>
  <c r="M49" i="2"/>
  <c r="L49" i="2"/>
  <c r="K49" i="2"/>
  <c r="J49" i="2"/>
  <c r="N49" i="2"/>
  <c r="J7" i="2"/>
  <c r="N7" i="2"/>
  <c r="K7" i="2"/>
  <c r="M7" i="2"/>
  <c r="L7" i="2"/>
  <c r="J22" i="2"/>
  <c r="N22" i="2"/>
  <c r="M22" i="2"/>
  <c r="K22" i="2"/>
  <c r="L22" i="2"/>
  <c r="J35" i="2"/>
  <c r="N35" i="2"/>
  <c r="K35" i="2"/>
  <c r="M35" i="2"/>
  <c r="L35" i="2"/>
  <c r="J39" i="2"/>
  <c r="I42" i="2"/>
  <c r="N39" i="2"/>
  <c r="M39" i="2"/>
  <c r="K39" i="2"/>
  <c r="L39" i="2"/>
  <c r="G43" i="2"/>
  <c r="J59" i="2"/>
  <c r="N59" i="2"/>
  <c r="K59" i="2"/>
  <c r="M59" i="2"/>
  <c r="L59" i="2"/>
  <c r="J63" i="2"/>
  <c r="N63" i="2"/>
  <c r="M63" i="2"/>
  <c r="L63" i="2"/>
  <c r="K63" i="2"/>
  <c r="G67" i="2"/>
  <c r="E68" i="2"/>
  <c r="J73" i="2"/>
  <c r="N73" i="2"/>
  <c r="K73" i="2"/>
  <c r="M73" i="2"/>
  <c r="L73" i="2"/>
  <c r="J8" i="3"/>
  <c r="N8" i="3"/>
  <c r="M8" i="3"/>
  <c r="L8" i="3"/>
  <c r="K8" i="3"/>
  <c r="J12" i="3"/>
  <c r="N12" i="3"/>
  <c r="K12" i="3"/>
  <c r="M12" i="3"/>
  <c r="L12" i="3"/>
  <c r="K16" i="3"/>
  <c r="J16" i="3"/>
  <c r="N16" i="3"/>
  <c r="M16" i="3"/>
  <c r="L16" i="3"/>
  <c r="J20" i="3"/>
  <c r="N20" i="3"/>
  <c r="M20" i="3"/>
  <c r="L20" i="3"/>
  <c r="K20" i="3"/>
  <c r="K24" i="3"/>
  <c r="J24" i="3"/>
  <c r="N24" i="3"/>
  <c r="M24" i="3"/>
  <c r="L24" i="3"/>
  <c r="J28" i="3"/>
  <c r="N28" i="3"/>
  <c r="M28" i="3"/>
  <c r="L28" i="3"/>
  <c r="K28" i="3"/>
  <c r="K32" i="3"/>
  <c r="J32" i="3"/>
  <c r="N32" i="3"/>
  <c r="M32" i="3"/>
  <c r="L32" i="3"/>
  <c r="K36" i="3"/>
  <c r="J36" i="3"/>
  <c r="N36" i="3"/>
  <c r="M36" i="3"/>
  <c r="L36" i="3"/>
  <c r="J40" i="3"/>
  <c r="M40" i="3"/>
  <c r="L40" i="3"/>
  <c r="K40" i="3"/>
  <c r="K48" i="3"/>
  <c r="J48" i="3"/>
  <c r="M48" i="3"/>
  <c r="L48" i="3"/>
  <c r="K56" i="3"/>
  <c r="J56" i="3"/>
  <c r="M56" i="3"/>
  <c r="L56" i="3"/>
  <c r="K63" i="3"/>
  <c r="J63" i="3"/>
  <c r="N63" i="3"/>
  <c r="M63" i="3"/>
  <c r="L63" i="3"/>
  <c r="K67" i="3"/>
  <c r="J67" i="3"/>
  <c r="N67" i="3"/>
  <c r="M67" i="3"/>
  <c r="L67" i="3"/>
  <c r="K71" i="3"/>
  <c r="J71" i="3"/>
  <c r="N71" i="3"/>
  <c r="M71" i="3"/>
  <c r="L71" i="3"/>
  <c r="K81" i="3"/>
  <c r="J81" i="3"/>
  <c r="N81" i="3"/>
  <c r="M81" i="3"/>
  <c r="L81" i="3"/>
  <c r="K85" i="3"/>
  <c r="J85" i="3"/>
  <c r="N85" i="3"/>
  <c r="M85" i="3"/>
  <c r="L85" i="3"/>
  <c r="K89" i="3"/>
  <c r="J89" i="3"/>
  <c r="N89" i="3"/>
  <c r="M89" i="3"/>
  <c r="L89" i="3"/>
  <c r="K93" i="3"/>
  <c r="J93" i="3"/>
  <c r="N93" i="3"/>
  <c r="M93" i="3"/>
  <c r="L93" i="3"/>
  <c r="K97" i="3"/>
  <c r="J97" i="3"/>
  <c r="N97" i="3"/>
  <c r="M97" i="3"/>
  <c r="L97" i="3"/>
  <c r="K101" i="3"/>
  <c r="J101" i="3"/>
  <c r="N101" i="3"/>
  <c r="M101" i="3"/>
  <c r="L101" i="3"/>
  <c r="G113" i="3"/>
  <c r="E114" i="3"/>
  <c r="K105" i="3"/>
  <c r="J105" i="3"/>
  <c r="N105" i="3"/>
  <c r="M105" i="3"/>
  <c r="I116" i="3"/>
  <c r="L105" i="3"/>
  <c r="G117" i="3"/>
  <c r="E118" i="3"/>
  <c r="K109" i="3"/>
  <c r="J109" i="3"/>
  <c r="I120" i="3"/>
  <c r="N109" i="3"/>
  <c r="M109" i="3"/>
  <c r="L109" i="3"/>
  <c r="G121" i="3"/>
  <c r="E122" i="3"/>
  <c r="M49" i="5"/>
  <c r="J49" i="5"/>
  <c r="K49" i="5"/>
  <c r="I49" i="5"/>
  <c r="L49" i="5"/>
  <c r="W47" i="5"/>
  <c r="T47" i="5"/>
  <c r="U47" i="5"/>
  <c r="S47" i="5"/>
  <c r="V47" i="5"/>
  <c r="V9" i="5"/>
  <c r="S9" i="5"/>
  <c r="U9" i="5"/>
  <c r="T9" i="5"/>
  <c r="W9" i="5"/>
  <c r="L11" i="5"/>
  <c r="I11" i="5"/>
  <c r="K11" i="5"/>
  <c r="J11" i="5"/>
  <c r="M11" i="5"/>
  <c r="T21" i="5"/>
  <c r="S21" i="5"/>
  <c r="V21" i="5"/>
  <c r="W21" i="5"/>
  <c r="U21" i="5"/>
  <c r="J23" i="5"/>
  <c r="I23" i="5"/>
  <c r="L23" i="5"/>
  <c r="M23" i="5"/>
  <c r="K23" i="5"/>
  <c r="T37" i="5"/>
  <c r="S37" i="5"/>
  <c r="V37" i="5"/>
  <c r="W37" i="5"/>
  <c r="U37" i="5"/>
  <c r="J39" i="5"/>
  <c r="I39" i="5"/>
  <c r="L39" i="5"/>
  <c r="M39" i="5"/>
  <c r="K39" i="5"/>
  <c r="M9" i="6"/>
  <c r="L9" i="6"/>
  <c r="K9" i="6"/>
  <c r="I9" i="6"/>
  <c r="J9" i="6"/>
  <c r="K11" i="6"/>
  <c r="J11" i="6"/>
  <c r="I11" i="6"/>
  <c r="L11" i="6"/>
  <c r="M11" i="6"/>
  <c r="M20" i="6"/>
  <c r="L20" i="6"/>
  <c r="K20" i="6"/>
  <c r="I20" i="6"/>
  <c r="J20" i="6"/>
  <c r="K22" i="6"/>
  <c r="J22" i="6"/>
  <c r="I22" i="6"/>
  <c r="L22" i="6"/>
  <c r="M22" i="6"/>
  <c r="W45" i="6"/>
  <c r="V45" i="6"/>
  <c r="U45" i="6"/>
  <c r="T45" i="6"/>
  <c r="S45" i="6"/>
  <c r="L20" i="2"/>
  <c r="K20" i="2"/>
  <c r="J20" i="2"/>
  <c r="M20" i="2"/>
  <c r="L66" i="2"/>
  <c r="K66" i="2"/>
  <c r="J66" i="2"/>
  <c r="M66" i="2"/>
  <c r="L72" i="2"/>
  <c r="K72" i="2"/>
  <c r="J72" i="2"/>
  <c r="M72" i="2"/>
  <c r="N72" i="2"/>
  <c r="J11" i="2"/>
  <c r="N11" i="2"/>
  <c r="M11" i="2"/>
  <c r="K11" i="2"/>
  <c r="L11" i="2"/>
  <c r="J15" i="2"/>
  <c r="N15" i="2"/>
  <c r="I18" i="2"/>
  <c r="M15" i="2"/>
  <c r="L15" i="2"/>
  <c r="K15" i="2"/>
  <c r="M41" i="3"/>
  <c r="L41" i="3"/>
  <c r="K41" i="3"/>
  <c r="J41" i="3"/>
  <c r="J49" i="3"/>
  <c r="M49" i="3"/>
  <c r="L49" i="3"/>
  <c r="K49" i="3"/>
  <c r="J57" i="3"/>
  <c r="M57" i="3"/>
  <c r="L57" i="3"/>
  <c r="K57" i="3"/>
  <c r="H113" i="3"/>
  <c r="F114" i="3"/>
  <c r="H117" i="3"/>
  <c r="F118" i="3"/>
  <c r="H121" i="3"/>
  <c r="F122" i="3"/>
  <c r="V28" i="5"/>
  <c r="S28" i="5"/>
  <c r="T28" i="5"/>
  <c r="W28" i="5"/>
  <c r="U28" i="5"/>
  <c r="L30" i="5"/>
  <c r="I30" i="5"/>
  <c r="J30" i="5"/>
  <c r="M30" i="5"/>
  <c r="K30" i="5"/>
  <c r="V44" i="5"/>
  <c r="S44" i="5"/>
  <c r="T44" i="5"/>
  <c r="W44" i="5"/>
  <c r="U44" i="5"/>
  <c r="L46" i="5"/>
  <c r="I46" i="5"/>
  <c r="J46" i="5"/>
  <c r="M46" i="5"/>
  <c r="K46" i="5"/>
  <c r="N8" i="2"/>
  <c r="M8" i="2"/>
  <c r="L8" i="2"/>
  <c r="K8" i="2"/>
  <c r="J8" i="2"/>
  <c r="N23" i="2"/>
  <c r="M23" i="2"/>
  <c r="L23" i="2"/>
  <c r="K23" i="2"/>
  <c r="J23" i="2"/>
  <c r="N32" i="2"/>
  <c r="M32" i="2"/>
  <c r="L32" i="2"/>
  <c r="K32" i="2"/>
  <c r="J32" i="2"/>
  <c r="M60" i="2"/>
  <c r="N60" i="2"/>
  <c r="L60" i="2"/>
  <c r="K60" i="2"/>
  <c r="J60" i="2"/>
  <c r="M74" i="2"/>
  <c r="N74" i="2"/>
  <c r="L74" i="2"/>
  <c r="K74" i="2"/>
  <c r="J74" i="2"/>
  <c r="N21" i="3"/>
  <c r="M21" i="3"/>
  <c r="L21" i="3"/>
  <c r="K21" i="3"/>
  <c r="J21" i="3"/>
  <c r="N29" i="3"/>
  <c r="M29" i="3"/>
  <c r="L29" i="3"/>
  <c r="K29" i="3"/>
  <c r="J29" i="3"/>
  <c r="M42" i="3"/>
  <c r="L42" i="3"/>
  <c r="K42" i="3"/>
  <c r="J42" i="3"/>
  <c r="M58" i="3"/>
  <c r="L58" i="3"/>
  <c r="K58" i="3"/>
  <c r="J58" i="3"/>
  <c r="N64" i="3"/>
  <c r="M64" i="3"/>
  <c r="L64" i="3"/>
  <c r="K64" i="3"/>
  <c r="J64" i="3"/>
  <c r="N68" i="3"/>
  <c r="M68" i="3"/>
  <c r="L68" i="3"/>
  <c r="K68" i="3"/>
  <c r="J68" i="3"/>
  <c r="N72" i="3"/>
  <c r="M72" i="3"/>
  <c r="L72" i="3"/>
  <c r="K72" i="3"/>
  <c r="J72" i="3"/>
  <c r="N82" i="3"/>
  <c r="M82" i="3"/>
  <c r="L82" i="3"/>
  <c r="K82" i="3"/>
  <c r="J82" i="3"/>
  <c r="N86" i="3"/>
  <c r="M86" i="3"/>
  <c r="L86" i="3"/>
  <c r="K86" i="3"/>
  <c r="J86" i="3"/>
  <c r="N90" i="3"/>
  <c r="M90" i="3"/>
  <c r="L90" i="3"/>
  <c r="K90" i="3"/>
  <c r="J90" i="3"/>
  <c r="N94" i="3"/>
  <c r="M94" i="3"/>
  <c r="L94" i="3"/>
  <c r="K94" i="3"/>
  <c r="J94" i="3"/>
  <c r="N98" i="3"/>
  <c r="M98" i="3"/>
  <c r="L98" i="3"/>
  <c r="K98" i="3"/>
  <c r="J98" i="3"/>
  <c r="I113" i="3"/>
  <c r="N102" i="3"/>
  <c r="M102" i="3"/>
  <c r="L102" i="3"/>
  <c r="K102" i="3"/>
  <c r="J102" i="3"/>
  <c r="G114" i="3"/>
  <c r="E115" i="3"/>
  <c r="N106" i="3"/>
  <c r="M106" i="3"/>
  <c r="L106" i="3"/>
  <c r="I117" i="3"/>
  <c r="K106" i="3"/>
  <c r="J106" i="3"/>
  <c r="G118" i="3"/>
  <c r="E119" i="3"/>
  <c r="I121" i="3"/>
  <c r="N110" i="3"/>
  <c r="M110" i="3"/>
  <c r="L110" i="3"/>
  <c r="K110" i="3"/>
  <c r="J110" i="3"/>
  <c r="G122" i="3"/>
  <c r="E123" i="3"/>
  <c r="N137" i="3"/>
  <c r="M137" i="3"/>
  <c r="L137" i="3"/>
  <c r="K137" i="3"/>
  <c r="J137" i="3"/>
  <c r="N141" i="3"/>
  <c r="M141" i="3"/>
  <c r="L141" i="3"/>
  <c r="K141" i="3"/>
  <c r="J141" i="3"/>
  <c r="N145" i="3"/>
  <c r="M145" i="3"/>
  <c r="L145" i="3"/>
  <c r="K145" i="3"/>
  <c r="J145" i="3"/>
  <c r="N155" i="3"/>
  <c r="M155" i="3"/>
  <c r="L155" i="3"/>
  <c r="K155" i="3"/>
  <c r="J155" i="3"/>
  <c r="N159" i="3"/>
  <c r="M159" i="3"/>
  <c r="L159" i="3"/>
  <c r="K159" i="3"/>
  <c r="J159" i="3"/>
  <c r="N163" i="3"/>
  <c r="M163" i="3"/>
  <c r="L163" i="3"/>
  <c r="K163" i="3"/>
  <c r="J163" i="3"/>
  <c r="N167" i="3"/>
  <c r="M167" i="3"/>
  <c r="L167" i="3"/>
  <c r="K167" i="3"/>
  <c r="J167" i="3"/>
  <c r="N169" i="3"/>
  <c r="M169" i="3"/>
  <c r="L169" i="3"/>
  <c r="K169" i="3"/>
  <c r="J169" i="3"/>
  <c r="H186" i="3"/>
  <c r="F191" i="3"/>
  <c r="H194" i="3"/>
  <c r="V16" i="5"/>
  <c r="U16" i="5"/>
  <c r="S16" i="5"/>
  <c r="W16" i="5"/>
  <c r="T16" i="5"/>
  <c r="W22" i="5"/>
  <c r="V22" i="5"/>
  <c r="T22" i="5"/>
  <c r="U22" i="5"/>
  <c r="S22" i="5"/>
  <c r="M24" i="5"/>
  <c r="L24" i="5"/>
  <c r="J24" i="5"/>
  <c r="K24" i="5"/>
  <c r="I24" i="5"/>
  <c r="W38" i="5"/>
  <c r="V38" i="5"/>
  <c r="T38" i="5"/>
  <c r="U38" i="5"/>
  <c r="S38" i="5"/>
  <c r="M40" i="5"/>
  <c r="L40" i="5"/>
  <c r="J40" i="5"/>
  <c r="K40" i="5"/>
  <c r="I40" i="5"/>
  <c r="M31" i="6"/>
  <c r="L31" i="6"/>
  <c r="K31" i="6"/>
  <c r="J31" i="6"/>
  <c r="I31" i="6"/>
  <c r="S12" i="9"/>
  <c r="R12" i="9"/>
  <c r="P15" i="9"/>
  <c r="O15" i="9"/>
  <c r="X10" i="12"/>
  <c r="V10" i="12"/>
  <c r="U10" i="12"/>
  <c r="AA19" i="13"/>
  <c r="Z19" i="13"/>
  <c r="Y19" i="13"/>
  <c r="X19" i="13"/>
  <c r="W19" i="13"/>
  <c r="M87" i="13"/>
  <c r="L87" i="13"/>
  <c r="K87" i="13"/>
  <c r="J87" i="13"/>
  <c r="I87" i="13"/>
  <c r="M156" i="13"/>
  <c r="L156" i="13"/>
  <c r="K156" i="13"/>
  <c r="J156" i="13"/>
  <c r="I156" i="13"/>
  <c r="K16" i="14"/>
  <c r="J16" i="14"/>
  <c r="I16" i="14"/>
  <c r="S13" i="9"/>
  <c r="R13" i="9"/>
  <c r="P16" i="9"/>
  <c r="O16" i="9"/>
  <c r="M15" i="12"/>
  <c r="L15" i="12"/>
  <c r="K15" i="12"/>
  <c r="J15" i="12"/>
  <c r="N15" i="12"/>
  <c r="I15" i="12"/>
  <c r="X29" i="12"/>
  <c r="V29" i="12"/>
  <c r="U29" i="12"/>
  <c r="M31" i="12"/>
  <c r="L31" i="12"/>
  <c r="K31" i="12"/>
  <c r="J31" i="12"/>
  <c r="N31" i="12"/>
  <c r="I31" i="12"/>
  <c r="X45" i="12"/>
  <c r="V45" i="12"/>
  <c r="U45" i="12"/>
  <c r="M47" i="12"/>
  <c r="L47" i="12"/>
  <c r="K47" i="12"/>
  <c r="J47" i="12"/>
  <c r="N47" i="12"/>
  <c r="I47" i="12"/>
  <c r="M44" i="13"/>
  <c r="L44" i="13"/>
  <c r="K44" i="13"/>
  <c r="J44" i="13"/>
  <c r="I44" i="13"/>
  <c r="M113" i="13"/>
  <c r="L113" i="13"/>
  <c r="K113" i="13"/>
  <c r="J113" i="13"/>
  <c r="I113" i="13"/>
  <c r="V16" i="14"/>
  <c r="U16" i="14"/>
  <c r="T16" i="14"/>
  <c r="K25" i="14"/>
  <c r="J25" i="14"/>
  <c r="I25" i="14"/>
  <c r="W34" i="6"/>
  <c r="V34" i="6"/>
  <c r="U34" i="6"/>
  <c r="T34" i="6"/>
  <c r="S34" i="6"/>
  <c r="M36" i="6"/>
  <c r="L36" i="6"/>
  <c r="K36" i="6"/>
  <c r="J36" i="6"/>
  <c r="I36" i="6"/>
  <c r="W42" i="6"/>
  <c r="V42" i="6"/>
  <c r="U42" i="6"/>
  <c r="T42" i="6"/>
  <c r="S42" i="6"/>
  <c r="M44" i="6"/>
  <c r="L44" i="6"/>
  <c r="K44" i="6"/>
  <c r="J44" i="6"/>
  <c r="I44" i="6"/>
  <c r="W50" i="6"/>
  <c r="V50" i="6"/>
  <c r="U50" i="6"/>
  <c r="T50" i="6"/>
  <c r="S50" i="6"/>
  <c r="M52" i="6"/>
  <c r="L52" i="6"/>
  <c r="K52" i="6"/>
  <c r="J52" i="6"/>
  <c r="I52" i="6"/>
  <c r="R14" i="9"/>
  <c r="S14" i="9"/>
  <c r="O17" i="9"/>
  <c r="P17" i="9"/>
  <c r="X6" i="12"/>
  <c r="V6" i="12"/>
  <c r="U6" i="12"/>
  <c r="L8" i="12"/>
  <c r="K8" i="12"/>
  <c r="J8" i="12"/>
  <c r="I8" i="12"/>
  <c r="N8" i="12"/>
  <c r="M8" i="12"/>
  <c r="H55" i="12"/>
  <c r="AA11" i="13"/>
  <c r="Z11" i="13"/>
  <c r="Y11" i="13"/>
  <c r="X11" i="13"/>
  <c r="W11" i="13"/>
  <c r="M70" i="13"/>
  <c r="L70" i="13"/>
  <c r="K70" i="13"/>
  <c r="J70" i="13"/>
  <c r="I70" i="13"/>
  <c r="M139" i="13"/>
  <c r="L139" i="13"/>
  <c r="K139" i="13"/>
  <c r="J139" i="13"/>
  <c r="I139" i="13"/>
  <c r="K33" i="14"/>
  <c r="J33" i="14"/>
  <c r="I33" i="14"/>
  <c r="R16" i="9"/>
  <c r="S16" i="9"/>
  <c r="O19" i="9"/>
  <c r="P19" i="9"/>
  <c r="X25" i="12"/>
  <c r="V25" i="12"/>
  <c r="U25" i="12"/>
  <c r="M27" i="12"/>
  <c r="L27" i="12"/>
  <c r="K27" i="12"/>
  <c r="J27" i="12"/>
  <c r="N27" i="12"/>
  <c r="I27" i="12"/>
  <c r="X41" i="12"/>
  <c r="V41" i="12"/>
  <c r="U41" i="12"/>
  <c r="M43" i="12"/>
  <c r="L43" i="12"/>
  <c r="K43" i="12"/>
  <c r="J43" i="12"/>
  <c r="N43" i="12"/>
  <c r="I43" i="12"/>
  <c r="X57" i="12"/>
  <c r="V57" i="12"/>
  <c r="U57" i="12"/>
  <c r="M155" i="13"/>
  <c r="L155" i="13"/>
  <c r="J155" i="13"/>
  <c r="I155" i="13"/>
  <c r="K155" i="13"/>
  <c r="W17" i="13"/>
  <c r="AA17" i="13"/>
  <c r="Y17" i="13"/>
  <c r="X17" i="13"/>
  <c r="Z17" i="13"/>
  <c r="M27" i="13"/>
  <c r="L27" i="13"/>
  <c r="K27" i="13"/>
  <c r="J27" i="13"/>
  <c r="I27" i="13"/>
  <c r="M96" i="13"/>
  <c r="L96" i="13"/>
  <c r="K96" i="13"/>
  <c r="J96" i="13"/>
  <c r="I96" i="13"/>
  <c r="H104" i="13"/>
  <c r="K42" i="14"/>
  <c r="J42" i="14"/>
  <c r="I42" i="14"/>
  <c r="U28" i="6"/>
  <c r="T28" i="6"/>
  <c r="S28" i="6"/>
  <c r="V28" i="6"/>
  <c r="W28" i="6"/>
  <c r="K30" i="6"/>
  <c r="J30" i="6"/>
  <c r="I30" i="6"/>
  <c r="L30" i="6"/>
  <c r="M30" i="6"/>
  <c r="U36" i="6"/>
  <c r="T36" i="6"/>
  <c r="S36" i="6"/>
  <c r="V36" i="6"/>
  <c r="W36" i="6"/>
  <c r="K38" i="6"/>
  <c r="J38" i="6"/>
  <c r="I38" i="6"/>
  <c r="L38" i="6"/>
  <c r="M38" i="6"/>
  <c r="U44" i="6"/>
  <c r="T44" i="6"/>
  <c r="S44" i="6"/>
  <c r="V44" i="6"/>
  <c r="W44" i="6"/>
  <c r="K46" i="6"/>
  <c r="J46" i="6"/>
  <c r="I46" i="6"/>
  <c r="L46" i="6"/>
  <c r="M46" i="6"/>
  <c r="U52" i="6"/>
  <c r="T52" i="6"/>
  <c r="S52" i="6"/>
  <c r="V52" i="6"/>
  <c r="W52" i="6"/>
  <c r="S20" i="9"/>
  <c r="R20" i="9"/>
  <c r="N10" i="12"/>
  <c r="M10" i="12"/>
  <c r="J10" i="12"/>
  <c r="I10" i="12"/>
  <c r="L10" i="12"/>
  <c r="K10" i="12"/>
  <c r="V14" i="12"/>
  <c r="U14" i="12"/>
  <c r="X14" i="12"/>
  <c r="L14" i="12"/>
  <c r="K14" i="12"/>
  <c r="J14" i="12"/>
  <c r="I14" i="12"/>
  <c r="N14" i="12"/>
  <c r="M14" i="12"/>
  <c r="M53" i="13"/>
  <c r="L53" i="13"/>
  <c r="K53" i="13"/>
  <c r="J53" i="13"/>
  <c r="I53" i="13"/>
  <c r="M122" i="13"/>
  <c r="L122" i="13"/>
  <c r="K122" i="13"/>
  <c r="J122" i="13"/>
  <c r="I122" i="13"/>
  <c r="K50" i="14"/>
  <c r="J50" i="14"/>
  <c r="I50" i="14"/>
  <c r="X11" i="12"/>
  <c r="V11" i="12"/>
  <c r="U11" i="12"/>
  <c r="X21" i="12"/>
  <c r="V21" i="12"/>
  <c r="U21" i="12"/>
  <c r="M23" i="12"/>
  <c r="L23" i="12"/>
  <c r="K23" i="12"/>
  <c r="J23" i="12"/>
  <c r="N23" i="12"/>
  <c r="I23" i="12"/>
  <c r="X37" i="12"/>
  <c r="V37" i="12"/>
  <c r="U37" i="12"/>
  <c r="M39" i="12"/>
  <c r="L39" i="12"/>
  <c r="K39" i="12"/>
  <c r="J39" i="12"/>
  <c r="N39" i="12"/>
  <c r="I39" i="12"/>
  <c r="X53" i="12"/>
  <c r="V53" i="12"/>
  <c r="U53" i="12"/>
  <c r="AA15" i="13"/>
  <c r="Z15" i="13"/>
  <c r="Y15" i="13"/>
  <c r="X15" i="13"/>
  <c r="W15" i="13"/>
  <c r="M79" i="13"/>
  <c r="L79" i="13"/>
  <c r="K79" i="13"/>
  <c r="J79" i="13"/>
  <c r="I79" i="13"/>
  <c r="M148" i="13"/>
  <c r="L148" i="13"/>
  <c r="K148" i="13"/>
  <c r="J148" i="13"/>
  <c r="I148" i="13"/>
  <c r="K59" i="14"/>
  <c r="J59" i="14"/>
  <c r="I59" i="14"/>
  <c r="O9" i="9"/>
  <c r="P9" i="9"/>
  <c r="M36" i="13"/>
  <c r="L36" i="13"/>
  <c r="K36" i="13"/>
  <c r="J36" i="13"/>
  <c r="I36" i="13"/>
  <c r="K68" i="14"/>
  <c r="J68" i="14"/>
  <c r="I68" i="14"/>
  <c r="V52" i="5"/>
  <c r="S52" i="5"/>
  <c r="W52" i="5"/>
  <c r="U52" i="5"/>
  <c r="T52" i="5"/>
  <c r="V8" i="6"/>
  <c r="S8" i="6"/>
  <c r="W8" i="6"/>
  <c r="U8" i="6"/>
  <c r="T8" i="6"/>
  <c r="L10" i="6"/>
  <c r="I10" i="6"/>
  <c r="M10" i="6"/>
  <c r="K10" i="6"/>
  <c r="J10" i="6"/>
  <c r="V16" i="6"/>
  <c r="S16" i="6"/>
  <c r="W16" i="6"/>
  <c r="U16" i="6"/>
  <c r="T16" i="6"/>
  <c r="V19" i="6"/>
  <c r="S19" i="6"/>
  <c r="W19" i="6"/>
  <c r="U19" i="6"/>
  <c r="T19" i="6"/>
  <c r="L21" i="6"/>
  <c r="I21" i="6"/>
  <c r="M21" i="6"/>
  <c r="K21" i="6"/>
  <c r="J21" i="6"/>
  <c r="V27" i="6"/>
  <c r="S27" i="6"/>
  <c r="W27" i="6"/>
  <c r="U27" i="6"/>
  <c r="T27" i="6"/>
  <c r="M29" i="6"/>
  <c r="L29" i="6"/>
  <c r="K29" i="6"/>
  <c r="I29" i="6"/>
  <c r="J29" i="6"/>
  <c r="W35" i="6"/>
  <c r="V35" i="6"/>
  <c r="U35" i="6"/>
  <c r="S35" i="6"/>
  <c r="T35" i="6"/>
  <c r="M37" i="6"/>
  <c r="L37" i="6"/>
  <c r="K37" i="6"/>
  <c r="I37" i="6"/>
  <c r="J37" i="6"/>
  <c r="W43" i="6"/>
  <c r="V43" i="6"/>
  <c r="U43" i="6"/>
  <c r="S43" i="6"/>
  <c r="T43" i="6"/>
  <c r="M45" i="6"/>
  <c r="L45" i="6"/>
  <c r="K45" i="6"/>
  <c r="I45" i="6"/>
  <c r="J45" i="6"/>
  <c r="W51" i="6"/>
  <c r="V51" i="6"/>
  <c r="U51" i="6"/>
  <c r="S51" i="6"/>
  <c r="T51" i="6"/>
  <c r="O11" i="9"/>
  <c r="P11" i="9"/>
  <c r="X17" i="12"/>
  <c r="V17" i="12"/>
  <c r="U17" i="12"/>
  <c r="M19" i="12"/>
  <c r="L19" i="12"/>
  <c r="K19" i="12"/>
  <c r="J19" i="12"/>
  <c r="N19" i="12"/>
  <c r="I19" i="12"/>
  <c r="X33" i="12"/>
  <c r="V33" i="12"/>
  <c r="U33" i="12"/>
  <c r="M35" i="12"/>
  <c r="L35" i="12"/>
  <c r="K35" i="12"/>
  <c r="J35" i="12"/>
  <c r="N35" i="12"/>
  <c r="I35" i="12"/>
  <c r="X49" i="12"/>
  <c r="V49" i="12"/>
  <c r="U49" i="12"/>
  <c r="M51" i="12"/>
  <c r="L51" i="12"/>
  <c r="K51" i="12"/>
  <c r="J51" i="12"/>
  <c r="N51" i="12"/>
  <c r="I51" i="12"/>
  <c r="M61" i="13"/>
  <c r="L61" i="13"/>
  <c r="K61" i="13"/>
  <c r="J61" i="13"/>
  <c r="I61" i="13"/>
  <c r="M130" i="13"/>
  <c r="L130" i="13"/>
  <c r="K130" i="13"/>
  <c r="J130" i="13"/>
  <c r="I130" i="13"/>
  <c r="R10" i="9"/>
  <c r="S10" i="9"/>
  <c r="O13" i="9"/>
  <c r="P13" i="9"/>
  <c r="R18" i="9"/>
  <c r="S18" i="9"/>
  <c r="O21" i="9"/>
  <c r="P21" i="9"/>
  <c r="K14" i="14"/>
  <c r="I14" i="14"/>
  <c r="J14" i="14"/>
  <c r="K22" i="14"/>
  <c r="I22" i="14"/>
  <c r="J22" i="14"/>
  <c r="K31" i="14"/>
  <c r="I31" i="14"/>
  <c r="J31" i="14"/>
  <c r="K40" i="14"/>
  <c r="I40" i="14"/>
  <c r="J40" i="14"/>
  <c r="K48" i="14"/>
  <c r="I48" i="14"/>
  <c r="J48" i="14"/>
  <c r="K57" i="14"/>
  <c r="I57" i="14"/>
  <c r="H65" i="14"/>
  <c r="J57" i="14"/>
  <c r="K74" i="14"/>
  <c r="J74" i="14"/>
  <c r="I74" i="14"/>
  <c r="K83" i="14"/>
  <c r="J83" i="14"/>
  <c r="I83" i="14"/>
  <c r="K91" i="14"/>
  <c r="J91" i="14"/>
  <c r="I91" i="14"/>
  <c r="K100" i="14"/>
  <c r="J100" i="14"/>
  <c r="I100" i="14"/>
  <c r="K109" i="14"/>
  <c r="J109" i="14"/>
  <c r="I109" i="14"/>
  <c r="K117" i="14"/>
  <c r="J117" i="14"/>
  <c r="I117" i="14"/>
  <c r="K126" i="14"/>
  <c r="J126" i="14"/>
  <c r="I126" i="14"/>
  <c r="M24" i="15"/>
  <c r="L24" i="15"/>
  <c r="K24" i="15"/>
  <c r="J24" i="15"/>
  <c r="I24" i="15"/>
  <c r="M93" i="15"/>
  <c r="L93" i="15"/>
  <c r="K93" i="15"/>
  <c r="J93" i="15"/>
  <c r="I93" i="15"/>
  <c r="M11" i="16"/>
  <c r="L11" i="16"/>
  <c r="K11" i="16"/>
  <c r="J11" i="16"/>
  <c r="I11" i="16"/>
  <c r="S11" i="9"/>
  <c r="R11" i="9"/>
  <c r="P14" i="9"/>
  <c r="O14" i="9"/>
  <c r="S19" i="9"/>
  <c r="R19" i="9"/>
  <c r="K15" i="14"/>
  <c r="J15" i="14"/>
  <c r="H23" i="14"/>
  <c r="I15" i="14"/>
  <c r="K32" i="14"/>
  <c r="J32" i="14"/>
  <c r="I32" i="14"/>
  <c r="K41" i="14"/>
  <c r="J41" i="14"/>
  <c r="I41" i="14"/>
  <c r="K49" i="14"/>
  <c r="J49" i="14"/>
  <c r="I49" i="14"/>
  <c r="K58" i="14"/>
  <c r="J58" i="14"/>
  <c r="I58" i="14"/>
  <c r="K67" i="14"/>
  <c r="J67" i="14"/>
  <c r="I67" i="14"/>
  <c r="K75" i="14"/>
  <c r="J75" i="14"/>
  <c r="I75" i="14"/>
  <c r="K84" i="14"/>
  <c r="J84" i="14"/>
  <c r="I84" i="14"/>
  <c r="K92" i="14"/>
  <c r="J92" i="14"/>
  <c r="I92" i="14"/>
  <c r="K101" i="14"/>
  <c r="J101" i="14"/>
  <c r="I101" i="14"/>
  <c r="K110" i="14"/>
  <c r="J110" i="14"/>
  <c r="I110" i="14"/>
  <c r="K118" i="14"/>
  <c r="J118" i="14"/>
  <c r="I118" i="14"/>
  <c r="K127" i="14"/>
  <c r="H135" i="14"/>
  <c r="J127" i="14"/>
  <c r="I127" i="14"/>
  <c r="M118" i="15"/>
  <c r="L118" i="15"/>
  <c r="K118" i="15"/>
  <c r="J118" i="15"/>
  <c r="I118" i="15"/>
  <c r="L25" i="16"/>
  <c r="K25" i="16"/>
  <c r="J25" i="16"/>
  <c r="I25" i="16"/>
  <c r="L95" i="16"/>
  <c r="K95" i="16"/>
  <c r="J95" i="16"/>
  <c r="I95" i="16"/>
  <c r="L27" i="17"/>
  <c r="K27" i="17"/>
  <c r="J27" i="17"/>
  <c r="I27" i="17"/>
  <c r="M27" i="17"/>
  <c r="H35" i="17"/>
  <c r="K76" i="14"/>
  <c r="J76" i="14"/>
  <c r="I76" i="14"/>
  <c r="K85" i="14"/>
  <c r="J85" i="14"/>
  <c r="I85" i="14"/>
  <c r="H93" i="14"/>
  <c r="K102" i="14"/>
  <c r="J102" i="14"/>
  <c r="I102" i="14"/>
  <c r="K111" i="14"/>
  <c r="J111" i="14"/>
  <c r="I111" i="14"/>
  <c r="K119" i="14"/>
  <c r="J119" i="14"/>
  <c r="I119" i="14"/>
  <c r="K128" i="14"/>
  <c r="J128" i="14"/>
  <c r="I128" i="14"/>
  <c r="K141" i="14"/>
  <c r="J141" i="14"/>
  <c r="I141" i="14"/>
  <c r="H149" i="14"/>
  <c r="AA14" i="15"/>
  <c r="Z14" i="15"/>
  <c r="Y14" i="15"/>
  <c r="X14" i="15"/>
  <c r="W14" i="15"/>
  <c r="M75" i="15"/>
  <c r="L75" i="15"/>
  <c r="K75" i="15"/>
  <c r="J75" i="15"/>
  <c r="I75" i="15"/>
  <c r="M144" i="15"/>
  <c r="L144" i="15"/>
  <c r="K144" i="15"/>
  <c r="J144" i="15"/>
  <c r="I144" i="15"/>
  <c r="L9" i="13"/>
  <c r="K9" i="13"/>
  <c r="J9" i="13"/>
  <c r="I9" i="13"/>
  <c r="M9" i="13"/>
  <c r="L13" i="13"/>
  <c r="K13" i="13"/>
  <c r="J13" i="13"/>
  <c r="I13" i="13"/>
  <c r="M13" i="13"/>
  <c r="L17" i="13"/>
  <c r="K17" i="13"/>
  <c r="J17" i="13"/>
  <c r="I17" i="13"/>
  <c r="M17" i="13"/>
  <c r="L22" i="13"/>
  <c r="K22" i="13"/>
  <c r="J22" i="13"/>
  <c r="I22" i="13"/>
  <c r="M22" i="13"/>
  <c r="L30" i="13"/>
  <c r="K30" i="13"/>
  <c r="J30" i="13"/>
  <c r="I30" i="13"/>
  <c r="M30" i="13"/>
  <c r="L39" i="13"/>
  <c r="K39" i="13"/>
  <c r="J39" i="13"/>
  <c r="I39" i="13"/>
  <c r="M39" i="13"/>
  <c r="L47" i="13"/>
  <c r="K47" i="13"/>
  <c r="J47" i="13"/>
  <c r="I47" i="13"/>
  <c r="M47" i="13"/>
  <c r="L56" i="13"/>
  <c r="K56" i="13"/>
  <c r="J56" i="13"/>
  <c r="I56" i="13"/>
  <c r="M56" i="13"/>
  <c r="L65" i="13"/>
  <c r="K65" i="13"/>
  <c r="J65" i="13"/>
  <c r="I65" i="13"/>
  <c r="M65" i="13"/>
  <c r="L73" i="13"/>
  <c r="K73" i="13"/>
  <c r="J73" i="13"/>
  <c r="I73" i="13"/>
  <c r="M73" i="13"/>
  <c r="L82" i="13"/>
  <c r="K82" i="13"/>
  <c r="J82" i="13"/>
  <c r="I82" i="13"/>
  <c r="H90" i="13"/>
  <c r="M82" i="13"/>
  <c r="L99" i="13"/>
  <c r="K99" i="13"/>
  <c r="J99" i="13"/>
  <c r="I99" i="13"/>
  <c r="M99" i="13"/>
  <c r="L108" i="13"/>
  <c r="K108" i="13"/>
  <c r="J108" i="13"/>
  <c r="I108" i="13"/>
  <c r="M108" i="13"/>
  <c r="L116" i="13"/>
  <c r="K116" i="13"/>
  <c r="J116" i="13"/>
  <c r="I116" i="13"/>
  <c r="M116" i="13"/>
  <c r="L125" i="13"/>
  <c r="K125" i="13"/>
  <c r="J125" i="13"/>
  <c r="I125" i="13"/>
  <c r="M125" i="13"/>
  <c r="L134" i="13"/>
  <c r="K134" i="13"/>
  <c r="J134" i="13"/>
  <c r="I134" i="13"/>
  <c r="M134" i="13"/>
  <c r="L142" i="13"/>
  <c r="K142" i="13"/>
  <c r="J142" i="13"/>
  <c r="I142" i="13"/>
  <c r="M142" i="13"/>
  <c r="L151" i="13"/>
  <c r="K151" i="13"/>
  <c r="J151" i="13"/>
  <c r="I151" i="13"/>
  <c r="M151" i="13"/>
  <c r="K17" i="14"/>
  <c r="J17" i="14"/>
  <c r="I17" i="14"/>
  <c r="V17" i="14"/>
  <c r="U17" i="14"/>
  <c r="T17" i="14"/>
  <c r="K26" i="14"/>
  <c r="J26" i="14"/>
  <c r="I26" i="14"/>
  <c r="K34" i="14"/>
  <c r="J34" i="14"/>
  <c r="I34" i="14"/>
  <c r="K43" i="14"/>
  <c r="J43" i="14"/>
  <c r="I43" i="14"/>
  <c r="H51" i="14"/>
  <c r="K60" i="14"/>
  <c r="J60" i="14"/>
  <c r="I60" i="14"/>
  <c r="K69" i="14"/>
  <c r="J69" i="14"/>
  <c r="I69" i="14"/>
  <c r="K77" i="14"/>
  <c r="J77" i="14"/>
  <c r="I77" i="14"/>
  <c r="K86" i="14"/>
  <c r="J86" i="14"/>
  <c r="I86" i="14"/>
  <c r="K95" i="14"/>
  <c r="J95" i="14"/>
  <c r="I95" i="14"/>
  <c r="K103" i="14"/>
  <c r="J103" i="14"/>
  <c r="I103" i="14"/>
  <c r="K112" i="14"/>
  <c r="J112" i="14"/>
  <c r="I112" i="14"/>
  <c r="K120" i="14"/>
  <c r="J120" i="14"/>
  <c r="I120" i="14"/>
  <c r="K129" i="14"/>
  <c r="J129" i="14"/>
  <c r="I129" i="14"/>
  <c r="M32" i="15"/>
  <c r="L32" i="15"/>
  <c r="K32" i="15"/>
  <c r="J32" i="15"/>
  <c r="I32" i="15"/>
  <c r="M101" i="15"/>
  <c r="L101" i="15"/>
  <c r="K101" i="15"/>
  <c r="J101" i="15"/>
  <c r="I101" i="15"/>
  <c r="M15" i="16"/>
  <c r="L15" i="16"/>
  <c r="K15" i="16"/>
  <c r="J15" i="16"/>
  <c r="I15" i="16"/>
  <c r="L52" i="16"/>
  <c r="K52" i="16"/>
  <c r="J52" i="16"/>
  <c r="I52" i="16"/>
  <c r="H51" i="16"/>
  <c r="K18" i="14"/>
  <c r="J18" i="14"/>
  <c r="I18" i="14"/>
  <c r="K27" i="14"/>
  <c r="J27" i="14"/>
  <c r="I27" i="14"/>
  <c r="K35" i="14"/>
  <c r="J35" i="14"/>
  <c r="I35" i="14"/>
  <c r="K44" i="14"/>
  <c r="J44" i="14"/>
  <c r="I44" i="14"/>
  <c r="K53" i="14"/>
  <c r="J53" i="14"/>
  <c r="I53" i="14"/>
  <c r="K61" i="14"/>
  <c r="J61" i="14"/>
  <c r="I61" i="14"/>
  <c r="K70" i="14"/>
  <c r="J70" i="14"/>
  <c r="I70" i="14"/>
  <c r="K78" i="14"/>
  <c r="J78" i="14"/>
  <c r="I78" i="14"/>
  <c r="K87" i="14"/>
  <c r="J87" i="14"/>
  <c r="I87" i="14"/>
  <c r="K96" i="14"/>
  <c r="J96" i="14"/>
  <c r="I96" i="14"/>
  <c r="K104" i="14"/>
  <c r="J104" i="14"/>
  <c r="I104" i="14"/>
  <c r="K113" i="14"/>
  <c r="J113" i="14"/>
  <c r="I113" i="14"/>
  <c r="H121" i="14"/>
  <c r="K130" i="14"/>
  <c r="J130" i="14"/>
  <c r="I130" i="14"/>
  <c r="K158" i="14"/>
  <c r="J158" i="14"/>
  <c r="I158" i="14"/>
  <c r="M58" i="15"/>
  <c r="L58" i="15"/>
  <c r="K58" i="15"/>
  <c r="J58" i="15"/>
  <c r="I58" i="15"/>
  <c r="M127" i="15"/>
  <c r="L127" i="15"/>
  <c r="K127" i="15"/>
  <c r="J127" i="15"/>
  <c r="I127" i="15"/>
  <c r="L33" i="16"/>
  <c r="K33" i="16"/>
  <c r="J33" i="16"/>
  <c r="I33" i="16"/>
  <c r="L129" i="16"/>
  <c r="K129" i="16"/>
  <c r="J129" i="16"/>
  <c r="I129" i="16"/>
  <c r="L61" i="17"/>
  <c r="K61" i="17"/>
  <c r="J61" i="17"/>
  <c r="I61" i="17"/>
  <c r="M61" i="17"/>
  <c r="P10" i="9"/>
  <c r="O10" i="9"/>
  <c r="S15" i="9"/>
  <c r="R15" i="9"/>
  <c r="P18" i="9"/>
  <c r="O18" i="9"/>
  <c r="J11" i="14"/>
  <c r="I11" i="14"/>
  <c r="K11" i="14"/>
  <c r="J19" i="14"/>
  <c r="I19" i="14"/>
  <c r="K19" i="14"/>
  <c r="J28" i="14"/>
  <c r="I28" i="14"/>
  <c r="K28" i="14"/>
  <c r="J36" i="14"/>
  <c r="I36" i="14"/>
  <c r="K36" i="14"/>
  <c r="J45" i="14"/>
  <c r="I45" i="14"/>
  <c r="K45" i="14"/>
  <c r="J54" i="14"/>
  <c r="I54" i="14"/>
  <c r="K54" i="14"/>
  <c r="J62" i="14"/>
  <c r="I62" i="14"/>
  <c r="K62" i="14"/>
  <c r="J71" i="14"/>
  <c r="I71" i="14"/>
  <c r="H79" i="14"/>
  <c r="K71" i="14"/>
  <c r="J88" i="14"/>
  <c r="I88" i="14"/>
  <c r="K88" i="14"/>
  <c r="J97" i="14"/>
  <c r="I97" i="14"/>
  <c r="K97" i="14"/>
  <c r="J105" i="14"/>
  <c r="I105" i="14"/>
  <c r="K105" i="14"/>
  <c r="J114" i="14"/>
  <c r="I114" i="14"/>
  <c r="K114" i="14"/>
  <c r="J123" i="14"/>
  <c r="I123" i="14"/>
  <c r="K123" i="14"/>
  <c r="J131" i="14"/>
  <c r="I131" i="14"/>
  <c r="K131" i="14"/>
  <c r="AA18" i="15"/>
  <c r="Z18" i="15"/>
  <c r="Y18" i="15"/>
  <c r="X18" i="15"/>
  <c r="W18" i="15"/>
  <c r="M84" i="15"/>
  <c r="L84" i="15"/>
  <c r="K84" i="15"/>
  <c r="J84" i="15"/>
  <c r="I84" i="15"/>
  <c r="M153" i="15"/>
  <c r="L153" i="15"/>
  <c r="K153" i="15"/>
  <c r="J153" i="15"/>
  <c r="I153" i="15"/>
  <c r="H161" i="15"/>
  <c r="I12" i="14"/>
  <c r="K12" i="14"/>
  <c r="J12" i="14"/>
  <c r="I20" i="14"/>
  <c r="K20" i="14"/>
  <c r="J20" i="14"/>
  <c r="I29" i="14"/>
  <c r="H37" i="14"/>
  <c r="K29" i="14"/>
  <c r="J29" i="14"/>
  <c r="I46" i="14"/>
  <c r="K46" i="14"/>
  <c r="J46" i="14"/>
  <c r="I55" i="14"/>
  <c r="K55" i="14"/>
  <c r="J55" i="14"/>
  <c r="I63" i="14"/>
  <c r="K63" i="14"/>
  <c r="J63" i="14"/>
  <c r="I72" i="14"/>
  <c r="K72" i="14"/>
  <c r="J72" i="14"/>
  <c r="I81" i="14"/>
  <c r="K81" i="14"/>
  <c r="J81" i="14"/>
  <c r="I89" i="14"/>
  <c r="K89" i="14"/>
  <c r="J89" i="14"/>
  <c r="I98" i="14"/>
  <c r="K98" i="14"/>
  <c r="J98" i="14"/>
  <c r="I106" i="14"/>
  <c r="K106" i="14"/>
  <c r="J106" i="14"/>
  <c r="I115" i="14"/>
  <c r="K115" i="14"/>
  <c r="J115" i="14"/>
  <c r="I124" i="14"/>
  <c r="K124" i="14"/>
  <c r="J124" i="14"/>
  <c r="I132" i="14"/>
  <c r="K132" i="14"/>
  <c r="J132" i="14"/>
  <c r="K134" i="14"/>
  <c r="J134" i="14"/>
  <c r="I134" i="14"/>
  <c r="M41" i="15"/>
  <c r="L41" i="15"/>
  <c r="K41" i="15"/>
  <c r="J41" i="15"/>
  <c r="I41" i="15"/>
  <c r="H49" i="15"/>
  <c r="M110" i="15"/>
  <c r="L110" i="15"/>
  <c r="K110" i="15"/>
  <c r="J110" i="15"/>
  <c r="I110" i="15"/>
  <c r="L19" i="16"/>
  <c r="K19" i="16"/>
  <c r="J19" i="16"/>
  <c r="I19" i="16"/>
  <c r="L60" i="16"/>
  <c r="K60" i="16"/>
  <c r="J60" i="16"/>
  <c r="I60" i="16"/>
  <c r="H135" i="17"/>
  <c r="L136" i="17"/>
  <c r="J136" i="17"/>
  <c r="K136" i="17"/>
  <c r="I136" i="17"/>
  <c r="Z26" i="18"/>
  <c r="AA26" i="18"/>
  <c r="Y34" i="18"/>
  <c r="S9" i="9"/>
  <c r="R9" i="9"/>
  <c r="P12" i="9"/>
  <c r="O12" i="9"/>
  <c r="S17" i="9"/>
  <c r="R17" i="9"/>
  <c r="P20" i="9"/>
  <c r="O20" i="9"/>
  <c r="J13" i="14"/>
  <c r="I13" i="14"/>
  <c r="K13" i="14"/>
  <c r="J21" i="14"/>
  <c r="I21" i="14"/>
  <c r="K21" i="14"/>
  <c r="J30" i="14"/>
  <c r="I30" i="14"/>
  <c r="K30" i="14"/>
  <c r="J39" i="14"/>
  <c r="I39" i="14"/>
  <c r="K39" i="14"/>
  <c r="J47" i="14"/>
  <c r="I47" i="14"/>
  <c r="K47" i="14"/>
  <c r="J56" i="14"/>
  <c r="I56" i="14"/>
  <c r="K56" i="14"/>
  <c r="J64" i="14"/>
  <c r="I64" i="14"/>
  <c r="K64" i="14"/>
  <c r="K73" i="14"/>
  <c r="J73" i="14"/>
  <c r="I73" i="14"/>
  <c r="K82" i="14"/>
  <c r="J82" i="14"/>
  <c r="I82" i="14"/>
  <c r="K90" i="14"/>
  <c r="J90" i="14"/>
  <c r="I90" i="14"/>
  <c r="H107" i="14"/>
  <c r="K99" i="14"/>
  <c r="J99" i="14"/>
  <c r="I99" i="14"/>
  <c r="K116" i="14"/>
  <c r="J116" i="14"/>
  <c r="I116" i="14"/>
  <c r="K125" i="14"/>
  <c r="J125" i="14"/>
  <c r="I125" i="14"/>
  <c r="K133" i="14"/>
  <c r="J133" i="14"/>
  <c r="I133" i="14"/>
  <c r="AA10" i="15"/>
  <c r="Z10" i="15"/>
  <c r="Y10" i="15"/>
  <c r="X10" i="15"/>
  <c r="W10" i="15"/>
  <c r="M67" i="15"/>
  <c r="L67" i="15"/>
  <c r="K67" i="15"/>
  <c r="J67" i="15"/>
  <c r="I67" i="15"/>
  <c r="M136" i="15"/>
  <c r="L136" i="15"/>
  <c r="K136" i="15"/>
  <c r="J136" i="15"/>
  <c r="I136" i="15"/>
  <c r="M42" i="16"/>
  <c r="L42" i="16"/>
  <c r="K42" i="16"/>
  <c r="J42" i="16"/>
  <c r="I42" i="16"/>
  <c r="K142" i="14"/>
  <c r="J142" i="14"/>
  <c r="I142" i="14"/>
  <c r="K151" i="14"/>
  <c r="J151" i="14"/>
  <c r="I151" i="14"/>
  <c r="K159" i="14"/>
  <c r="J159" i="14"/>
  <c r="I159" i="14"/>
  <c r="M12" i="15"/>
  <c r="L12" i="15"/>
  <c r="K12" i="15"/>
  <c r="J12" i="15"/>
  <c r="I12" i="15"/>
  <c r="M16" i="15"/>
  <c r="L16" i="15"/>
  <c r="K16" i="15"/>
  <c r="J16" i="15"/>
  <c r="I16" i="15"/>
  <c r="M20" i="15"/>
  <c r="L20" i="15"/>
  <c r="K20" i="15"/>
  <c r="J20" i="15"/>
  <c r="I20" i="15"/>
  <c r="M27" i="15"/>
  <c r="L27" i="15"/>
  <c r="K27" i="15"/>
  <c r="J27" i="15"/>
  <c r="I27" i="15"/>
  <c r="H35" i="15"/>
  <c r="M44" i="15"/>
  <c r="L44" i="15"/>
  <c r="K44" i="15"/>
  <c r="J44" i="15"/>
  <c r="I44" i="15"/>
  <c r="M53" i="15"/>
  <c r="L53" i="15"/>
  <c r="K53" i="15"/>
  <c r="J53" i="15"/>
  <c r="I53" i="15"/>
  <c r="M61" i="15"/>
  <c r="L61" i="15"/>
  <c r="K61" i="15"/>
  <c r="J61" i="15"/>
  <c r="I61" i="15"/>
  <c r="M70" i="15"/>
  <c r="L70" i="15"/>
  <c r="K70" i="15"/>
  <c r="J70" i="15"/>
  <c r="I70" i="15"/>
  <c r="M79" i="15"/>
  <c r="L79" i="15"/>
  <c r="K79" i="15"/>
  <c r="J79" i="15"/>
  <c r="I79" i="15"/>
  <c r="M87" i="15"/>
  <c r="L87" i="15"/>
  <c r="K87" i="15"/>
  <c r="J87" i="15"/>
  <c r="I87" i="15"/>
  <c r="M96" i="15"/>
  <c r="L96" i="15"/>
  <c r="K96" i="15"/>
  <c r="J96" i="15"/>
  <c r="I96" i="15"/>
  <c r="M104" i="15"/>
  <c r="L104" i="15"/>
  <c r="K104" i="15"/>
  <c r="J104" i="15"/>
  <c r="I104" i="15"/>
  <c r="M113" i="15"/>
  <c r="L113" i="15"/>
  <c r="K113" i="15"/>
  <c r="J113" i="15"/>
  <c r="I113" i="15"/>
  <c r="M122" i="15"/>
  <c r="L122" i="15"/>
  <c r="K122" i="15"/>
  <c r="J122" i="15"/>
  <c r="I122" i="15"/>
  <c r="M130" i="15"/>
  <c r="L130" i="15"/>
  <c r="K130" i="15"/>
  <c r="J130" i="15"/>
  <c r="I130" i="15"/>
  <c r="M139" i="15"/>
  <c r="L139" i="15"/>
  <c r="K139" i="15"/>
  <c r="J139" i="15"/>
  <c r="I139" i="15"/>
  <c r="H147" i="15"/>
  <c r="M156" i="15"/>
  <c r="L156" i="15"/>
  <c r="K156" i="15"/>
  <c r="J156" i="15"/>
  <c r="I156" i="15"/>
  <c r="L28" i="16"/>
  <c r="K28" i="16"/>
  <c r="J28" i="16"/>
  <c r="I28" i="16"/>
  <c r="L45" i="16"/>
  <c r="K45" i="16"/>
  <c r="J45" i="16"/>
  <c r="I45" i="16"/>
  <c r="M83" i="16"/>
  <c r="L83" i="16"/>
  <c r="K83" i="16"/>
  <c r="J83" i="16"/>
  <c r="H91" i="16"/>
  <c r="I83" i="16"/>
  <c r="L117" i="16"/>
  <c r="K117" i="16"/>
  <c r="J117" i="16"/>
  <c r="I117" i="16"/>
  <c r="L152" i="16"/>
  <c r="K152" i="16"/>
  <c r="J152" i="16"/>
  <c r="I152" i="16"/>
  <c r="Z18" i="17"/>
  <c r="Y18" i="17"/>
  <c r="X18" i="17"/>
  <c r="W18" i="17"/>
  <c r="R13" i="18"/>
  <c r="S13" i="18"/>
  <c r="T61" i="18"/>
  <c r="S61" i="18"/>
  <c r="R61" i="18"/>
  <c r="K143" i="14"/>
  <c r="J143" i="14"/>
  <c r="I143" i="14"/>
  <c r="K152" i="14"/>
  <c r="J152" i="14"/>
  <c r="I152" i="14"/>
  <c r="K160" i="14"/>
  <c r="J160" i="14"/>
  <c r="I160" i="14"/>
  <c r="M30" i="15"/>
  <c r="L30" i="15"/>
  <c r="K30" i="15"/>
  <c r="J30" i="15"/>
  <c r="I30" i="15"/>
  <c r="M39" i="15"/>
  <c r="L39" i="15"/>
  <c r="K39" i="15"/>
  <c r="J39" i="15"/>
  <c r="I39" i="15"/>
  <c r="M47" i="15"/>
  <c r="L47" i="15"/>
  <c r="K47" i="15"/>
  <c r="J47" i="15"/>
  <c r="I47" i="15"/>
  <c r="M56" i="15"/>
  <c r="L56" i="15"/>
  <c r="K56" i="15"/>
  <c r="J56" i="15"/>
  <c r="I56" i="15"/>
  <c r="M65" i="15"/>
  <c r="L65" i="15"/>
  <c r="K65" i="15"/>
  <c r="J65" i="15"/>
  <c r="I65" i="15"/>
  <c r="M73" i="15"/>
  <c r="L73" i="15"/>
  <c r="K73" i="15"/>
  <c r="J73" i="15"/>
  <c r="I73" i="15"/>
  <c r="M82" i="15"/>
  <c r="L82" i="15"/>
  <c r="K82" i="15"/>
  <c r="J82" i="15"/>
  <c r="I82" i="15"/>
  <c r="M90" i="15"/>
  <c r="L90" i="15"/>
  <c r="K90" i="15"/>
  <c r="J90" i="15"/>
  <c r="I90" i="15"/>
  <c r="M99" i="15"/>
  <c r="L99" i="15"/>
  <c r="K99" i="15"/>
  <c r="J99" i="15"/>
  <c r="I99" i="15"/>
  <c r="M108" i="15"/>
  <c r="L108" i="15"/>
  <c r="K108" i="15"/>
  <c r="J108" i="15"/>
  <c r="I108" i="15"/>
  <c r="M116" i="15"/>
  <c r="L116" i="15"/>
  <c r="K116" i="15"/>
  <c r="J116" i="15"/>
  <c r="I116" i="15"/>
  <c r="M125" i="15"/>
  <c r="L125" i="15"/>
  <c r="K125" i="15"/>
  <c r="J125" i="15"/>
  <c r="I125" i="15"/>
  <c r="H133" i="15"/>
  <c r="M142" i="15"/>
  <c r="L142" i="15"/>
  <c r="K142" i="15"/>
  <c r="J142" i="15"/>
  <c r="I142" i="15"/>
  <c r="M151" i="15"/>
  <c r="L151" i="15"/>
  <c r="K151" i="15"/>
  <c r="J151" i="15"/>
  <c r="I151" i="15"/>
  <c r="M159" i="15"/>
  <c r="L159" i="15"/>
  <c r="K159" i="15"/>
  <c r="J159" i="15"/>
  <c r="I159" i="15"/>
  <c r="M10" i="16"/>
  <c r="L10" i="16"/>
  <c r="K10" i="16"/>
  <c r="J10" i="16"/>
  <c r="H9" i="16"/>
  <c r="M25" i="16" s="1"/>
  <c r="I10" i="16"/>
  <c r="L14" i="16"/>
  <c r="K14" i="16"/>
  <c r="J14" i="16"/>
  <c r="I14" i="16"/>
  <c r="L18" i="16"/>
  <c r="K18" i="16"/>
  <c r="J18" i="16"/>
  <c r="I18" i="16"/>
  <c r="M31" i="16"/>
  <c r="L31" i="16"/>
  <c r="K31" i="16"/>
  <c r="J31" i="16"/>
  <c r="I31" i="16"/>
  <c r="L40" i="16"/>
  <c r="K40" i="16"/>
  <c r="J40" i="16"/>
  <c r="I40" i="16"/>
  <c r="M48" i="16"/>
  <c r="L48" i="16"/>
  <c r="K48" i="16"/>
  <c r="J48" i="16"/>
  <c r="I48" i="16"/>
  <c r="L86" i="16"/>
  <c r="K86" i="16"/>
  <c r="J86" i="16"/>
  <c r="I86" i="16"/>
  <c r="M86" i="16"/>
  <c r="L155" i="16"/>
  <c r="K155" i="16"/>
  <c r="J155" i="16"/>
  <c r="I155" i="16"/>
  <c r="M155" i="16"/>
  <c r="L20" i="17"/>
  <c r="K20" i="17"/>
  <c r="J20" i="17"/>
  <c r="I20" i="17"/>
  <c r="K144" i="14"/>
  <c r="J144" i="14"/>
  <c r="I144" i="14"/>
  <c r="K153" i="14"/>
  <c r="J153" i="14"/>
  <c r="I153" i="14"/>
  <c r="K161" i="14"/>
  <c r="J161" i="14"/>
  <c r="I161" i="14"/>
  <c r="L11" i="15"/>
  <c r="K11" i="15"/>
  <c r="J11" i="15"/>
  <c r="I11" i="15"/>
  <c r="M11" i="15"/>
  <c r="L15" i="15"/>
  <c r="K15" i="15"/>
  <c r="J15" i="15"/>
  <c r="I15" i="15"/>
  <c r="M15" i="15"/>
  <c r="L19" i="15"/>
  <c r="K19" i="15"/>
  <c r="J19" i="15"/>
  <c r="I19" i="15"/>
  <c r="M19" i="15"/>
  <c r="L25" i="15"/>
  <c r="K25" i="15"/>
  <c r="J25" i="15"/>
  <c r="I25" i="15"/>
  <c r="M25" i="15"/>
  <c r="L33" i="15"/>
  <c r="K33" i="15"/>
  <c r="J33" i="15"/>
  <c r="I33" i="15"/>
  <c r="M33" i="15"/>
  <c r="L42" i="15"/>
  <c r="K42" i="15"/>
  <c r="J42" i="15"/>
  <c r="I42" i="15"/>
  <c r="M42" i="15"/>
  <c r="L51" i="15"/>
  <c r="K51" i="15"/>
  <c r="J51" i="15"/>
  <c r="I51" i="15"/>
  <c r="M51" i="15"/>
  <c r="L59" i="15"/>
  <c r="K59" i="15"/>
  <c r="J59" i="15"/>
  <c r="I59" i="15"/>
  <c r="M59" i="15"/>
  <c r="L68" i="15"/>
  <c r="K68" i="15"/>
  <c r="J68" i="15"/>
  <c r="I68" i="15"/>
  <c r="M68" i="15"/>
  <c r="L76" i="15"/>
  <c r="K76" i="15"/>
  <c r="J76" i="15"/>
  <c r="I76" i="15"/>
  <c r="M76" i="15"/>
  <c r="L85" i="15"/>
  <c r="K85" i="15"/>
  <c r="J85" i="15"/>
  <c r="I85" i="15"/>
  <c r="M85" i="15"/>
  <c r="L94" i="15"/>
  <c r="K94" i="15"/>
  <c r="J94" i="15"/>
  <c r="I94" i="15"/>
  <c r="M94" i="15"/>
  <c r="L102" i="15"/>
  <c r="K102" i="15"/>
  <c r="J102" i="15"/>
  <c r="I102" i="15"/>
  <c r="M102" i="15"/>
  <c r="L111" i="15"/>
  <c r="K111" i="15"/>
  <c r="J111" i="15"/>
  <c r="I111" i="15"/>
  <c r="H119" i="15"/>
  <c r="M111" i="15"/>
  <c r="L128" i="15"/>
  <c r="K128" i="15"/>
  <c r="J128" i="15"/>
  <c r="I128" i="15"/>
  <c r="M128" i="15"/>
  <c r="L137" i="15"/>
  <c r="K137" i="15"/>
  <c r="J137" i="15"/>
  <c r="I137" i="15"/>
  <c r="M137" i="15"/>
  <c r="L145" i="15"/>
  <c r="K145" i="15"/>
  <c r="J145" i="15"/>
  <c r="I145" i="15"/>
  <c r="M145" i="15"/>
  <c r="L154" i="15"/>
  <c r="K154" i="15"/>
  <c r="J154" i="15"/>
  <c r="I154" i="15"/>
  <c r="M154" i="15"/>
  <c r="L26" i="16"/>
  <c r="K26" i="16"/>
  <c r="J26" i="16"/>
  <c r="I26" i="16"/>
  <c r="M26" i="16"/>
  <c r="L34" i="16"/>
  <c r="K34" i="16"/>
  <c r="J34" i="16"/>
  <c r="I34" i="16"/>
  <c r="M34" i="16"/>
  <c r="L43" i="16"/>
  <c r="K43" i="16"/>
  <c r="J43" i="16"/>
  <c r="I43" i="16"/>
  <c r="M43" i="16"/>
  <c r="M74" i="16"/>
  <c r="L74" i="16"/>
  <c r="K74" i="16"/>
  <c r="J74" i="16"/>
  <c r="I74" i="16"/>
  <c r="M109" i="16"/>
  <c r="L109" i="16"/>
  <c r="K109" i="16"/>
  <c r="J109" i="16"/>
  <c r="I109" i="16"/>
  <c r="M143" i="16"/>
  <c r="L143" i="16"/>
  <c r="K143" i="16"/>
  <c r="J143" i="16"/>
  <c r="I143" i="16"/>
  <c r="M41" i="17"/>
  <c r="L41" i="17"/>
  <c r="K41" i="17"/>
  <c r="J41" i="17"/>
  <c r="I41" i="17"/>
  <c r="H49" i="17"/>
  <c r="K137" i="14"/>
  <c r="J137" i="14"/>
  <c r="I137" i="14"/>
  <c r="K145" i="14"/>
  <c r="J145" i="14"/>
  <c r="I145" i="14"/>
  <c r="K154" i="14"/>
  <c r="J154" i="14"/>
  <c r="I154" i="14"/>
  <c r="K162" i="14"/>
  <c r="J162" i="14"/>
  <c r="I162" i="14"/>
  <c r="K28" i="15"/>
  <c r="J28" i="15"/>
  <c r="I28" i="15"/>
  <c r="M28" i="15"/>
  <c r="L28" i="15"/>
  <c r="K37" i="15"/>
  <c r="J37" i="15"/>
  <c r="I37" i="15"/>
  <c r="M37" i="15"/>
  <c r="L37" i="15"/>
  <c r="K45" i="15"/>
  <c r="J45" i="15"/>
  <c r="I45" i="15"/>
  <c r="M45" i="15"/>
  <c r="L45" i="15"/>
  <c r="K54" i="15"/>
  <c r="J54" i="15"/>
  <c r="I54" i="15"/>
  <c r="M54" i="15"/>
  <c r="L54" i="15"/>
  <c r="K62" i="15"/>
  <c r="J62" i="15"/>
  <c r="I62" i="15"/>
  <c r="M62" i="15"/>
  <c r="L62" i="15"/>
  <c r="K71" i="15"/>
  <c r="J71" i="15"/>
  <c r="I71" i="15"/>
  <c r="M71" i="15"/>
  <c r="L71" i="15"/>
  <c r="K80" i="15"/>
  <c r="J80" i="15"/>
  <c r="I80" i="15"/>
  <c r="M80" i="15"/>
  <c r="L80" i="15"/>
  <c r="K88" i="15"/>
  <c r="J88" i="15"/>
  <c r="I88" i="15"/>
  <c r="M88" i="15"/>
  <c r="L88" i="15"/>
  <c r="K97" i="15"/>
  <c r="J97" i="15"/>
  <c r="I97" i="15"/>
  <c r="H105" i="15"/>
  <c r="M97" i="15"/>
  <c r="L97" i="15"/>
  <c r="K114" i="15"/>
  <c r="J114" i="15"/>
  <c r="I114" i="15"/>
  <c r="M114" i="15"/>
  <c r="L114" i="15"/>
  <c r="K123" i="15"/>
  <c r="J123" i="15"/>
  <c r="I123" i="15"/>
  <c r="M123" i="15"/>
  <c r="L123" i="15"/>
  <c r="K131" i="15"/>
  <c r="J131" i="15"/>
  <c r="I131" i="15"/>
  <c r="M131" i="15"/>
  <c r="L131" i="15"/>
  <c r="K140" i="15"/>
  <c r="J140" i="15"/>
  <c r="I140" i="15"/>
  <c r="M140" i="15"/>
  <c r="L140" i="15"/>
  <c r="K149" i="15"/>
  <c r="J149" i="15"/>
  <c r="I149" i="15"/>
  <c r="M149" i="15"/>
  <c r="L149" i="15"/>
  <c r="K157" i="15"/>
  <c r="J157" i="15"/>
  <c r="I157" i="15"/>
  <c r="M157" i="15"/>
  <c r="L157" i="15"/>
  <c r="K13" i="16"/>
  <c r="J13" i="16"/>
  <c r="I13" i="16"/>
  <c r="H21" i="16"/>
  <c r="M13" i="16"/>
  <c r="L13" i="16"/>
  <c r="K17" i="16"/>
  <c r="J17" i="16"/>
  <c r="I17" i="16"/>
  <c r="M17" i="16"/>
  <c r="L17" i="16"/>
  <c r="K29" i="16"/>
  <c r="J29" i="16"/>
  <c r="I29" i="16"/>
  <c r="M29" i="16"/>
  <c r="L29" i="16"/>
  <c r="K38" i="16"/>
  <c r="J38" i="16"/>
  <c r="I38" i="16"/>
  <c r="M38" i="16"/>
  <c r="H37" i="16"/>
  <c r="L38" i="16"/>
  <c r="K46" i="16"/>
  <c r="J46" i="16"/>
  <c r="I46" i="16"/>
  <c r="M46" i="16"/>
  <c r="L46" i="16"/>
  <c r="L112" i="16"/>
  <c r="K112" i="16"/>
  <c r="J112" i="16"/>
  <c r="I112" i="16"/>
  <c r="M112" i="16"/>
  <c r="L146" i="16"/>
  <c r="K146" i="16"/>
  <c r="J146" i="16"/>
  <c r="I146" i="16"/>
  <c r="M146" i="16"/>
  <c r="L16" i="17"/>
  <c r="K16" i="17"/>
  <c r="J16" i="17"/>
  <c r="I16" i="17"/>
  <c r="L44" i="17"/>
  <c r="K44" i="17"/>
  <c r="J44" i="17"/>
  <c r="I44" i="17"/>
  <c r="S23" i="18"/>
  <c r="R23" i="18"/>
  <c r="Q22" i="18"/>
  <c r="J30" i="18"/>
  <c r="I30" i="18"/>
  <c r="S44" i="18"/>
  <c r="R44" i="18"/>
  <c r="J138" i="14"/>
  <c r="I138" i="14"/>
  <c r="K138" i="14"/>
  <c r="J146" i="14"/>
  <c r="I146" i="14"/>
  <c r="K146" i="14"/>
  <c r="J155" i="14"/>
  <c r="I155" i="14"/>
  <c r="H163" i="14"/>
  <c r="K155" i="14"/>
  <c r="J10" i="15"/>
  <c r="I10" i="15"/>
  <c r="M10" i="15"/>
  <c r="L10" i="15"/>
  <c r="K10" i="15"/>
  <c r="J14" i="15"/>
  <c r="I14" i="15"/>
  <c r="M14" i="15"/>
  <c r="L14" i="15"/>
  <c r="K14" i="15"/>
  <c r="J18" i="15"/>
  <c r="I18" i="15"/>
  <c r="M18" i="15"/>
  <c r="L18" i="15"/>
  <c r="K18" i="15"/>
  <c r="J23" i="15"/>
  <c r="I23" i="15"/>
  <c r="M23" i="15"/>
  <c r="L23" i="15"/>
  <c r="K23" i="15"/>
  <c r="J31" i="15"/>
  <c r="I31" i="15"/>
  <c r="M31" i="15"/>
  <c r="L31" i="15"/>
  <c r="K31" i="15"/>
  <c r="J40" i="15"/>
  <c r="I40" i="15"/>
  <c r="M40" i="15"/>
  <c r="L40" i="15"/>
  <c r="K40" i="15"/>
  <c r="J48" i="15"/>
  <c r="I48" i="15"/>
  <c r="M48" i="15"/>
  <c r="L48" i="15"/>
  <c r="K48" i="15"/>
  <c r="J57" i="15"/>
  <c r="I57" i="15"/>
  <c r="M57" i="15"/>
  <c r="L57" i="15"/>
  <c r="K57" i="15"/>
  <c r="J66" i="15"/>
  <c r="I66" i="15"/>
  <c r="M66" i="15"/>
  <c r="L66" i="15"/>
  <c r="K66" i="15"/>
  <c r="J74" i="15"/>
  <c r="I74" i="15"/>
  <c r="M74" i="15"/>
  <c r="L74" i="15"/>
  <c r="K74" i="15"/>
  <c r="J83" i="15"/>
  <c r="I83" i="15"/>
  <c r="H91" i="15"/>
  <c r="M83" i="15"/>
  <c r="L83" i="15"/>
  <c r="K83" i="15"/>
  <c r="J100" i="15"/>
  <c r="I100" i="15"/>
  <c r="M100" i="15"/>
  <c r="L100" i="15"/>
  <c r="K100" i="15"/>
  <c r="J109" i="15"/>
  <c r="I109" i="15"/>
  <c r="M109" i="15"/>
  <c r="L109" i="15"/>
  <c r="K109" i="15"/>
  <c r="J117" i="15"/>
  <c r="I117" i="15"/>
  <c r="M117" i="15"/>
  <c r="L117" i="15"/>
  <c r="K117" i="15"/>
  <c r="J126" i="15"/>
  <c r="I126" i="15"/>
  <c r="M126" i="15"/>
  <c r="L126" i="15"/>
  <c r="K126" i="15"/>
  <c r="J135" i="15"/>
  <c r="I135" i="15"/>
  <c r="M135" i="15"/>
  <c r="L135" i="15"/>
  <c r="K135" i="15"/>
  <c r="J143" i="15"/>
  <c r="I143" i="15"/>
  <c r="M143" i="15"/>
  <c r="L143" i="15"/>
  <c r="K143" i="15"/>
  <c r="J152" i="15"/>
  <c r="I152" i="15"/>
  <c r="M152" i="15"/>
  <c r="L152" i="15"/>
  <c r="K152" i="15"/>
  <c r="J160" i="15"/>
  <c r="I160" i="15"/>
  <c r="M160" i="15"/>
  <c r="L160" i="15"/>
  <c r="K160" i="15"/>
  <c r="J24" i="16"/>
  <c r="I24" i="16"/>
  <c r="M24" i="16"/>
  <c r="H23" i="16"/>
  <c r="L24" i="16"/>
  <c r="K24" i="16"/>
  <c r="J32" i="16"/>
  <c r="I32" i="16"/>
  <c r="M32" i="16"/>
  <c r="L32" i="16"/>
  <c r="K32" i="16"/>
  <c r="J41" i="16"/>
  <c r="I41" i="16"/>
  <c r="H49" i="16"/>
  <c r="M41" i="16"/>
  <c r="L41" i="16"/>
  <c r="K41" i="16"/>
  <c r="M66" i="16"/>
  <c r="H65" i="16"/>
  <c r="L66" i="16"/>
  <c r="K66" i="16"/>
  <c r="J66" i="16"/>
  <c r="I66" i="16"/>
  <c r="M100" i="16"/>
  <c r="L100" i="16"/>
  <c r="K100" i="16"/>
  <c r="J100" i="16"/>
  <c r="I100" i="16"/>
  <c r="Z10" i="17"/>
  <c r="Y10" i="17"/>
  <c r="X10" i="17"/>
  <c r="V9" i="17"/>
  <c r="AA10" i="17" s="1"/>
  <c r="W10" i="17"/>
  <c r="L32" i="17"/>
  <c r="K32" i="17"/>
  <c r="J32" i="17"/>
  <c r="I32" i="17"/>
  <c r="I139" i="14"/>
  <c r="K139" i="14"/>
  <c r="J139" i="14"/>
  <c r="I147" i="14"/>
  <c r="K147" i="14"/>
  <c r="J147" i="14"/>
  <c r="I156" i="14"/>
  <c r="K156" i="14"/>
  <c r="J156" i="14"/>
  <c r="I26" i="15"/>
  <c r="M26" i="15"/>
  <c r="L26" i="15"/>
  <c r="K26" i="15"/>
  <c r="J26" i="15"/>
  <c r="I34" i="15"/>
  <c r="M34" i="15"/>
  <c r="L34" i="15"/>
  <c r="K34" i="15"/>
  <c r="J34" i="15"/>
  <c r="I43" i="15"/>
  <c r="M43" i="15"/>
  <c r="L43" i="15"/>
  <c r="K43" i="15"/>
  <c r="J43" i="15"/>
  <c r="I52" i="15"/>
  <c r="M52" i="15"/>
  <c r="L52" i="15"/>
  <c r="K52" i="15"/>
  <c r="J52" i="15"/>
  <c r="I60" i="15"/>
  <c r="M60" i="15"/>
  <c r="L60" i="15"/>
  <c r="K60" i="15"/>
  <c r="J60" i="15"/>
  <c r="I69" i="15"/>
  <c r="H77" i="15"/>
  <c r="M69" i="15"/>
  <c r="L69" i="15"/>
  <c r="K69" i="15"/>
  <c r="J69" i="15"/>
  <c r="I86" i="15"/>
  <c r="M86" i="15"/>
  <c r="L86" i="15"/>
  <c r="K86" i="15"/>
  <c r="J86" i="15"/>
  <c r="I95" i="15"/>
  <c r="M95" i="15"/>
  <c r="L95" i="15"/>
  <c r="K95" i="15"/>
  <c r="J95" i="15"/>
  <c r="I103" i="15"/>
  <c r="M103" i="15"/>
  <c r="L103" i="15"/>
  <c r="K103" i="15"/>
  <c r="J103" i="15"/>
  <c r="I112" i="15"/>
  <c r="M112" i="15"/>
  <c r="L112" i="15"/>
  <c r="K112" i="15"/>
  <c r="J112" i="15"/>
  <c r="I121" i="15"/>
  <c r="M121" i="15"/>
  <c r="L121" i="15"/>
  <c r="K121" i="15"/>
  <c r="J121" i="15"/>
  <c r="I129" i="15"/>
  <c r="M129" i="15"/>
  <c r="L129" i="15"/>
  <c r="K129" i="15"/>
  <c r="J129" i="15"/>
  <c r="I138" i="15"/>
  <c r="M138" i="15"/>
  <c r="L138" i="15"/>
  <c r="K138" i="15"/>
  <c r="J138" i="15"/>
  <c r="I146" i="15"/>
  <c r="M146" i="15"/>
  <c r="L146" i="15"/>
  <c r="K146" i="15"/>
  <c r="J146" i="15"/>
  <c r="I155" i="15"/>
  <c r="M155" i="15"/>
  <c r="L155" i="15"/>
  <c r="K155" i="15"/>
  <c r="J155" i="15"/>
  <c r="I12" i="16"/>
  <c r="M12" i="16"/>
  <c r="L12" i="16"/>
  <c r="K12" i="16"/>
  <c r="J12" i="16"/>
  <c r="I16" i="16"/>
  <c r="M16" i="16"/>
  <c r="L16" i="16"/>
  <c r="K16" i="16"/>
  <c r="J16" i="16"/>
  <c r="I20" i="16"/>
  <c r="M20" i="16"/>
  <c r="L20" i="16"/>
  <c r="K20" i="16"/>
  <c r="J20" i="16"/>
  <c r="I27" i="16"/>
  <c r="H35" i="16"/>
  <c r="M27" i="16"/>
  <c r="L27" i="16"/>
  <c r="K27" i="16"/>
  <c r="J27" i="16"/>
  <c r="I44" i="16"/>
  <c r="M44" i="16"/>
  <c r="L44" i="16"/>
  <c r="K44" i="16"/>
  <c r="J44" i="16"/>
  <c r="L69" i="16"/>
  <c r="K69" i="16"/>
  <c r="J69" i="16"/>
  <c r="I69" i="16"/>
  <c r="M69" i="16"/>
  <c r="H77" i="16"/>
  <c r="L103" i="16"/>
  <c r="K103" i="16"/>
  <c r="J103" i="16"/>
  <c r="I103" i="16"/>
  <c r="M103" i="16"/>
  <c r="L138" i="16"/>
  <c r="K138" i="16"/>
  <c r="J138" i="16"/>
  <c r="I138" i="16"/>
  <c r="M138" i="16"/>
  <c r="L12" i="17"/>
  <c r="K12" i="17"/>
  <c r="J12" i="17"/>
  <c r="I12" i="17"/>
  <c r="AA57" i="18"/>
  <c r="Z57" i="18"/>
  <c r="K140" i="14"/>
  <c r="J140" i="14"/>
  <c r="I140" i="14"/>
  <c r="K148" i="14"/>
  <c r="J148" i="14"/>
  <c r="I148" i="14"/>
  <c r="K157" i="14"/>
  <c r="J157" i="14"/>
  <c r="I157" i="14"/>
  <c r="M9" i="15"/>
  <c r="L9" i="15"/>
  <c r="K9" i="15"/>
  <c r="J9" i="15"/>
  <c r="I9" i="15"/>
  <c r="H21" i="15"/>
  <c r="M13" i="15"/>
  <c r="L13" i="15"/>
  <c r="K13" i="15"/>
  <c r="J13" i="15"/>
  <c r="I13" i="15"/>
  <c r="M17" i="15"/>
  <c r="L17" i="15"/>
  <c r="K17" i="15"/>
  <c r="J17" i="15"/>
  <c r="I17" i="15"/>
  <c r="M29" i="15"/>
  <c r="L29" i="15"/>
  <c r="K29" i="15"/>
  <c r="J29" i="15"/>
  <c r="I29" i="15"/>
  <c r="M38" i="15"/>
  <c r="L38" i="15"/>
  <c r="K38" i="15"/>
  <c r="J38" i="15"/>
  <c r="I38" i="15"/>
  <c r="M46" i="15"/>
  <c r="L46" i="15"/>
  <c r="K46" i="15"/>
  <c r="J46" i="15"/>
  <c r="I46" i="15"/>
  <c r="H63" i="15"/>
  <c r="M55" i="15"/>
  <c r="L55" i="15"/>
  <c r="K55" i="15"/>
  <c r="J55" i="15"/>
  <c r="I55" i="15"/>
  <c r="M72" i="15"/>
  <c r="L72" i="15"/>
  <c r="K72" i="15"/>
  <c r="J72" i="15"/>
  <c r="I72" i="15"/>
  <c r="M81" i="15"/>
  <c r="L81" i="15"/>
  <c r="K81" i="15"/>
  <c r="J81" i="15"/>
  <c r="I81" i="15"/>
  <c r="M89" i="15"/>
  <c r="L89" i="15"/>
  <c r="K89" i="15"/>
  <c r="J89" i="15"/>
  <c r="I89" i="15"/>
  <c r="M98" i="15"/>
  <c r="L98" i="15"/>
  <c r="K98" i="15"/>
  <c r="J98" i="15"/>
  <c r="I98" i="15"/>
  <c r="M107" i="15"/>
  <c r="L107" i="15"/>
  <c r="K107" i="15"/>
  <c r="J107" i="15"/>
  <c r="I107" i="15"/>
  <c r="M115" i="15"/>
  <c r="L115" i="15"/>
  <c r="K115" i="15"/>
  <c r="J115" i="15"/>
  <c r="I115" i="15"/>
  <c r="M124" i="15"/>
  <c r="L124" i="15"/>
  <c r="K124" i="15"/>
  <c r="J124" i="15"/>
  <c r="I124" i="15"/>
  <c r="M132" i="15"/>
  <c r="L132" i="15"/>
  <c r="K132" i="15"/>
  <c r="J132" i="15"/>
  <c r="I132" i="15"/>
  <c r="M141" i="15"/>
  <c r="L141" i="15"/>
  <c r="K141" i="15"/>
  <c r="J141" i="15"/>
  <c r="I141" i="15"/>
  <c r="M150" i="15"/>
  <c r="L150" i="15"/>
  <c r="K150" i="15"/>
  <c r="J150" i="15"/>
  <c r="I150" i="15"/>
  <c r="M158" i="15"/>
  <c r="L158" i="15"/>
  <c r="K158" i="15"/>
  <c r="J158" i="15"/>
  <c r="I158" i="15"/>
  <c r="M30" i="16"/>
  <c r="L30" i="16"/>
  <c r="K30" i="16"/>
  <c r="J30" i="16"/>
  <c r="I30" i="16"/>
  <c r="M39" i="16"/>
  <c r="L39" i="16"/>
  <c r="K39" i="16"/>
  <c r="J39" i="16"/>
  <c r="I39" i="16"/>
  <c r="M47" i="16"/>
  <c r="L47" i="16"/>
  <c r="K47" i="16"/>
  <c r="J47" i="16"/>
  <c r="I47" i="16"/>
  <c r="M57" i="16"/>
  <c r="L57" i="16"/>
  <c r="K57" i="16"/>
  <c r="J57" i="16"/>
  <c r="I57" i="16"/>
  <c r="M126" i="16"/>
  <c r="L126" i="16"/>
  <c r="K126" i="16"/>
  <c r="J126" i="16"/>
  <c r="I126" i="16"/>
  <c r="M160" i="16"/>
  <c r="L160" i="16"/>
  <c r="K160" i="16"/>
  <c r="J160" i="16"/>
  <c r="I160" i="16"/>
  <c r="H23" i="17"/>
  <c r="L24" i="17"/>
  <c r="K24" i="17"/>
  <c r="J24" i="17"/>
  <c r="I24" i="17"/>
  <c r="I39" i="19"/>
  <c r="H39" i="19"/>
  <c r="M59" i="16"/>
  <c r="L59" i="16"/>
  <c r="I59" i="16"/>
  <c r="K59" i="16"/>
  <c r="J59" i="16"/>
  <c r="M68" i="16"/>
  <c r="L68" i="16"/>
  <c r="I68" i="16"/>
  <c r="K68" i="16"/>
  <c r="J68" i="16"/>
  <c r="M76" i="16"/>
  <c r="L76" i="16"/>
  <c r="I76" i="16"/>
  <c r="K76" i="16"/>
  <c r="J76" i="16"/>
  <c r="M85" i="16"/>
  <c r="L85" i="16"/>
  <c r="I85" i="16"/>
  <c r="J85" i="16"/>
  <c r="K85" i="16"/>
  <c r="M94" i="16"/>
  <c r="H93" i="16"/>
  <c r="L94" i="16"/>
  <c r="I94" i="16"/>
  <c r="K94" i="16"/>
  <c r="J94" i="16"/>
  <c r="M102" i="16"/>
  <c r="L102" i="16"/>
  <c r="I102" i="16"/>
  <c r="K102" i="16"/>
  <c r="J102" i="16"/>
  <c r="M111" i="16"/>
  <c r="L111" i="16"/>
  <c r="I111" i="16"/>
  <c r="H119" i="16"/>
  <c r="K111" i="16"/>
  <c r="J111" i="16"/>
  <c r="M128" i="16"/>
  <c r="L128" i="16"/>
  <c r="I128" i="16"/>
  <c r="K128" i="16"/>
  <c r="J128" i="16"/>
  <c r="M137" i="16"/>
  <c r="L137" i="16"/>
  <c r="I137" i="16"/>
  <c r="K137" i="16"/>
  <c r="J137" i="16"/>
  <c r="M145" i="16"/>
  <c r="L145" i="16"/>
  <c r="I145" i="16"/>
  <c r="K145" i="16"/>
  <c r="J145" i="16"/>
  <c r="M154" i="16"/>
  <c r="L154" i="16"/>
  <c r="I154" i="16"/>
  <c r="J154" i="16"/>
  <c r="K154" i="16"/>
  <c r="L26" i="17"/>
  <c r="I26" i="17"/>
  <c r="K26" i="17"/>
  <c r="J26" i="17"/>
  <c r="M34" i="17"/>
  <c r="L34" i="17"/>
  <c r="I34" i="17"/>
  <c r="K34" i="17"/>
  <c r="J34" i="17"/>
  <c r="L43" i="17"/>
  <c r="I43" i="17"/>
  <c r="K43" i="17"/>
  <c r="J43" i="17"/>
  <c r="AA10" i="18"/>
  <c r="Z10" i="18"/>
  <c r="S31" i="18"/>
  <c r="R31" i="18"/>
  <c r="J39" i="18"/>
  <c r="I39" i="18"/>
  <c r="AA53" i="18"/>
  <c r="Z53" i="18"/>
  <c r="S57" i="18"/>
  <c r="R57" i="18"/>
  <c r="AA66" i="18"/>
  <c r="Z66" i="18"/>
  <c r="AA155" i="18"/>
  <c r="Z155" i="18"/>
  <c r="M54" i="16"/>
  <c r="L54" i="16"/>
  <c r="K54" i="16"/>
  <c r="I54" i="16"/>
  <c r="J54" i="16"/>
  <c r="M62" i="16"/>
  <c r="L62" i="16"/>
  <c r="K62" i="16"/>
  <c r="J62" i="16"/>
  <c r="I62" i="16"/>
  <c r="M71" i="16"/>
  <c r="L71" i="16"/>
  <c r="K71" i="16"/>
  <c r="J71" i="16"/>
  <c r="I71" i="16"/>
  <c r="M80" i="16"/>
  <c r="H79" i="16"/>
  <c r="L80" i="16"/>
  <c r="K80" i="16"/>
  <c r="J80" i="16"/>
  <c r="I80" i="16"/>
  <c r="M88" i="16"/>
  <c r="L88" i="16"/>
  <c r="K88" i="16"/>
  <c r="I88" i="16"/>
  <c r="J88" i="16"/>
  <c r="M97" i="16"/>
  <c r="L97" i="16"/>
  <c r="K97" i="16"/>
  <c r="H105" i="16"/>
  <c r="J97" i="16"/>
  <c r="I97" i="16"/>
  <c r="M114" i="16"/>
  <c r="L114" i="16"/>
  <c r="K114" i="16"/>
  <c r="J114" i="16"/>
  <c r="I114" i="16"/>
  <c r="M123" i="16"/>
  <c r="L123" i="16"/>
  <c r="K123" i="16"/>
  <c r="I123" i="16"/>
  <c r="J123" i="16"/>
  <c r="M131" i="16"/>
  <c r="L131" i="16"/>
  <c r="K131" i="16"/>
  <c r="J131" i="16"/>
  <c r="I131" i="16"/>
  <c r="M140" i="16"/>
  <c r="L140" i="16"/>
  <c r="K140" i="16"/>
  <c r="J140" i="16"/>
  <c r="I140" i="16"/>
  <c r="M157" i="16"/>
  <c r="L157" i="16"/>
  <c r="K157" i="16"/>
  <c r="I157" i="16"/>
  <c r="J157" i="16"/>
  <c r="M13" i="17"/>
  <c r="L13" i="17"/>
  <c r="K13" i="17"/>
  <c r="H21" i="17"/>
  <c r="J13" i="17"/>
  <c r="I13" i="17"/>
  <c r="L17" i="17"/>
  <c r="K17" i="17"/>
  <c r="J17" i="17"/>
  <c r="I17" i="17"/>
  <c r="L29" i="17"/>
  <c r="K29" i="17"/>
  <c r="J29" i="17"/>
  <c r="I29" i="17"/>
  <c r="M38" i="17"/>
  <c r="H37" i="17"/>
  <c r="L38" i="17"/>
  <c r="K38" i="17"/>
  <c r="J38" i="17"/>
  <c r="I38" i="17"/>
  <c r="L46" i="17"/>
  <c r="K46" i="17"/>
  <c r="J46" i="17"/>
  <c r="I46" i="17"/>
  <c r="R17" i="18"/>
  <c r="S17" i="18"/>
  <c r="S27" i="18"/>
  <c r="R27" i="18"/>
  <c r="Z30" i="18"/>
  <c r="AA30" i="18"/>
  <c r="AA40" i="18"/>
  <c r="Z40" i="18"/>
  <c r="Y48" i="18"/>
  <c r="J60" i="18"/>
  <c r="I60" i="18"/>
  <c r="AA103" i="18"/>
  <c r="Z103" i="18"/>
  <c r="S125" i="18"/>
  <c r="R125" i="18"/>
  <c r="Q8" i="18"/>
  <c r="T9" i="18" s="1"/>
  <c r="R9" i="18"/>
  <c r="S9" i="18"/>
  <c r="S18" i="18"/>
  <c r="R18" i="18"/>
  <c r="J26" i="18"/>
  <c r="K26" i="18"/>
  <c r="I26" i="18"/>
  <c r="H34" i="18"/>
  <c r="AA31" i="18"/>
  <c r="Z31" i="18"/>
  <c r="T43" i="18"/>
  <c r="R43" i="18"/>
  <c r="S43" i="18"/>
  <c r="J47" i="18"/>
  <c r="I47" i="18"/>
  <c r="AA138" i="18"/>
  <c r="Z138" i="18"/>
  <c r="Y146" i="18"/>
  <c r="T159" i="18"/>
  <c r="S159" i="18"/>
  <c r="R159" i="18"/>
  <c r="K55" i="16"/>
  <c r="J55" i="16"/>
  <c r="I55" i="16"/>
  <c r="H63" i="16"/>
  <c r="M55" i="16"/>
  <c r="L55" i="16"/>
  <c r="K72" i="16"/>
  <c r="J72" i="16"/>
  <c r="I72" i="16"/>
  <c r="M72" i="16"/>
  <c r="L72" i="16"/>
  <c r="K81" i="16"/>
  <c r="J81" i="16"/>
  <c r="I81" i="16"/>
  <c r="M81" i="16"/>
  <c r="L81" i="16"/>
  <c r="K89" i="16"/>
  <c r="J89" i="16"/>
  <c r="I89" i="16"/>
  <c r="M89" i="16"/>
  <c r="L89" i="16"/>
  <c r="K98" i="16"/>
  <c r="J98" i="16"/>
  <c r="I98" i="16"/>
  <c r="M98" i="16"/>
  <c r="L98" i="16"/>
  <c r="K115" i="16"/>
  <c r="J115" i="16"/>
  <c r="I115" i="16"/>
  <c r="M115" i="16"/>
  <c r="L115" i="16"/>
  <c r="K124" i="16"/>
  <c r="J124" i="16"/>
  <c r="I124" i="16"/>
  <c r="M124" i="16"/>
  <c r="L124" i="16"/>
  <c r="K132" i="16"/>
  <c r="J132" i="16"/>
  <c r="I132" i="16"/>
  <c r="M132" i="16"/>
  <c r="L132" i="16"/>
  <c r="K141" i="16"/>
  <c r="J141" i="16"/>
  <c r="I141" i="16"/>
  <c r="M141" i="16"/>
  <c r="L141" i="16"/>
  <c r="K150" i="16"/>
  <c r="J150" i="16"/>
  <c r="I150" i="16"/>
  <c r="M150" i="16"/>
  <c r="H149" i="16"/>
  <c r="L150" i="16"/>
  <c r="K158" i="16"/>
  <c r="J158" i="16"/>
  <c r="I158" i="16"/>
  <c r="M158" i="16"/>
  <c r="L158" i="16"/>
  <c r="K30" i="17"/>
  <c r="J30" i="17"/>
  <c r="I30" i="17"/>
  <c r="M30" i="17"/>
  <c r="L30" i="17"/>
  <c r="K39" i="17"/>
  <c r="J39" i="17"/>
  <c r="I39" i="17"/>
  <c r="L39" i="17"/>
  <c r="K47" i="17"/>
  <c r="J47" i="17"/>
  <c r="I47" i="17"/>
  <c r="L47" i="17"/>
  <c r="S14" i="18"/>
  <c r="R14" i="18"/>
  <c r="Z17" i="18"/>
  <c r="AA17" i="18"/>
  <c r="AA27" i="18"/>
  <c r="Z27" i="18"/>
  <c r="R39" i="18"/>
  <c r="S39" i="18"/>
  <c r="AA44" i="18"/>
  <c r="Z44" i="18"/>
  <c r="AA61" i="18"/>
  <c r="Z61" i="18"/>
  <c r="S70" i="18"/>
  <c r="R70" i="18"/>
  <c r="AA86" i="18"/>
  <c r="Z86" i="18"/>
  <c r="S108" i="18"/>
  <c r="R108" i="18"/>
  <c r="J58" i="16"/>
  <c r="I58" i="16"/>
  <c r="L58" i="16"/>
  <c r="K58" i="16"/>
  <c r="M58" i="16"/>
  <c r="J67" i="16"/>
  <c r="I67" i="16"/>
  <c r="L67" i="16"/>
  <c r="K67" i="16"/>
  <c r="M67" i="16"/>
  <c r="J75" i="16"/>
  <c r="I75" i="16"/>
  <c r="L75" i="16"/>
  <c r="K75" i="16"/>
  <c r="M75" i="16"/>
  <c r="J84" i="16"/>
  <c r="I84" i="16"/>
  <c r="L84" i="16"/>
  <c r="K84" i="16"/>
  <c r="M84" i="16"/>
  <c r="J101" i="16"/>
  <c r="I101" i="16"/>
  <c r="L101" i="16"/>
  <c r="K101" i="16"/>
  <c r="M101" i="16"/>
  <c r="J110" i="16"/>
  <c r="I110" i="16"/>
  <c r="L110" i="16"/>
  <c r="K110" i="16"/>
  <c r="M110" i="16"/>
  <c r="J118" i="16"/>
  <c r="I118" i="16"/>
  <c r="L118" i="16"/>
  <c r="K118" i="16"/>
  <c r="M118" i="16"/>
  <c r="J127" i="16"/>
  <c r="I127" i="16"/>
  <c r="L127" i="16"/>
  <c r="K127" i="16"/>
  <c r="M127" i="16"/>
  <c r="J136" i="16"/>
  <c r="I136" i="16"/>
  <c r="L136" i="16"/>
  <c r="K136" i="16"/>
  <c r="H135" i="16"/>
  <c r="M136" i="16"/>
  <c r="J144" i="16"/>
  <c r="I144" i="16"/>
  <c r="L144" i="16"/>
  <c r="K144" i="16"/>
  <c r="M144" i="16"/>
  <c r="J153" i="16"/>
  <c r="I153" i="16"/>
  <c r="H161" i="16"/>
  <c r="L153" i="16"/>
  <c r="K153" i="16"/>
  <c r="M153" i="16"/>
  <c r="J11" i="17"/>
  <c r="I11" i="17"/>
  <c r="L11" i="17"/>
  <c r="K11" i="17"/>
  <c r="J15" i="17"/>
  <c r="I15" i="17"/>
  <c r="L15" i="17"/>
  <c r="K15" i="17"/>
  <c r="M15" i="17"/>
  <c r="J19" i="17"/>
  <c r="I19" i="17"/>
  <c r="L19" i="17"/>
  <c r="K19" i="17"/>
  <c r="J25" i="17"/>
  <c r="I25" i="17"/>
  <c r="L25" i="17"/>
  <c r="K25" i="17"/>
  <c r="J33" i="17"/>
  <c r="I33" i="17"/>
  <c r="L33" i="17"/>
  <c r="K33" i="17"/>
  <c r="M33" i="17"/>
  <c r="J42" i="17"/>
  <c r="I42" i="17"/>
  <c r="L42" i="17"/>
  <c r="K42" i="17"/>
  <c r="S10" i="18"/>
  <c r="R10" i="18"/>
  <c r="Z13" i="18"/>
  <c r="AA13" i="18"/>
  <c r="J17" i="18"/>
  <c r="I17" i="18"/>
  <c r="AA23" i="18"/>
  <c r="Z23" i="18"/>
  <c r="Y22" i="18"/>
  <c r="J52" i="18"/>
  <c r="I52" i="18"/>
  <c r="AA70" i="18"/>
  <c r="Z70" i="18"/>
  <c r="Q27" i="19"/>
  <c r="P27" i="19"/>
  <c r="O35" i="19"/>
  <c r="I53" i="16"/>
  <c r="K53" i="16"/>
  <c r="J53" i="16"/>
  <c r="M53" i="16"/>
  <c r="L53" i="16"/>
  <c r="I61" i="16"/>
  <c r="K61" i="16"/>
  <c r="J61" i="16"/>
  <c r="M61" i="16"/>
  <c r="L61" i="16"/>
  <c r="I70" i="16"/>
  <c r="K70" i="16"/>
  <c r="J70" i="16"/>
  <c r="M70" i="16"/>
  <c r="L70" i="16"/>
  <c r="I87" i="16"/>
  <c r="K87" i="16"/>
  <c r="J87" i="16"/>
  <c r="M87" i="16"/>
  <c r="L87" i="16"/>
  <c r="I96" i="16"/>
  <c r="K96" i="16"/>
  <c r="J96" i="16"/>
  <c r="M96" i="16"/>
  <c r="L96" i="16"/>
  <c r="I104" i="16"/>
  <c r="K104" i="16"/>
  <c r="J104" i="16"/>
  <c r="M104" i="16"/>
  <c r="L104" i="16"/>
  <c r="I113" i="16"/>
  <c r="K113" i="16"/>
  <c r="J113" i="16"/>
  <c r="L113" i="16"/>
  <c r="M113" i="16"/>
  <c r="I122" i="16"/>
  <c r="K122" i="16"/>
  <c r="J122" i="16"/>
  <c r="M122" i="16"/>
  <c r="L122" i="16"/>
  <c r="H121" i="16"/>
  <c r="I130" i="16"/>
  <c r="K130" i="16"/>
  <c r="J130" i="16"/>
  <c r="M130" i="16"/>
  <c r="L130" i="16"/>
  <c r="I139" i="16"/>
  <c r="H147" i="16"/>
  <c r="K139" i="16"/>
  <c r="J139" i="16"/>
  <c r="M139" i="16"/>
  <c r="L139" i="16"/>
  <c r="I156" i="16"/>
  <c r="K156" i="16"/>
  <c r="J156" i="16"/>
  <c r="M156" i="16"/>
  <c r="L156" i="16"/>
  <c r="I28" i="17"/>
  <c r="K28" i="17"/>
  <c r="J28" i="17"/>
  <c r="M28" i="17"/>
  <c r="L28" i="17"/>
  <c r="I45" i="17"/>
  <c r="K45" i="17"/>
  <c r="J45" i="17"/>
  <c r="L45" i="17"/>
  <c r="M45" i="17"/>
  <c r="Y8" i="18"/>
  <c r="AB66" i="18" s="1"/>
  <c r="Z9" i="18"/>
  <c r="AA9" i="18"/>
  <c r="J13" i="18"/>
  <c r="I13" i="18"/>
  <c r="AA18" i="18"/>
  <c r="Z18" i="18"/>
  <c r="R30" i="18"/>
  <c r="S30" i="18"/>
  <c r="S40" i="18"/>
  <c r="R40" i="18"/>
  <c r="Q48" i="18"/>
  <c r="T53" i="18"/>
  <c r="S53" i="18"/>
  <c r="R53" i="18"/>
  <c r="AA121" i="18"/>
  <c r="Z121" i="18"/>
  <c r="Y120" i="18"/>
  <c r="T142" i="18"/>
  <c r="S142" i="18"/>
  <c r="R142" i="18"/>
  <c r="M56" i="16"/>
  <c r="J56" i="16"/>
  <c r="I56" i="16"/>
  <c r="L56" i="16"/>
  <c r="K56" i="16"/>
  <c r="M73" i="16"/>
  <c r="J73" i="16"/>
  <c r="I73" i="16"/>
  <c r="L73" i="16"/>
  <c r="K73" i="16"/>
  <c r="M82" i="16"/>
  <c r="J82" i="16"/>
  <c r="I82" i="16"/>
  <c r="K82" i="16"/>
  <c r="L82" i="16"/>
  <c r="M90" i="16"/>
  <c r="J90" i="16"/>
  <c r="I90" i="16"/>
  <c r="L90" i="16"/>
  <c r="K90" i="16"/>
  <c r="M99" i="16"/>
  <c r="J99" i="16"/>
  <c r="I99" i="16"/>
  <c r="L99" i="16"/>
  <c r="K99" i="16"/>
  <c r="M108" i="16"/>
  <c r="H107" i="16"/>
  <c r="J108" i="16"/>
  <c r="I108" i="16"/>
  <c r="L108" i="16"/>
  <c r="K108" i="16"/>
  <c r="M116" i="16"/>
  <c r="J116" i="16"/>
  <c r="I116" i="16"/>
  <c r="K116" i="16"/>
  <c r="L116" i="16"/>
  <c r="H133" i="16"/>
  <c r="M125" i="16"/>
  <c r="J125" i="16"/>
  <c r="I125" i="16"/>
  <c r="L125" i="16"/>
  <c r="K125" i="16"/>
  <c r="M142" i="16"/>
  <c r="J142" i="16"/>
  <c r="I142" i="16"/>
  <c r="L142" i="16"/>
  <c r="K142" i="16"/>
  <c r="M151" i="16"/>
  <c r="J151" i="16"/>
  <c r="I151" i="16"/>
  <c r="K151" i="16"/>
  <c r="L151" i="16"/>
  <c r="M159" i="16"/>
  <c r="J159" i="16"/>
  <c r="I159" i="16"/>
  <c r="L159" i="16"/>
  <c r="K159" i="16"/>
  <c r="M10" i="17"/>
  <c r="J10" i="17"/>
  <c r="H9" i="17"/>
  <c r="M24" i="17" s="1"/>
  <c r="I10" i="17"/>
  <c r="L10" i="17"/>
  <c r="K10" i="17"/>
  <c r="M14" i="17"/>
  <c r="J14" i="17"/>
  <c r="I14" i="17"/>
  <c r="L14" i="17"/>
  <c r="K14" i="17"/>
  <c r="M18" i="17"/>
  <c r="J18" i="17"/>
  <c r="I18" i="17"/>
  <c r="K18" i="17"/>
  <c r="L18" i="17"/>
  <c r="M31" i="17"/>
  <c r="J31" i="17"/>
  <c r="I31" i="17"/>
  <c r="L31" i="17"/>
  <c r="K31" i="17"/>
  <c r="M40" i="17"/>
  <c r="J40" i="17"/>
  <c r="I40" i="17"/>
  <c r="L40" i="17"/>
  <c r="K40" i="17"/>
  <c r="M48" i="17"/>
  <c r="J48" i="17"/>
  <c r="I48" i="17"/>
  <c r="K48" i="17"/>
  <c r="L48" i="17"/>
  <c r="H8" i="18"/>
  <c r="K30" i="18" s="1"/>
  <c r="J9" i="18"/>
  <c r="K9" i="18"/>
  <c r="I9" i="18"/>
  <c r="AA14" i="18"/>
  <c r="Z14" i="18"/>
  <c r="R26" i="18"/>
  <c r="Q34" i="18"/>
  <c r="S26" i="18"/>
  <c r="Z39" i="18"/>
  <c r="AA39" i="18"/>
  <c r="J43" i="18"/>
  <c r="K43" i="18"/>
  <c r="I43" i="18"/>
  <c r="J56" i="18"/>
  <c r="I56" i="18"/>
  <c r="K56" i="18"/>
  <c r="T66" i="18"/>
  <c r="S66" i="18"/>
  <c r="R66" i="18"/>
  <c r="Z43" i="18"/>
  <c r="AA43" i="18"/>
  <c r="R47" i="18"/>
  <c r="S47" i="18"/>
  <c r="AB47" i="18"/>
  <c r="Z47" i="18"/>
  <c r="AA47" i="18"/>
  <c r="R52" i="18"/>
  <c r="S52" i="18"/>
  <c r="Z52" i="18"/>
  <c r="AA52" i="18"/>
  <c r="T56" i="18"/>
  <c r="R56" i="18"/>
  <c r="S56" i="18"/>
  <c r="Z56" i="18"/>
  <c r="AA56" i="18"/>
  <c r="T60" i="18"/>
  <c r="R60" i="18"/>
  <c r="S60" i="18"/>
  <c r="Z60" i="18"/>
  <c r="AA60" i="18"/>
  <c r="Q64" i="18"/>
  <c r="R65" i="18"/>
  <c r="S65" i="18"/>
  <c r="Y64" i="18"/>
  <c r="Z65" i="18"/>
  <c r="AA65" i="18"/>
  <c r="R69" i="18"/>
  <c r="S69" i="18"/>
  <c r="AB69" i="18"/>
  <c r="Z69" i="18"/>
  <c r="AA69" i="18"/>
  <c r="R73" i="18"/>
  <c r="S73" i="18"/>
  <c r="Z73" i="18"/>
  <c r="AA73" i="18"/>
  <c r="T74" i="18"/>
  <c r="R74" i="18"/>
  <c r="S74" i="18"/>
  <c r="J80" i="18"/>
  <c r="I80" i="18"/>
  <c r="K80" i="18"/>
  <c r="AA82" i="18"/>
  <c r="Z82" i="18"/>
  <c r="Y90" i="18"/>
  <c r="S86" i="18"/>
  <c r="R86" i="18"/>
  <c r="AA99" i="18"/>
  <c r="Z99" i="18"/>
  <c r="T103" i="18"/>
  <c r="S103" i="18"/>
  <c r="R103" i="18"/>
  <c r="AA116" i="18"/>
  <c r="Z116" i="18"/>
  <c r="T121" i="18"/>
  <c r="S121" i="18"/>
  <c r="R121" i="18"/>
  <c r="Q120" i="18"/>
  <c r="S138" i="18"/>
  <c r="R138" i="18"/>
  <c r="Q146" i="18"/>
  <c r="AA151" i="18"/>
  <c r="Z151" i="18"/>
  <c r="S155" i="18"/>
  <c r="R155" i="18"/>
  <c r="Y24" i="19"/>
  <c r="X24" i="19"/>
  <c r="W23" i="19"/>
  <c r="I47" i="19"/>
  <c r="H47" i="19"/>
  <c r="K10" i="18"/>
  <c r="J10" i="18"/>
  <c r="I10" i="18"/>
  <c r="K14" i="18"/>
  <c r="J14" i="18"/>
  <c r="I14" i="18"/>
  <c r="K18" i="18"/>
  <c r="J18" i="18"/>
  <c r="I18" i="18"/>
  <c r="K23" i="18"/>
  <c r="J23" i="18"/>
  <c r="I23" i="18"/>
  <c r="H22" i="18"/>
  <c r="K27" i="18"/>
  <c r="J27" i="18"/>
  <c r="I27" i="18"/>
  <c r="K31" i="18"/>
  <c r="J31" i="18"/>
  <c r="I31" i="18"/>
  <c r="K40" i="18"/>
  <c r="J40" i="18"/>
  <c r="H48" i="18"/>
  <c r="I40" i="18"/>
  <c r="K44" i="18"/>
  <c r="J44" i="18"/>
  <c r="I44" i="18"/>
  <c r="K53" i="18"/>
  <c r="J53" i="18"/>
  <c r="I53" i="18"/>
  <c r="K57" i="18"/>
  <c r="J57" i="18"/>
  <c r="I57" i="18"/>
  <c r="K61" i="18"/>
  <c r="J61" i="18"/>
  <c r="I61" i="18"/>
  <c r="K66" i="18"/>
  <c r="J66" i="18"/>
  <c r="I66" i="18"/>
  <c r="K70" i="18"/>
  <c r="J70" i="18"/>
  <c r="I70" i="18"/>
  <c r="Y78" i="18"/>
  <c r="AA79" i="18"/>
  <c r="Z79" i="18"/>
  <c r="K95" i="18"/>
  <c r="J95" i="18"/>
  <c r="I95" i="18"/>
  <c r="K112" i="18"/>
  <c r="J112" i="18"/>
  <c r="I112" i="18"/>
  <c r="K129" i="18"/>
  <c r="J129" i="18"/>
  <c r="I129" i="18"/>
  <c r="Q140" i="19"/>
  <c r="P140" i="19"/>
  <c r="Y33" i="19"/>
  <c r="X33" i="19"/>
  <c r="Q45" i="19"/>
  <c r="P45" i="19"/>
  <c r="K11" i="18"/>
  <c r="J11" i="18"/>
  <c r="I11" i="18"/>
  <c r="K15" i="18"/>
  <c r="J15" i="18"/>
  <c r="I15" i="18"/>
  <c r="K19" i="18"/>
  <c r="J19" i="18"/>
  <c r="I19" i="18"/>
  <c r="K24" i="18"/>
  <c r="J24" i="18"/>
  <c r="I24" i="18"/>
  <c r="K28" i="18"/>
  <c r="J28" i="18"/>
  <c r="I28" i="18"/>
  <c r="K32" i="18"/>
  <c r="J32" i="18"/>
  <c r="I32" i="18"/>
  <c r="K37" i="18"/>
  <c r="J37" i="18"/>
  <c r="I37" i="18"/>
  <c r="H36" i="18"/>
  <c r="K41" i="18"/>
  <c r="J41" i="18"/>
  <c r="I41" i="18"/>
  <c r="K45" i="18"/>
  <c r="J45" i="18"/>
  <c r="I45" i="18"/>
  <c r="K54" i="18"/>
  <c r="J54" i="18"/>
  <c r="I54" i="18"/>
  <c r="H62" i="18"/>
  <c r="K58" i="18"/>
  <c r="J58" i="18"/>
  <c r="I58" i="18"/>
  <c r="K67" i="18"/>
  <c r="J67" i="18"/>
  <c r="I67" i="18"/>
  <c r="K71" i="18"/>
  <c r="J71" i="18"/>
  <c r="I71" i="18"/>
  <c r="S79" i="18"/>
  <c r="R79" i="18"/>
  <c r="Q78" i="18"/>
  <c r="K82" i="18"/>
  <c r="J82" i="18"/>
  <c r="H90" i="18"/>
  <c r="I82" i="18"/>
  <c r="K99" i="18"/>
  <c r="J99" i="18"/>
  <c r="I99" i="18"/>
  <c r="K116" i="18"/>
  <c r="J116" i="18"/>
  <c r="I116" i="18"/>
  <c r="K151" i="18"/>
  <c r="J151" i="18"/>
  <c r="I151" i="18"/>
  <c r="Y25" i="19"/>
  <c r="X25" i="19"/>
  <c r="I48" i="19"/>
  <c r="H48" i="19"/>
  <c r="I143" i="19"/>
  <c r="H143" i="19"/>
  <c r="S11" i="18"/>
  <c r="R11" i="18"/>
  <c r="AA11" i="18"/>
  <c r="Z11" i="18"/>
  <c r="AB11" i="18"/>
  <c r="S15" i="18"/>
  <c r="R15" i="18"/>
  <c r="AA15" i="18"/>
  <c r="Z15" i="18"/>
  <c r="S19" i="18"/>
  <c r="R19" i="18"/>
  <c r="T19" i="18"/>
  <c r="AA19" i="18"/>
  <c r="Z19" i="18"/>
  <c r="S24" i="18"/>
  <c r="R24" i="18"/>
  <c r="T24" i="18"/>
  <c r="AA24" i="18"/>
  <c r="Z24" i="18"/>
  <c r="S28" i="18"/>
  <c r="R28" i="18"/>
  <c r="AA28" i="18"/>
  <c r="Z28" i="18"/>
  <c r="AB28" i="18"/>
  <c r="S32" i="18"/>
  <c r="R32" i="18"/>
  <c r="AA32" i="18"/>
  <c r="Z32" i="18"/>
  <c r="S37" i="18"/>
  <c r="R37" i="18"/>
  <c r="Q36" i="18"/>
  <c r="AA37" i="18"/>
  <c r="Z37" i="18"/>
  <c r="Y36" i="18"/>
  <c r="S41" i="18"/>
  <c r="R41" i="18"/>
  <c r="T41" i="18"/>
  <c r="AA41" i="18"/>
  <c r="Z41" i="18"/>
  <c r="S45" i="18"/>
  <c r="R45" i="18"/>
  <c r="T45" i="18"/>
  <c r="AA45" i="18"/>
  <c r="Z45" i="18"/>
  <c r="S54" i="18"/>
  <c r="R54" i="18"/>
  <c r="Q62" i="18"/>
  <c r="AA54" i="18"/>
  <c r="Z54" i="18"/>
  <c r="Y62" i="18"/>
  <c r="S58" i="18"/>
  <c r="R58" i="18"/>
  <c r="AA58" i="18"/>
  <c r="Z58" i="18"/>
  <c r="AB58" i="18"/>
  <c r="T67" i="18"/>
  <c r="S67" i="18"/>
  <c r="R67" i="18"/>
  <c r="AA67" i="18"/>
  <c r="Z67" i="18"/>
  <c r="T71" i="18"/>
  <c r="S71" i="18"/>
  <c r="R71" i="18"/>
  <c r="AA71" i="18"/>
  <c r="Z71" i="18"/>
  <c r="S95" i="18"/>
  <c r="R95" i="18"/>
  <c r="AB108" i="18"/>
  <c r="AA108" i="18"/>
  <c r="Z108" i="18"/>
  <c r="S112" i="18"/>
  <c r="R112" i="18"/>
  <c r="AA125" i="18"/>
  <c r="Z125" i="18"/>
  <c r="T129" i="18"/>
  <c r="S129" i="18"/>
  <c r="R129" i="18"/>
  <c r="AA142" i="18"/>
  <c r="Z142" i="18"/>
  <c r="AA159" i="18"/>
  <c r="Z159" i="18"/>
  <c r="Y47" i="19"/>
  <c r="X47" i="19"/>
  <c r="I30" i="19"/>
  <c r="H30" i="19"/>
  <c r="Y41" i="19"/>
  <c r="X41" i="19"/>
  <c r="W49" i="19"/>
  <c r="I12" i="18"/>
  <c r="H20" i="18"/>
  <c r="K12" i="18"/>
  <c r="J12" i="18"/>
  <c r="I16" i="18"/>
  <c r="K16" i="18"/>
  <c r="J16" i="18"/>
  <c r="I25" i="18"/>
  <c r="K25" i="18"/>
  <c r="J25" i="18"/>
  <c r="I29" i="18"/>
  <c r="J29" i="18"/>
  <c r="K29" i="18"/>
  <c r="I33" i="18"/>
  <c r="K33" i="18"/>
  <c r="J33" i="18"/>
  <c r="I38" i="18"/>
  <c r="J38" i="18"/>
  <c r="K38" i="18"/>
  <c r="I42" i="18"/>
  <c r="K42" i="18"/>
  <c r="J42" i="18"/>
  <c r="I46" i="18"/>
  <c r="K46" i="18"/>
  <c r="J46" i="18"/>
  <c r="I51" i="18"/>
  <c r="H50" i="18"/>
  <c r="K51" i="18"/>
  <c r="J51" i="18"/>
  <c r="I55" i="18"/>
  <c r="K55" i="18"/>
  <c r="J55" i="18"/>
  <c r="I59" i="18"/>
  <c r="K59" i="18"/>
  <c r="J59" i="18"/>
  <c r="H76" i="18"/>
  <c r="J68" i="18"/>
  <c r="I68" i="18"/>
  <c r="K68" i="18"/>
  <c r="J72" i="18"/>
  <c r="I72" i="18"/>
  <c r="K72" i="18"/>
  <c r="AA80" i="18"/>
  <c r="Z80" i="18"/>
  <c r="K86" i="18"/>
  <c r="J86" i="18"/>
  <c r="I86" i="18"/>
  <c r="K103" i="18"/>
  <c r="J103" i="18"/>
  <c r="I103" i="18"/>
  <c r="K121" i="18"/>
  <c r="J121" i="18"/>
  <c r="H120" i="18"/>
  <c r="I121" i="18"/>
  <c r="K138" i="18"/>
  <c r="J138" i="18"/>
  <c r="I138" i="18"/>
  <c r="H146" i="18"/>
  <c r="K155" i="18"/>
  <c r="J155" i="18"/>
  <c r="I155" i="18"/>
  <c r="Q28" i="19"/>
  <c r="P28" i="19"/>
  <c r="I40" i="19"/>
  <c r="H40" i="19"/>
  <c r="Q20" i="18"/>
  <c r="T12" i="18"/>
  <c r="S12" i="18"/>
  <c r="R12" i="18"/>
  <c r="Y20" i="18"/>
  <c r="AA12" i="18"/>
  <c r="Z12" i="18"/>
  <c r="R16" i="18"/>
  <c r="S16" i="18"/>
  <c r="AA16" i="18"/>
  <c r="Z16" i="18"/>
  <c r="T25" i="18"/>
  <c r="S25" i="18"/>
  <c r="R25" i="18"/>
  <c r="AA25" i="18"/>
  <c r="Z25" i="18"/>
  <c r="S29" i="18"/>
  <c r="R29" i="18"/>
  <c r="Z29" i="18"/>
  <c r="AA29" i="18"/>
  <c r="T33" i="18"/>
  <c r="S33" i="18"/>
  <c r="R33" i="18"/>
  <c r="AA33" i="18"/>
  <c r="Z33" i="18"/>
  <c r="S38" i="18"/>
  <c r="R38" i="18"/>
  <c r="AA38" i="18"/>
  <c r="Z38" i="18"/>
  <c r="T42" i="18"/>
  <c r="R42" i="18"/>
  <c r="S42" i="18"/>
  <c r="AA42" i="18"/>
  <c r="Z42" i="18"/>
  <c r="S46" i="18"/>
  <c r="R46" i="18"/>
  <c r="AA46" i="18"/>
  <c r="Z46" i="18"/>
  <c r="Q50" i="18"/>
  <c r="T51" i="18"/>
  <c r="S51" i="18"/>
  <c r="R51" i="18"/>
  <c r="Y50" i="18"/>
  <c r="AA51" i="18"/>
  <c r="Z51" i="18"/>
  <c r="T55" i="18"/>
  <c r="S55" i="18"/>
  <c r="R55" i="18"/>
  <c r="AA55" i="18"/>
  <c r="Z55" i="18"/>
  <c r="S59" i="18"/>
  <c r="R59" i="18"/>
  <c r="AA59" i="18"/>
  <c r="Z59" i="18"/>
  <c r="R68" i="18"/>
  <c r="Q76" i="18"/>
  <c r="S68" i="18"/>
  <c r="Z68" i="18"/>
  <c r="AA68" i="18"/>
  <c r="Y76" i="18"/>
  <c r="R72" i="18"/>
  <c r="S72" i="18"/>
  <c r="Z72" i="18"/>
  <c r="AB72" i="18"/>
  <c r="AA72" i="18"/>
  <c r="Z75" i="18"/>
  <c r="AA75" i="18"/>
  <c r="S82" i="18"/>
  <c r="R82" i="18"/>
  <c r="Q90" i="18"/>
  <c r="AA95" i="18"/>
  <c r="Z95" i="18"/>
  <c r="T99" i="18"/>
  <c r="S99" i="18"/>
  <c r="R99" i="18"/>
  <c r="AA112" i="18"/>
  <c r="Z112" i="18"/>
  <c r="S116" i="18"/>
  <c r="R116" i="18"/>
  <c r="AA129" i="18"/>
  <c r="Z129" i="18"/>
  <c r="T151" i="18"/>
  <c r="S151" i="18"/>
  <c r="R151" i="18"/>
  <c r="I117" i="19"/>
  <c r="H117" i="19"/>
  <c r="Y32" i="19"/>
  <c r="X32" i="19"/>
  <c r="Q44" i="19"/>
  <c r="P44" i="19"/>
  <c r="Y111" i="19"/>
  <c r="X111" i="19"/>
  <c r="W119" i="19"/>
  <c r="H64" i="18"/>
  <c r="J65" i="18"/>
  <c r="I65" i="18"/>
  <c r="K65" i="18"/>
  <c r="J69" i="18"/>
  <c r="I69" i="18"/>
  <c r="K69" i="18"/>
  <c r="J73" i="18"/>
  <c r="I73" i="18"/>
  <c r="K73" i="18"/>
  <c r="AA74" i="18"/>
  <c r="Z74" i="18"/>
  <c r="J75" i="18"/>
  <c r="I75" i="18"/>
  <c r="K75" i="18"/>
  <c r="S75" i="18"/>
  <c r="R75" i="18"/>
  <c r="T75" i="18"/>
  <c r="R80" i="18"/>
  <c r="S80" i="18"/>
  <c r="K108" i="18"/>
  <c r="J108" i="18"/>
  <c r="I108" i="18"/>
  <c r="K125" i="18"/>
  <c r="J125" i="18"/>
  <c r="I125" i="18"/>
  <c r="K142" i="18"/>
  <c r="J142" i="18"/>
  <c r="I142" i="18"/>
  <c r="K159" i="18"/>
  <c r="J159" i="18"/>
  <c r="I159" i="18"/>
  <c r="I31" i="19"/>
  <c r="H31" i="19"/>
  <c r="Y42" i="19"/>
  <c r="X42" i="19"/>
  <c r="I81" i="18"/>
  <c r="K81" i="18"/>
  <c r="J81" i="18"/>
  <c r="I85" i="18"/>
  <c r="J85" i="18"/>
  <c r="K85" i="18"/>
  <c r="I89" i="18"/>
  <c r="J89" i="18"/>
  <c r="K89" i="18"/>
  <c r="I94" i="18"/>
  <c r="K94" i="18"/>
  <c r="J94" i="18"/>
  <c r="I98" i="18"/>
  <c r="K98" i="18"/>
  <c r="J98" i="18"/>
  <c r="I102" i="18"/>
  <c r="J102" i="18"/>
  <c r="K102" i="18"/>
  <c r="H106" i="18"/>
  <c r="I107" i="18"/>
  <c r="J107" i="18"/>
  <c r="K107" i="18"/>
  <c r="I111" i="18"/>
  <c r="K111" i="18"/>
  <c r="J111" i="18"/>
  <c r="I115" i="18"/>
  <c r="K115" i="18"/>
  <c r="J115" i="18"/>
  <c r="I124" i="18"/>
  <c r="H132" i="18"/>
  <c r="J124" i="18"/>
  <c r="K124" i="18"/>
  <c r="I128" i="18"/>
  <c r="K128" i="18"/>
  <c r="J128" i="18"/>
  <c r="I137" i="18"/>
  <c r="J137" i="18"/>
  <c r="K137" i="18"/>
  <c r="I141" i="18"/>
  <c r="J141" i="18"/>
  <c r="K141" i="18"/>
  <c r="I145" i="18"/>
  <c r="K145" i="18"/>
  <c r="J145" i="18"/>
  <c r="I150" i="18"/>
  <c r="K150" i="18"/>
  <c r="J150" i="18"/>
  <c r="I154" i="18"/>
  <c r="J154" i="18"/>
  <c r="K154" i="18"/>
  <c r="I158" i="18"/>
  <c r="J158" i="18"/>
  <c r="K158" i="18"/>
  <c r="S81" i="18"/>
  <c r="R81" i="18"/>
  <c r="Z81" i="18"/>
  <c r="AA81" i="18"/>
  <c r="T85" i="18"/>
  <c r="R85" i="18"/>
  <c r="S85" i="18"/>
  <c r="AA85" i="18"/>
  <c r="Z85" i="18"/>
  <c r="S89" i="18"/>
  <c r="R89" i="18"/>
  <c r="AA89" i="18"/>
  <c r="Z89" i="18"/>
  <c r="T94" i="18"/>
  <c r="S94" i="18"/>
  <c r="R94" i="18"/>
  <c r="Z94" i="18"/>
  <c r="AA94" i="18"/>
  <c r="R98" i="18"/>
  <c r="S98" i="18"/>
  <c r="Z98" i="18"/>
  <c r="AA98" i="18"/>
  <c r="T102" i="18"/>
  <c r="R102" i="18"/>
  <c r="S102" i="18"/>
  <c r="AA102" i="18"/>
  <c r="Z102" i="18"/>
  <c r="Q106" i="18"/>
  <c r="T107" i="18"/>
  <c r="S107" i="18"/>
  <c r="R107" i="18"/>
  <c r="Y106" i="18"/>
  <c r="AA107" i="18"/>
  <c r="Z107" i="18"/>
  <c r="S111" i="18"/>
  <c r="R111" i="18"/>
  <c r="Z111" i="18"/>
  <c r="AA111" i="18"/>
  <c r="T115" i="18"/>
  <c r="R115" i="18"/>
  <c r="S115" i="18"/>
  <c r="Z115" i="18"/>
  <c r="AA115" i="18"/>
  <c r="Q132" i="18"/>
  <c r="S124" i="18"/>
  <c r="R124" i="18"/>
  <c r="Y132" i="18"/>
  <c r="AA124" i="18"/>
  <c r="Z124" i="18"/>
  <c r="S128" i="18"/>
  <c r="R128" i="18"/>
  <c r="Z128" i="18"/>
  <c r="AA128" i="18"/>
  <c r="T137" i="18"/>
  <c r="R137" i="18"/>
  <c r="S137" i="18"/>
  <c r="AA137" i="18"/>
  <c r="Z137" i="18"/>
  <c r="S141" i="18"/>
  <c r="R141" i="18"/>
  <c r="AA141" i="18"/>
  <c r="Z141" i="18"/>
  <c r="T145" i="18"/>
  <c r="S145" i="18"/>
  <c r="R145" i="18"/>
  <c r="Z145" i="18"/>
  <c r="AA145" i="18"/>
  <c r="R150" i="18"/>
  <c r="S150" i="18"/>
  <c r="Z150" i="18"/>
  <c r="AA150" i="18"/>
  <c r="T154" i="18"/>
  <c r="R154" i="18"/>
  <c r="S154" i="18"/>
  <c r="AA154" i="18"/>
  <c r="Z154" i="18"/>
  <c r="S158" i="18"/>
  <c r="R158" i="18"/>
  <c r="AA158" i="18"/>
  <c r="Z158" i="18"/>
  <c r="K74" i="18"/>
  <c r="I74" i="18"/>
  <c r="J74" i="18"/>
  <c r="K79" i="18"/>
  <c r="J79" i="18"/>
  <c r="I79" i="18"/>
  <c r="H78" i="18"/>
  <c r="K83" i="18"/>
  <c r="J83" i="18"/>
  <c r="I83" i="18"/>
  <c r="K87" i="18"/>
  <c r="J87" i="18"/>
  <c r="I87" i="18"/>
  <c r="K96" i="18"/>
  <c r="J96" i="18"/>
  <c r="I96" i="18"/>
  <c r="H104" i="18"/>
  <c r="K100" i="18"/>
  <c r="J100" i="18"/>
  <c r="I100" i="18"/>
  <c r="K109" i="18"/>
  <c r="J109" i="18"/>
  <c r="I109" i="18"/>
  <c r="K113" i="18"/>
  <c r="J113" i="18"/>
  <c r="I113" i="18"/>
  <c r="K117" i="18"/>
  <c r="J117" i="18"/>
  <c r="I117" i="18"/>
  <c r="K122" i="18"/>
  <c r="J122" i="18"/>
  <c r="I122" i="18"/>
  <c r="K126" i="18"/>
  <c r="J126" i="18"/>
  <c r="I126" i="18"/>
  <c r="K130" i="18"/>
  <c r="J130" i="18"/>
  <c r="I130" i="18"/>
  <c r="K135" i="18"/>
  <c r="J135" i="18"/>
  <c r="I135" i="18"/>
  <c r="H134" i="18"/>
  <c r="K139" i="18"/>
  <c r="J139" i="18"/>
  <c r="I139" i="18"/>
  <c r="K143" i="18"/>
  <c r="J143" i="18"/>
  <c r="I143" i="18"/>
  <c r="K152" i="18"/>
  <c r="J152" i="18"/>
  <c r="I152" i="18"/>
  <c r="H160" i="18"/>
  <c r="K156" i="18"/>
  <c r="J156" i="18"/>
  <c r="I156" i="18"/>
  <c r="S83" i="18"/>
  <c r="R83" i="18"/>
  <c r="AA83" i="18"/>
  <c r="Z83" i="18"/>
  <c r="AB83" i="18"/>
  <c r="S87" i="18"/>
  <c r="R87" i="18"/>
  <c r="AA87" i="18"/>
  <c r="Z87" i="18"/>
  <c r="S96" i="18"/>
  <c r="R96" i="18"/>
  <c r="Q104" i="18"/>
  <c r="AA96" i="18"/>
  <c r="Z96" i="18"/>
  <c r="Y104" i="18"/>
  <c r="S100" i="18"/>
  <c r="R100" i="18"/>
  <c r="T100" i="18"/>
  <c r="AA100" i="18"/>
  <c r="Z100" i="18"/>
  <c r="S109" i="18"/>
  <c r="R109" i="18"/>
  <c r="T109" i="18"/>
  <c r="AA109" i="18"/>
  <c r="Z109" i="18"/>
  <c r="S113" i="18"/>
  <c r="R113" i="18"/>
  <c r="AA113" i="18"/>
  <c r="Z113" i="18"/>
  <c r="AB113" i="18"/>
  <c r="S117" i="18"/>
  <c r="R117" i="18"/>
  <c r="AA117" i="18"/>
  <c r="Z117" i="18"/>
  <c r="S122" i="18"/>
  <c r="R122" i="18"/>
  <c r="T122" i="18"/>
  <c r="AA122" i="18"/>
  <c r="Z122" i="18"/>
  <c r="S126" i="18"/>
  <c r="R126" i="18"/>
  <c r="T126" i="18"/>
  <c r="AA126" i="18"/>
  <c r="Z126" i="18"/>
  <c r="S130" i="18"/>
  <c r="R130" i="18"/>
  <c r="AA130" i="18"/>
  <c r="Z130" i="18"/>
  <c r="AB130" i="18"/>
  <c r="S135" i="18"/>
  <c r="R135" i="18"/>
  <c r="Q134" i="18"/>
  <c r="AA135" i="18"/>
  <c r="Z135" i="18"/>
  <c r="Y134" i="18"/>
  <c r="S139" i="18"/>
  <c r="R139" i="18"/>
  <c r="AA139" i="18"/>
  <c r="Z139" i="18"/>
  <c r="S143" i="18"/>
  <c r="R143" i="18"/>
  <c r="T143" i="18"/>
  <c r="AA143" i="18"/>
  <c r="Z143" i="18"/>
  <c r="S152" i="18"/>
  <c r="R152" i="18"/>
  <c r="Q160" i="18"/>
  <c r="T152" i="18"/>
  <c r="AA152" i="18"/>
  <c r="Z152" i="18"/>
  <c r="Y160" i="18"/>
  <c r="S156" i="18"/>
  <c r="R156" i="18"/>
  <c r="T156" i="18"/>
  <c r="AA156" i="18"/>
  <c r="Z156" i="18"/>
  <c r="I84" i="18"/>
  <c r="K84" i="18"/>
  <c r="J84" i="18"/>
  <c r="I88" i="18"/>
  <c r="K88" i="18"/>
  <c r="J88" i="18"/>
  <c r="I93" i="18"/>
  <c r="H92" i="18"/>
  <c r="K93" i="18"/>
  <c r="J93" i="18"/>
  <c r="I97" i="18"/>
  <c r="K97" i="18"/>
  <c r="J97" i="18"/>
  <c r="I101" i="18"/>
  <c r="K101" i="18"/>
  <c r="J101" i="18"/>
  <c r="I110" i="18"/>
  <c r="H118" i="18"/>
  <c r="K110" i="18"/>
  <c r="J110" i="18"/>
  <c r="I114" i="18"/>
  <c r="K114" i="18"/>
  <c r="J114" i="18"/>
  <c r="I123" i="18"/>
  <c r="K123" i="18"/>
  <c r="J123" i="18"/>
  <c r="I127" i="18"/>
  <c r="K127" i="18"/>
  <c r="J127" i="18"/>
  <c r="I131" i="18"/>
  <c r="K131" i="18"/>
  <c r="J131" i="18"/>
  <c r="I136" i="18"/>
  <c r="K136" i="18"/>
  <c r="J136" i="18"/>
  <c r="I140" i="18"/>
  <c r="K140" i="18"/>
  <c r="J140" i="18"/>
  <c r="I144" i="18"/>
  <c r="K144" i="18"/>
  <c r="J144" i="18"/>
  <c r="I149" i="18"/>
  <c r="H148" i="18"/>
  <c r="K149" i="18"/>
  <c r="J149" i="18"/>
  <c r="I153" i="18"/>
  <c r="K153" i="18"/>
  <c r="J153" i="18"/>
  <c r="I157" i="18"/>
  <c r="K157" i="18"/>
  <c r="J157" i="18"/>
  <c r="S84" i="18"/>
  <c r="R84" i="18"/>
  <c r="T84" i="18"/>
  <c r="AA84" i="18"/>
  <c r="Z84" i="18"/>
  <c r="S88" i="18"/>
  <c r="R88" i="18"/>
  <c r="AA88" i="18"/>
  <c r="Z88" i="18"/>
  <c r="Q92" i="18"/>
  <c r="S93" i="18"/>
  <c r="R93" i="18"/>
  <c r="Y92" i="18"/>
  <c r="AA93" i="18"/>
  <c r="Z93" i="18"/>
  <c r="S97" i="18"/>
  <c r="R97" i="18"/>
  <c r="T97" i="18"/>
  <c r="AA97" i="18"/>
  <c r="Z97" i="18"/>
  <c r="S101" i="18"/>
  <c r="R101" i="18"/>
  <c r="AA101" i="18"/>
  <c r="Z101" i="18"/>
  <c r="Q118" i="18"/>
  <c r="S110" i="18"/>
  <c r="R110" i="18"/>
  <c r="T110" i="18"/>
  <c r="Y118" i="18"/>
  <c r="AA110" i="18"/>
  <c r="Z110" i="18"/>
  <c r="S114" i="18"/>
  <c r="R114" i="18"/>
  <c r="T114" i="18"/>
  <c r="AA114" i="18"/>
  <c r="Z114" i="18"/>
  <c r="S123" i="18"/>
  <c r="R123" i="18"/>
  <c r="AA123" i="18"/>
  <c r="Z123" i="18"/>
  <c r="S127" i="18"/>
  <c r="R127" i="18"/>
  <c r="T127" i="18"/>
  <c r="AA127" i="18"/>
  <c r="Z127" i="18"/>
  <c r="S131" i="18"/>
  <c r="R131" i="18"/>
  <c r="AA131" i="18"/>
  <c r="Z131" i="18"/>
  <c r="S136" i="18"/>
  <c r="R136" i="18"/>
  <c r="T136" i="18"/>
  <c r="AA136" i="18"/>
  <c r="Z136" i="18"/>
  <c r="S140" i="18"/>
  <c r="R140" i="18"/>
  <c r="AA140" i="18"/>
  <c r="Z140" i="18"/>
  <c r="S144" i="18"/>
  <c r="R144" i="18"/>
  <c r="T144" i="18"/>
  <c r="AA144" i="18"/>
  <c r="Z144" i="18"/>
  <c r="Q148" i="18"/>
  <c r="S149" i="18"/>
  <c r="R149" i="18"/>
  <c r="Y148" i="18"/>
  <c r="AA149" i="18"/>
  <c r="Z149" i="18"/>
  <c r="S153" i="18"/>
  <c r="R153" i="18"/>
  <c r="AA153" i="18"/>
  <c r="Z153" i="18"/>
  <c r="S157" i="18"/>
  <c r="R157" i="18"/>
  <c r="T157" i="18"/>
  <c r="AA157" i="18"/>
  <c r="Z157" i="18"/>
  <c r="I85" i="21"/>
  <c r="J85" i="21"/>
  <c r="H85" i="21"/>
  <c r="I102" i="21"/>
  <c r="J102" i="21"/>
  <c r="H102" i="21"/>
  <c r="I94" i="21"/>
  <c r="J94" i="21"/>
  <c r="H94" i="21"/>
  <c r="I137" i="21"/>
  <c r="J137" i="21"/>
  <c r="H137" i="21"/>
  <c r="I128" i="21"/>
  <c r="J128" i="21"/>
  <c r="H128" i="21"/>
  <c r="I119" i="21"/>
  <c r="J119" i="21"/>
  <c r="H119" i="21"/>
  <c r="I111" i="21"/>
  <c r="J111" i="21"/>
  <c r="H111" i="21"/>
  <c r="I87" i="21"/>
  <c r="H87" i="21"/>
  <c r="J87" i="21"/>
  <c r="I96" i="21"/>
  <c r="H96" i="21"/>
  <c r="J96" i="21"/>
  <c r="I104" i="21"/>
  <c r="H104" i="21"/>
  <c r="J104" i="21"/>
  <c r="I113" i="21"/>
  <c r="H113" i="21"/>
  <c r="J113" i="21"/>
  <c r="I122" i="21"/>
  <c r="H122" i="21"/>
  <c r="J122" i="21"/>
  <c r="I130" i="21"/>
  <c r="H130" i="21"/>
  <c r="J130" i="21"/>
  <c r="I138" i="21"/>
  <c r="H138" i="21"/>
  <c r="J138" i="21"/>
  <c r="I86" i="21"/>
  <c r="J86" i="21"/>
  <c r="H86" i="21"/>
  <c r="I95" i="21"/>
  <c r="J95" i="21"/>
  <c r="H95" i="21"/>
  <c r="I103" i="21"/>
  <c r="J103" i="21"/>
  <c r="H103" i="21"/>
  <c r="I112" i="21"/>
  <c r="J112" i="21"/>
  <c r="G120" i="21"/>
  <c r="H112" i="21"/>
  <c r="I129" i="21"/>
  <c r="J129" i="21"/>
  <c r="H129" i="21"/>
  <c r="N16" i="22"/>
  <c r="M16" i="22"/>
  <c r="L16" i="22"/>
  <c r="K16" i="22"/>
  <c r="J16" i="22"/>
  <c r="I84" i="21"/>
  <c r="J84" i="21"/>
  <c r="H84" i="21"/>
  <c r="G92" i="21"/>
  <c r="I101" i="21"/>
  <c r="J101" i="21"/>
  <c r="H101" i="21"/>
  <c r="I110" i="21"/>
  <c r="J110" i="21"/>
  <c r="H110" i="21"/>
  <c r="I118" i="21"/>
  <c r="J118" i="21"/>
  <c r="H118" i="21"/>
  <c r="I127" i="21"/>
  <c r="J127" i="21"/>
  <c r="H127" i="21"/>
  <c r="I136" i="21"/>
  <c r="J136" i="21"/>
  <c r="H136" i="21"/>
  <c r="I83" i="21"/>
  <c r="J83" i="21"/>
  <c r="H83" i="21"/>
  <c r="I91" i="21"/>
  <c r="J91" i="21"/>
  <c r="H91" i="21"/>
  <c r="I100" i="21"/>
  <c r="J100" i="21"/>
  <c r="H100" i="21"/>
  <c r="I109" i="21"/>
  <c r="J109" i="21"/>
  <c r="H109" i="21"/>
  <c r="I117" i="21"/>
  <c r="J117" i="21"/>
  <c r="H117" i="21"/>
  <c r="I126" i="21"/>
  <c r="J126" i="21"/>
  <c r="H126" i="21"/>
  <c r="G134" i="21"/>
  <c r="I10" i="21"/>
  <c r="H10" i="21"/>
  <c r="J10" i="21"/>
  <c r="S10" i="21"/>
  <c r="R10" i="21"/>
  <c r="T10" i="21"/>
  <c r="I11" i="21"/>
  <c r="H11" i="21"/>
  <c r="J11" i="21"/>
  <c r="S11" i="21"/>
  <c r="R11" i="21"/>
  <c r="T11" i="21"/>
  <c r="I12" i="21"/>
  <c r="H12" i="21"/>
  <c r="J12" i="21"/>
  <c r="S12" i="21"/>
  <c r="R12" i="21"/>
  <c r="T12" i="21"/>
  <c r="I13" i="21"/>
  <c r="H13" i="21"/>
  <c r="J13" i="21"/>
  <c r="S13" i="21"/>
  <c r="R13" i="21"/>
  <c r="T13" i="21"/>
  <c r="I14" i="21"/>
  <c r="H14" i="21"/>
  <c r="G22" i="21"/>
  <c r="J14" i="21"/>
  <c r="S14" i="21"/>
  <c r="R14" i="21"/>
  <c r="Q22" i="21"/>
  <c r="T14" i="21"/>
  <c r="I15" i="21"/>
  <c r="H15" i="21"/>
  <c r="J15" i="21"/>
  <c r="S15" i="21"/>
  <c r="R15" i="21"/>
  <c r="T15" i="21"/>
  <c r="I16" i="21"/>
  <c r="H16" i="21"/>
  <c r="J16" i="21"/>
  <c r="S16" i="21"/>
  <c r="R16" i="21"/>
  <c r="T16" i="21"/>
  <c r="I17" i="21"/>
  <c r="H17" i="21"/>
  <c r="J17" i="21"/>
  <c r="S17" i="21"/>
  <c r="R17" i="21"/>
  <c r="T17" i="21"/>
  <c r="I18" i="21"/>
  <c r="H18" i="21"/>
  <c r="J18" i="21"/>
  <c r="S18" i="21"/>
  <c r="R18" i="21"/>
  <c r="T18" i="21"/>
  <c r="I19" i="21"/>
  <c r="H19" i="21"/>
  <c r="J19" i="21"/>
  <c r="S19" i="21"/>
  <c r="R19" i="21"/>
  <c r="T19" i="21"/>
  <c r="I20" i="21"/>
  <c r="H20" i="21"/>
  <c r="J20" i="21"/>
  <c r="S20" i="21"/>
  <c r="R20" i="21"/>
  <c r="T20" i="21"/>
  <c r="I21" i="21"/>
  <c r="H21" i="21"/>
  <c r="J21" i="21"/>
  <c r="S21" i="21"/>
  <c r="R21" i="21"/>
  <c r="T21" i="21"/>
  <c r="I24" i="21"/>
  <c r="H24" i="21"/>
  <c r="J24" i="21"/>
  <c r="I25" i="21"/>
  <c r="H25" i="21"/>
  <c r="J25" i="21"/>
  <c r="I26" i="21"/>
  <c r="H26" i="21"/>
  <c r="J26" i="21"/>
  <c r="I27" i="21"/>
  <c r="H27" i="21"/>
  <c r="J27" i="21"/>
  <c r="I28" i="21"/>
  <c r="H28" i="21"/>
  <c r="G36" i="21"/>
  <c r="J28" i="21"/>
  <c r="I29" i="21"/>
  <c r="H29" i="21"/>
  <c r="J29" i="21"/>
  <c r="I30" i="21"/>
  <c r="H30" i="21"/>
  <c r="J30" i="21"/>
  <c r="I31" i="21"/>
  <c r="H31" i="21"/>
  <c r="J31" i="21"/>
  <c r="I32" i="21"/>
  <c r="H32" i="21"/>
  <c r="J32" i="21"/>
  <c r="I33" i="21"/>
  <c r="H33" i="21"/>
  <c r="J33" i="21"/>
  <c r="I34" i="21"/>
  <c r="H34" i="21"/>
  <c r="J34" i="21"/>
  <c r="I35" i="21"/>
  <c r="H35" i="21"/>
  <c r="J35" i="21"/>
  <c r="I38" i="21"/>
  <c r="H38" i="21"/>
  <c r="J38" i="21"/>
  <c r="I39" i="21"/>
  <c r="H39" i="21"/>
  <c r="J39" i="21"/>
  <c r="I40" i="21"/>
  <c r="H40" i="21"/>
  <c r="J40" i="21"/>
  <c r="I41" i="21"/>
  <c r="H41" i="21"/>
  <c r="J41" i="21"/>
  <c r="I42" i="21"/>
  <c r="H42" i="21"/>
  <c r="G50" i="21"/>
  <c r="J42" i="21"/>
  <c r="I43" i="21"/>
  <c r="H43" i="21"/>
  <c r="J43" i="21"/>
  <c r="I44" i="21"/>
  <c r="H44" i="21"/>
  <c r="J44" i="21"/>
  <c r="I45" i="21"/>
  <c r="H45" i="21"/>
  <c r="J45" i="21"/>
  <c r="I46" i="21"/>
  <c r="H46" i="21"/>
  <c r="J46" i="21"/>
  <c r="I47" i="21"/>
  <c r="H47" i="21"/>
  <c r="J47" i="21"/>
  <c r="I48" i="21"/>
  <c r="H48" i="21"/>
  <c r="J48" i="21"/>
  <c r="I49" i="21"/>
  <c r="H49" i="21"/>
  <c r="J49" i="21"/>
  <c r="I52" i="21"/>
  <c r="H52" i="21"/>
  <c r="J52" i="21"/>
  <c r="I53" i="21"/>
  <c r="H53" i="21"/>
  <c r="J53" i="21"/>
  <c r="I54" i="21"/>
  <c r="H54" i="21"/>
  <c r="J54" i="21"/>
  <c r="I55" i="21"/>
  <c r="H55" i="21"/>
  <c r="J55" i="21"/>
  <c r="I56" i="21"/>
  <c r="H56" i="21"/>
  <c r="G64" i="21"/>
  <c r="J56" i="21"/>
  <c r="I57" i="21"/>
  <c r="H57" i="21"/>
  <c r="J57" i="21"/>
  <c r="I58" i="21"/>
  <c r="H58" i="21"/>
  <c r="J58" i="21"/>
  <c r="I59" i="21"/>
  <c r="H59" i="21"/>
  <c r="J59" i="21"/>
  <c r="I60" i="21"/>
  <c r="H60" i="21"/>
  <c r="J60" i="21"/>
  <c r="I61" i="21"/>
  <c r="H61" i="21"/>
  <c r="J61" i="21"/>
  <c r="I62" i="21"/>
  <c r="H62" i="21"/>
  <c r="J62" i="21"/>
  <c r="I63" i="21"/>
  <c r="H63" i="21"/>
  <c r="J63" i="21"/>
  <c r="I66" i="21"/>
  <c r="H66" i="21"/>
  <c r="J66" i="21"/>
  <c r="I67" i="21"/>
  <c r="H67" i="21"/>
  <c r="J67" i="21"/>
  <c r="I68" i="21"/>
  <c r="H68" i="21"/>
  <c r="J68" i="21"/>
  <c r="I69" i="21"/>
  <c r="H69" i="21"/>
  <c r="J69" i="21"/>
  <c r="I70" i="21"/>
  <c r="H70" i="21"/>
  <c r="G78" i="21"/>
  <c r="J70" i="21"/>
  <c r="I71" i="21"/>
  <c r="H71" i="21"/>
  <c r="J71" i="21"/>
  <c r="I72" i="21"/>
  <c r="H72" i="21"/>
  <c r="J72" i="21"/>
  <c r="I73" i="21"/>
  <c r="H73" i="21"/>
  <c r="J73" i="21"/>
  <c r="I74" i="21"/>
  <c r="H74" i="21"/>
  <c r="J74" i="21"/>
  <c r="I75" i="21"/>
  <c r="H75" i="21"/>
  <c r="J75" i="21"/>
  <c r="I76" i="21"/>
  <c r="H76" i="21"/>
  <c r="J76" i="21"/>
  <c r="I77" i="21"/>
  <c r="H77" i="21"/>
  <c r="J77" i="21"/>
  <c r="I80" i="21"/>
  <c r="H80" i="21"/>
  <c r="J80" i="21"/>
  <c r="I81" i="21"/>
  <c r="H81" i="21"/>
  <c r="J81" i="21"/>
  <c r="I82" i="21"/>
  <c r="J82" i="21"/>
  <c r="H82" i="21"/>
  <c r="I90" i="21"/>
  <c r="J90" i="21"/>
  <c r="H90" i="21"/>
  <c r="I99" i="21"/>
  <c r="J99" i="21"/>
  <c r="H99" i="21"/>
  <c r="I108" i="21"/>
  <c r="J108" i="21"/>
  <c r="H108" i="21"/>
  <c r="I116" i="21"/>
  <c r="J116" i="21"/>
  <c r="H116" i="21"/>
  <c r="I125" i="21"/>
  <c r="J125" i="21"/>
  <c r="H125" i="21"/>
  <c r="I133" i="21"/>
  <c r="J133" i="21"/>
  <c r="H133" i="21"/>
  <c r="J12" i="22"/>
  <c r="L12" i="22"/>
  <c r="K12" i="22"/>
  <c r="N12" i="22"/>
  <c r="M12" i="22"/>
  <c r="I89" i="21"/>
  <c r="H89" i="21"/>
  <c r="J89" i="21"/>
  <c r="I98" i="21"/>
  <c r="H98" i="21"/>
  <c r="G106" i="21"/>
  <c r="J98" i="21"/>
  <c r="I115" i="21"/>
  <c r="H115" i="21"/>
  <c r="J115" i="21"/>
  <c r="I124" i="21"/>
  <c r="H124" i="21"/>
  <c r="J124" i="21"/>
  <c r="I132" i="21"/>
  <c r="H132" i="21"/>
  <c r="J132" i="21"/>
  <c r="I88" i="21"/>
  <c r="J88" i="21"/>
  <c r="H88" i="21"/>
  <c r="I97" i="21"/>
  <c r="J97" i="21"/>
  <c r="H97" i="21"/>
  <c r="I105" i="21"/>
  <c r="J105" i="21"/>
  <c r="H105" i="21"/>
  <c r="I114" i="21"/>
  <c r="J114" i="21"/>
  <c r="H114" i="21"/>
  <c r="I123" i="21"/>
  <c r="J123" i="21"/>
  <c r="H123" i="21"/>
  <c r="I131" i="21"/>
  <c r="J131" i="21"/>
  <c r="H131" i="21"/>
  <c r="N10" i="22"/>
  <c r="M10" i="22"/>
  <c r="J10" i="22"/>
  <c r="L10" i="22"/>
  <c r="K10" i="22"/>
  <c r="N18" i="22"/>
  <c r="M18" i="22"/>
  <c r="L18" i="22"/>
  <c r="J18" i="22"/>
  <c r="K18" i="22"/>
  <c r="N24" i="22"/>
  <c r="M24" i="22"/>
  <c r="L24" i="22"/>
  <c r="J24" i="22"/>
  <c r="K24" i="22"/>
  <c r="N26" i="22"/>
  <c r="M26" i="22"/>
  <c r="L26" i="22"/>
  <c r="J26" i="22"/>
  <c r="K26" i="22"/>
  <c r="N28" i="22"/>
  <c r="M28" i="22"/>
  <c r="L28" i="22"/>
  <c r="J28" i="22"/>
  <c r="K28" i="22"/>
  <c r="N30" i="22"/>
  <c r="M30" i="22"/>
  <c r="L30" i="22"/>
  <c r="J30" i="22"/>
  <c r="K30" i="22"/>
  <c r="N32" i="22"/>
  <c r="M32" i="22"/>
  <c r="L32" i="22"/>
  <c r="J32" i="22"/>
  <c r="K32" i="22"/>
  <c r="N34" i="22"/>
  <c r="M34" i="22"/>
  <c r="L34" i="22"/>
  <c r="J34" i="22"/>
  <c r="K34" i="22"/>
  <c r="N37" i="22"/>
  <c r="M37" i="22"/>
  <c r="L37" i="22"/>
  <c r="J37" i="22"/>
  <c r="K37" i="22"/>
  <c r="N39" i="22"/>
  <c r="M39" i="22"/>
  <c r="L39" i="22"/>
  <c r="J39" i="22"/>
  <c r="K39" i="22"/>
  <c r="N41" i="22"/>
  <c r="M41" i="22"/>
  <c r="L41" i="22"/>
  <c r="J41" i="22"/>
  <c r="I49" i="22"/>
  <c r="K41" i="22"/>
  <c r="N43" i="22"/>
  <c r="M43" i="22"/>
  <c r="L43" i="22"/>
  <c r="J43" i="22"/>
  <c r="K43" i="22"/>
  <c r="N45" i="22"/>
  <c r="M45" i="22"/>
  <c r="L45" i="22"/>
  <c r="J45" i="22"/>
  <c r="K45" i="22"/>
  <c r="N47" i="22"/>
  <c r="M47" i="22"/>
  <c r="L47" i="22"/>
  <c r="J47" i="22"/>
  <c r="K47" i="22"/>
  <c r="N52" i="22"/>
  <c r="M52" i="22"/>
  <c r="L52" i="22"/>
  <c r="J52" i="22"/>
  <c r="K52" i="22"/>
  <c r="N54" i="22"/>
  <c r="M54" i="22"/>
  <c r="L54" i="22"/>
  <c r="J54" i="22"/>
  <c r="K54" i="22"/>
  <c r="N56" i="22"/>
  <c r="M56" i="22"/>
  <c r="L56" i="22"/>
  <c r="J56" i="22"/>
  <c r="K56" i="22"/>
  <c r="N58" i="22"/>
  <c r="M58" i="22"/>
  <c r="L58" i="22"/>
  <c r="J58" i="22"/>
  <c r="K58" i="22"/>
  <c r="N60" i="22"/>
  <c r="M60" i="22"/>
  <c r="L60" i="22"/>
  <c r="J60" i="22"/>
  <c r="K60" i="22"/>
  <c r="N62" i="22"/>
  <c r="M62" i="22"/>
  <c r="L62" i="22"/>
  <c r="J62" i="22"/>
  <c r="K62" i="22"/>
  <c r="N65" i="22"/>
  <c r="M65" i="22"/>
  <c r="L65" i="22"/>
  <c r="J65" i="22"/>
  <c r="K65" i="22"/>
  <c r="N67" i="22"/>
  <c r="M67" i="22"/>
  <c r="L67" i="22"/>
  <c r="J67" i="22"/>
  <c r="K67" i="22"/>
  <c r="N69" i="22"/>
  <c r="M69" i="22"/>
  <c r="L69" i="22"/>
  <c r="J69" i="22"/>
  <c r="I77" i="22"/>
  <c r="K69" i="22"/>
  <c r="N71" i="22"/>
  <c r="M71" i="22"/>
  <c r="L71" i="22"/>
  <c r="J71" i="22"/>
  <c r="K71" i="22"/>
  <c r="N73" i="22"/>
  <c r="M73" i="22"/>
  <c r="L73" i="22"/>
  <c r="J73" i="22"/>
  <c r="K73" i="22"/>
  <c r="N75" i="22"/>
  <c r="M75" i="22"/>
  <c r="L75" i="22"/>
  <c r="J75" i="22"/>
  <c r="K75" i="22"/>
  <c r="N80" i="22"/>
  <c r="M80" i="22"/>
  <c r="L80" i="22"/>
  <c r="J80" i="22"/>
  <c r="K80" i="22"/>
  <c r="N82" i="22"/>
  <c r="M82" i="22"/>
  <c r="L82" i="22"/>
  <c r="J82" i="22"/>
  <c r="K82" i="22"/>
  <c r="N84" i="22"/>
  <c r="M84" i="22"/>
  <c r="L84" i="22"/>
  <c r="J84" i="22"/>
  <c r="K84" i="22"/>
  <c r="N86" i="22"/>
  <c r="M86" i="22"/>
  <c r="L86" i="22"/>
  <c r="J86" i="22"/>
  <c r="K86" i="22"/>
  <c r="N88" i="22"/>
  <c r="M88" i="22"/>
  <c r="L88" i="22"/>
  <c r="J88" i="22"/>
  <c r="K88" i="22"/>
  <c r="N90" i="22"/>
  <c r="M90" i="22"/>
  <c r="L90" i="22"/>
  <c r="J90" i="22"/>
  <c r="K90" i="22"/>
  <c r="N93" i="22"/>
  <c r="M93" i="22"/>
  <c r="L93" i="22"/>
  <c r="J93" i="22"/>
  <c r="K93" i="22"/>
  <c r="N95" i="22"/>
  <c r="M95" i="22"/>
  <c r="L95" i="22"/>
  <c r="J95" i="22"/>
  <c r="K95" i="22"/>
  <c r="N97" i="22"/>
  <c r="M97" i="22"/>
  <c r="L97" i="22"/>
  <c r="J97" i="22"/>
  <c r="I105" i="22"/>
  <c r="K97" i="22"/>
  <c r="N99" i="22"/>
  <c r="M99" i="22"/>
  <c r="L99" i="22"/>
  <c r="J99" i="22"/>
  <c r="K99" i="22"/>
  <c r="N101" i="22"/>
  <c r="M101" i="22"/>
  <c r="L101" i="22"/>
  <c r="J101" i="22"/>
  <c r="K101" i="22"/>
  <c r="N103" i="22"/>
  <c r="M103" i="22"/>
  <c r="L103" i="22"/>
  <c r="J103" i="22"/>
  <c r="K103" i="22"/>
  <c r="N108" i="22"/>
  <c r="M108" i="22"/>
  <c r="L108" i="22"/>
  <c r="J108" i="22"/>
  <c r="K108" i="22"/>
  <c r="N110" i="22"/>
  <c r="M110" i="22"/>
  <c r="L110" i="22"/>
  <c r="J110" i="22"/>
  <c r="K110" i="22"/>
  <c r="N112" i="22"/>
  <c r="M112" i="22"/>
  <c r="L112" i="22"/>
  <c r="J112" i="22"/>
  <c r="K112" i="22"/>
  <c r="N114" i="22"/>
  <c r="M114" i="22"/>
  <c r="L114" i="22"/>
  <c r="J114" i="22"/>
  <c r="K114" i="22"/>
  <c r="N116" i="22"/>
  <c r="M116" i="22"/>
  <c r="L116" i="22"/>
  <c r="J116" i="22"/>
  <c r="K116" i="22"/>
  <c r="N118" i="22"/>
  <c r="M118" i="22"/>
  <c r="L118" i="22"/>
  <c r="J118" i="22"/>
  <c r="K118" i="22"/>
  <c r="N121" i="22"/>
  <c r="M121" i="22"/>
  <c r="L121" i="22"/>
  <c r="J121" i="22"/>
  <c r="K121" i="22"/>
  <c r="N123" i="22"/>
  <c r="M123" i="22"/>
  <c r="L123" i="22"/>
  <c r="J123" i="22"/>
  <c r="K123" i="22"/>
  <c r="N125" i="22"/>
  <c r="M125" i="22"/>
  <c r="L125" i="22"/>
  <c r="J125" i="22"/>
  <c r="I133" i="22"/>
  <c r="K125" i="22"/>
  <c r="N127" i="22"/>
  <c r="M127" i="22"/>
  <c r="L127" i="22"/>
  <c r="J127" i="22"/>
  <c r="K127" i="22"/>
  <c r="N129" i="22"/>
  <c r="M129" i="22"/>
  <c r="L129" i="22"/>
  <c r="J129" i="22"/>
  <c r="K129" i="22"/>
  <c r="N131" i="22"/>
  <c r="M131" i="22"/>
  <c r="L131" i="22"/>
  <c r="J131" i="22"/>
  <c r="K131" i="22"/>
  <c r="N136" i="22"/>
  <c r="M136" i="22"/>
  <c r="L136" i="22"/>
  <c r="J136" i="22"/>
  <c r="K136" i="22"/>
  <c r="N138" i="22"/>
  <c r="M138" i="22"/>
  <c r="L138" i="22"/>
  <c r="J138" i="22"/>
  <c r="K138" i="22"/>
  <c r="N140" i="22"/>
  <c r="M140" i="22"/>
  <c r="L140" i="22"/>
  <c r="J140" i="22"/>
  <c r="K140" i="22"/>
  <c r="N142" i="22"/>
  <c r="M142" i="22"/>
  <c r="L142" i="22"/>
  <c r="J142" i="22"/>
  <c r="K142" i="22"/>
  <c r="N144" i="22"/>
  <c r="M144" i="22"/>
  <c r="L144" i="22"/>
  <c r="J144" i="22"/>
  <c r="K144" i="22"/>
  <c r="N146" i="22"/>
  <c r="M146" i="22"/>
  <c r="L146" i="22"/>
  <c r="J146" i="22"/>
  <c r="K146" i="22"/>
  <c r="N149" i="22"/>
  <c r="M149" i="22"/>
  <c r="L149" i="22"/>
  <c r="J149" i="22"/>
  <c r="K149" i="22"/>
  <c r="N151" i="22"/>
  <c r="M151" i="22"/>
  <c r="L151" i="22"/>
  <c r="J151" i="22"/>
  <c r="K151" i="22"/>
  <c r="N153" i="22"/>
  <c r="M153" i="22"/>
  <c r="L153" i="22"/>
  <c r="J153" i="22"/>
  <c r="I161" i="22"/>
  <c r="K153" i="22"/>
  <c r="N155" i="22"/>
  <c r="M155" i="22"/>
  <c r="L155" i="22"/>
  <c r="J155" i="22"/>
  <c r="K155" i="22"/>
  <c r="N157" i="22"/>
  <c r="M157" i="22"/>
  <c r="L157" i="22"/>
  <c r="J157" i="22"/>
  <c r="K157" i="22"/>
  <c r="N159" i="22"/>
  <c r="M159" i="22"/>
  <c r="L159" i="22"/>
  <c r="J159" i="22"/>
  <c r="K159" i="22"/>
  <c r="L66" i="27"/>
  <c r="K66" i="27"/>
  <c r="J66" i="27"/>
  <c r="I66" i="27"/>
  <c r="M66" i="27"/>
  <c r="M9" i="22"/>
  <c r="L9" i="22"/>
  <c r="N9" i="22"/>
  <c r="K9" i="22"/>
  <c r="J9" i="22"/>
  <c r="N17" i="22"/>
  <c r="M17" i="22"/>
  <c r="L17" i="22"/>
  <c r="K17" i="22"/>
  <c r="J17" i="22"/>
  <c r="M15" i="22"/>
  <c r="L15" i="22"/>
  <c r="K15" i="22"/>
  <c r="J15" i="22"/>
  <c r="N15" i="22"/>
  <c r="O34" i="25"/>
  <c r="N34" i="25"/>
  <c r="L14" i="22"/>
  <c r="J14" i="22"/>
  <c r="N14" i="22"/>
  <c r="M14" i="22"/>
  <c r="K14" i="22"/>
  <c r="L23" i="22"/>
  <c r="K23" i="22"/>
  <c r="J23" i="22"/>
  <c r="N23" i="22"/>
  <c r="M23" i="22"/>
  <c r="L25" i="22"/>
  <c r="K25" i="22"/>
  <c r="J25" i="22"/>
  <c r="N25" i="22"/>
  <c r="M25" i="22"/>
  <c r="L27" i="22"/>
  <c r="K27" i="22"/>
  <c r="J27" i="22"/>
  <c r="I35" i="22"/>
  <c r="N27" i="22"/>
  <c r="M27" i="22"/>
  <c r="L29" i="22"/>
  <c r="K29" i="22"/>
  <c r="J29" i="22"/>
  <c r="N29" i="22"/>
  <c r="M29" i="22"/>
  <c r="L31" i="22"/>
  <c r="K31" i="22"/>
  <c r="J31" i="22"/>
  <c r="N31" i="22"/>
  <c r="M31" i="22"/>
  <c r="L33" i="22"/>
  <c r="K33" i="22"/>
  <c r="J33" i="22"/>
  <c r="N33" i="22"/>
  <c r="M33" i="22"/>
  <c r="L38" i="22"/>
  <c r="K38" i="22"/>
  <c r="J38" i="22"/>
  <c r="N38" i="22"/>
  <c r="M38" i="22"/>
  <c r="L40" i="22"/>
  <c r="K40" i="22"/>
  <c r="J40" i="22"/>
  <c r="N40" i="22"/>
  <c r="M40" i="22"/>
  <c r="L42" i="22"/>
  <c r="K42" i="22"/>
  <c r="J42" i="22"/>
  <c r="N42" i="22"/>
  <c r="M42" i="22"/>
  <c r="L44" i="22"/>
  <c r="K44" i="22"/>
  <c r="J44" i="22"/>
  <c r="N44" i="22"/>
  <c r="M44" i="22"/>
  <c r="L46" i="22"/>
  <c r="K46" i="22"/>
  <c r="J46" i="22"/>
  <c r="N46" i="22"/>
  <c r="M46" i="22"/>
  <c r="L48" i="22"/>
  <c r="K48" i="22"/>
  <c r="J48" i="22"/>
  <c r="N48" i="22"/>
  <c r="M48" i="22"/>
  <c r="L51" i="22"/>
  <c r="K51" i="22"/>
  <c r="J51" i="22"/>
  <c r="N51" i="22"/>
  <c r="M51" i="22"/>
  <c r="L53" i="22"/>
  <c r="K53" i="22"/>
  <c r="J53" i="22"/>
  <c r="N53" i="22"/>
  <c r="M53" i="22"/>
  <c r="L55" i="22"/>
  <c r="K55" i="22"/>
  <c r="J55" i="22"/>
  <c r="I63" i="22"/>
  <c r="N55" i="22"/>
  <c r="M55" i="22"/>
  <c r="L57" i="22"/>
  <c r="K57" i="22"/>
  <c r="J57" i="22"/>
  <c r="N57" i="22"/>
  <c r="M57" i="22"/>
  <c r="L59" i="22"/>
  <c r="K59" i="22"/>
  <c r="J59" i="22"/>
  <c r="N59" i="22"/>
  <c r="M59" i="22"/>
  <c r="L61" i="22"/>
  <c r="K61" i="22"/>
  <c r="J61" i="22"/>
  <c r="N61" i="22"/>
  <c r="M61" i="22"/>
  <c r="L66" i="22"/>
  <c r="K66" i="22"/>
  <c r="J66" i="22"/>
  <c r="N66" i="22"/>
  <c r="M66" i="22"/>
  <c r="L68" i="22"/>
  <c r="K68" i="22"/>
  <c r="J68" i="22"/>
  <c r="N68" i="22"/>
  <c r="M68" i="22"/>
  <c r="L70" i="22"/>
  <c r="K70" i="22"/>
  <c r="J70" i="22"/>
  <c r="N70" i="22"/>
  <c r="M70" i="22"/>
  <c r="L72" i="22"/>
  <c r="K72" i="22"/>
  <c r="J72" i="22"/>
  <c r="N72" i="22"/>
  <c r="M72" i="22"/>
  <c r="L74" i="22"/>
  <c r="K74" i="22"/>
  <c r="J74" i="22"/>
  <c r="N74" i="22"/>
  <c r="M74" i="22"/>
  <c r="L76" i="22"/>
  <c r="K76" i="22"/>
  <c r="J76" i="22"/>
  <c r="N76" i="22"/>
  <c r="M76" i="22"/>
  <c r="L79" i="22"/>
  <c r="K79" i="22"/>
  <c r="J79" i="22"/>
  <c r="N79" i="22"/>
  <c r="M79" i="22"/>
  <c r="L81" i="22"/>
  <c r="K81" i="22"/>
  <c r="J81" i="22"/>
  <c r="N81" i="22"/>
  <c r="M81" i="22"/>
  <c r="L83" i="22"/>
  <c r="K83" i="22"/>
  <c r="J83" i="22"/>
  <c r="I91" i="22"/>
  <c r="N83" i="22"/>
  <c r="M83" i="22"/>
  <c r="L85" i="22"/>
  <c r="K85" i="22"/>
  <c r="J85" i="22"/>
  <c r="N85" i="22"/>
  <c r="M85" i="22"/>
  <c r="L87" i="22"/>
  <c r="K87" i="22"/>
  <c r="J87" i="22"/>
  <c r="N87" i="22"/>
  <c r="M87" i="22"/>
  <c r="L89" i="22"/>
  <c r="K89" i="22"/>
  <c r="J89" i="22"/>
  <c r="N89" i="22"/>
  <c r="M89" i="22"/>
  <c r="L94" i="22"/>
  <c r="K94" i="22"/>
  <c r="J94" i="22"/>
  <c r="N94" i="22"/>
  <c r="M94" i="22"/>
  <c r="L96" i="22"/>
  <c r="K96" i="22"/>
  <c r="J96" i="22"/>
  <c r="N96" i="22"/>
  <c r="M96" i="22"/>
  <c r="L98" i="22"/>
  <c r="K98" i="22"/>
  <c r="J98" i="22"/>
  <c r="N98" i="22"/>
  <c r="M98" i="22"/>
  <c r="L100" i="22"/>
  <c r="K100" i="22"/>
  <c r="J100" i="22"/>
  <c r="N100" i="22"/>
  <c r="M100" i="22"/>
  <c r="L102" i="22"/>
  <c r="K102" i="22"/>
  <c r="J102" i="22"/>
  <c r="N102" i="22"/>
  <c r="M102" i="22"/>
  <c r="L104" i="22"/>
  <c r="K104" i="22"/>
  <c r="J104" i="22"/>
  <c r="N104" i="22"/>
  <c r="M104" i="22"/>
  <c r="L107" i="22"/>
  <c r="K107" i="22"/>
  <c r="J107" i="22"/>
  <c r="N107" i="22"/>
  <c r="M107" i="22"/>
  <c r="L109" i="22"/>
  <c r="K109" i="22"/>
  <c r="J109" i="22"/>
  <c r="N109" i="22"/>
  <c r="M109" i="22"/>
  <c r="L111" i="22"/>
  <c r="K111" i="22"/>
  <c r="J111" i="22"/>
  <c r="I119" i="22"/>
  <c r="N111" i="22"/>
  <c r="M111" i="22"/>
  <c r="L113" i="22"/>
  <c r="K113" i="22"/>
  <c r="J113" i="22"/>
  <c r="N113" i="22"/>
  <c r="M113" i="22"/>
  <c r="L115" i="22"/>
  <c r="K115" i="22"/>
  <c r="J115" i="22"/>
  <c r="N115" i="22"/>
  <c r="M115" i="22"/>
  <c r="L117" i="22"/>
  <c r="K117" i="22"/>
  <c r="J117" i="22"/>
  <c r="N117" i="22"/>
  <c r="M117" i="22"/>
  <c r="L122" i="22"/>
  <c r="K122" i="22"/>
  <c r="J122" i="22"/>
  <c r="N122" i="22"/>
  <c r="M122" i="22"/>
  <c r="L124" i="22"/>
  <c r="K124" i="22"/>
  <c r="J124" i="22"/>
  <c r="N124" i="22"/>
  <c r="M124" i="22"/>
  <c r="L126" i="22"/>
  <c r="K126" i="22"/>
  <c r="J126" i="22"/>
  <c r="N126" i="22"/>
  <c r="M126" i="22"/>
  <c r="L128" i="22"/>
  <c r="K128" i="22"/>
  <c r="J128" i="22"/>
  <c r="N128" i="22"/>
  <c r="M128" i="22"/>
  <c r="L130" i="22"/>
  <c r="K130" i="22"/>
  <c r="J130" i="22"/>
  <c r="N130" i="22"/>
  <c r="M130" i="22"/>
  <c r="L132" i="22"/>
  <c r="K132" i="22"/>
  <c r="J132" i="22"/>
  <c r="N132" i="22"/>
  <c r="M132" i="22"/>
  <c r="L135" i="22"/>
  <c r="K135" i="22"/>
  <c r="J135" i="22"/>
  <c r="N135" i="22"/>
  <c r="M135" i="22"/>
  <c r="L137" i="22"/>
  <c r="K137" i="22"/>
  <c r="J137" i="22"/>
  <c r="N137" i="22"/>
  <c r="M137" i="22"/>
  <c r="L139" i="22"/>
  <c r="K139" i="22"/>
  <c r="J139" i="22"/>
  <c r="I147" i="22"/>
  <c r="N139" i="22"/>
  <c r="M139" i="22"/>
  <c r="L141" i="22"/>
  <c r="K141" i="22"/>
  <c r="J141" i="22"/>
  <c r="N141" i="22"/>
  <c r="M141" i="22"/>
  <c r="L143" i="22"/>
  <c r="K143" i="22"/>
  <c r="J143" i="22"/>
  <c r="N143" i="22"/>
  <c r="M143" i="22"/>
  <c r="L145" i="22"/>
  <c r="K145" i="22"/>
  <c r="J145" i="22"/>
  <c r="N145" i="22"/>
  <c r="M145" i="22"/>
  <c r="L150" i="22"/>
  <c r="K150" i="22"/>
  <c r="J150" i="22"/>
  <c r="N150" i="22"/>
  <c r="M150" i="22"/>
  <c r="L152" i="22"/>
  <c r="K152" i="22"/>
  <c r="J152" i="22"/>
  <c r="N152" i="22"/>
  <c r="M152" i="22"/>
  <c r="L154" i="22"/>
  <c r="K154" i="22"/>
  <c r="J154" i="22"/>
  <c r="N154" i="22"/>
  <c r="M154" i="22"/>
  <c r="L156" i="22"/>
  <c r="K156" i="22"/>
  <c r="J156" i="22"/>
  <c r="N156" i="22"/>
  <c r="M156" i="22"/>
  <c r="L158" i="22"/>
  <c r="K158" i="22"/>
  <c r="J158" i="22"/>
  <c r="N158" i="22"/>
  <c r="M158" i="22"/>
  <c r="L160" i="22"/>
  <c r="K160" i="22"/>
  <c r="J160" i="22"/>
  <c r="N160" i="22"/>
  <c r="M160" i="22"/>
  <c r="M31" i="26"/>
  <c r="L31" i="26"/>
  <c r="K31" i="26"/>
  <c r="J31" i="26"/>
  <c r="I31" i="26"/>
  <c r="I139" i="21"/>
  <c r="J139" i="21"/>
  <c r="H139" i="21"/>
  <c r="I140" i="21"/>
  <c r="G148" i="21"/>
  <c r="J140" i="21"/>
  <c r="H140" i="21"/>
  <c r="I141" i="21"/>
  <c r="J141" i="21"/>
  <c r="H141" i="21"/>
  <c r="I142" i="21"/>
  <c r="J142" i="21"/>
  <c r="H142" i="21"/>
  <c r="I143" i="21"/>
  <c r="J143" i="21"/>
  <c r="H143" i="21"/>
  <c r="I144" i="21"/>
  <c r="H144" i="21"/>
  <c r="J144" i="21"/>
  <c r="I145" i="21"/>
  <c r="J145" i="21"/>
  <c r="H145" i="21"/>
  <c r="I146" i="21"/>
  <c r="H146" i="21"/>
  <c r="J146" i="21"/>
  <c r="I147" i="21"/>
  <c r="J147" i="21"/>
  <c r="H147" i="21"/>
  <c r="I150" i="21"/>
  <c r="J150" i="21"/>
  <c r="H150" i="21"/>
  <c r="I151" i="21"/>
  <c r="J151" i="21"/>
  <c r="H151" i="21"/>
  <c r="I152" i="21"/>
  <c r="J152" i="21"/>
  <c r="H152" i="21"/>
  <c r="I153" i="21"/>
  <c r="H153" i="21"/>
  <c r="J153" i="21"/>
  <c r="I154" i="21"/>
  <c r="G162" i="21"/>
  <c r="J154" i="21"/>
  <c r="H154" i="21"/>
  <c r="I155" i="21"/>
  <c r="H155" i="21"/>
  <c r="J155" i="21"/>
  <c r="I156" i="21"/>
  <c r="J156" i="21"/>
  <c r="H156" i="21"/>
  <c r="I157" i="21"/>
  <c r="H157" i="21"/>
  <c r="J157" i="21"/>
  <c r="I158" i="21"/>
  <c r="J158" i="21"/>
  <c r="H158" i="21"/>
  <c r="I159" i="21"/>
  <c r="H159" i="21"/>
  <c r="J159" i="21"/>
  <c r="I160" i="21"/>
  <c r="J160" i="21"/>
  <c r="H160" i="21"/>
  <c r="I161" i="21"/>
  <c r="H161" i="21"/>
  <c r="J161" i="21"/>
  <c r="K13" i="22"/>
  <c r="I21" i="22"/>
  <c r="M13" i="22"/>
  <c r="L13" i="22"/>
  <c r="N13" i="22"/>
  <c r="J13" i="22"/>
  <c r="J20" i="22"/>
  <c r="N20" i="22"/>
  <c r="L20" i="22"/>
  <c r="K20" i="22"/>
  <c r="M20" i="22"/>
  <c r="N11" i="22"/>
  <c r="K11" i="22"/>
  <c r="J11" i="22"/>
  <c r="M11" i="22"/>
  <c r="L11" i="22"/>
  <c r="N19" i="22"/>
  <c r="M19" i="22"/>
  <c r="K19" i="22"/>
  <c r="J19" i="22"/>
  <c r="L19" i="22"/>
  <c r="M100" i="26"/>
  <c r="L100" i="26"/>
  <c r="K100" i="26"/>
  <c r="J100" i="26"/>
  <c r="I100" i="26"/>
  <c r="O15" i="25"/>
  <c r="N15" i="25"/>
  <c r="M117" i="26"/>
  <c r="L117" i="26"/>
  <c r="K117" i="26"/>
  <c r="J117" i="26"/>
  <c r="I117" i="26"/>
  <c r="M74" i="26"/>
  <c r="L74" i="26"/>
  <c r="K74" i="26"/>
  <c r="J74" i="26"/>
  <c r="I74" i="26"/>
  <c r="M57" i="26"/>
  <c r="L57" i="26"/>
  <c r="K57" i="26"/>
  <c r="J57" i="26"/>
  <c r="I57" i="26"/>
  <c r="M14" i="26"/>
  <c r="L14" i="26"/>
  <c r="K14" i="26"/>
  <c r="J14" i="26"/>
  <c r="I14" i="26"/>
  <c r="M83" i="26"/>
  <c r="L83" i="26"/>
  <c r="K83" i="26"/>
  <c r="J83" i="26"/>
  <c r="I83" i="26"/>
  <c r="M154" i="26"/>
  <c r="L154" i="26"/>
  <c r="J154" i="26"/>
  <c r="I154" i="26"/>
  <c r="K154" i="26"/>
  <c r="M40" i="26"/>
  <c r="L40" i="26"/>
  <c r="K40" i="26"/>
  <c r="J40" i="26"/>
  <c r="I40" i="26"/>
  <c r="H48" i="26"/>
  <c r="M109" i="26"/>
  <c r="L109" i="26"/>
  <c r="K109" i="26"/>
  <c r="J109" i="26"/>
  <c r="I109" i="26"/>
  <c r="M66" i="26"/>
  <c r="L66" i="26"/>
  <c r="K66" i="26"/>
  <c r="J66" i="26"/>
  <c r="I66" i="26"/>
  <c r="M23" i="26"/>
  <c r="L23" i="26"/>
  <c r="K23" i="26"/>
  <c r="J23" i="26"/>
  <c r="I23" i="26"/>
  <c r="M92" i="26"/>
  <c r="L92" i="26"/>
  <c r="K92" i="26"/>
  <c r="J92" i="26"/>
  <c r="I92" i="26"/>
  <c r="L31" i="27"/>
  <c r="K31" i="27"/>
  <c r="J31" i="27"/>
  <c r="I31" i="27"/>
  <c r="M31" i="27"/>
  <c r="O12" i="25"/>
  <c r="N12" i="25"/>
  <c r="M9" i="26"/>
  <c r="L9" i="26"/>
  <c r="K9" i="26"/>
  <c r="J9" i="26"/>
  <c r="I9" i="26"/>
  <c r="M17" i="26"/>
  <c r="L17" i="26"/>
  <c r="K17" i="26"/>
  <c r="J17" i="26"/>
  <c r="I17" i="26"/>
  <c r="M26" i="26"/>
  <c r="L26" i="26"/>
  <c r="K26" i="26"/>
  <c r="J26" i="26"/>
  <c r="I26" i="26"/>
  <c r="H34" i="26"/>
  <c r="M43" i="26"/>
  <c r="L43" i="26"/>
  <c r="K43" i="26"/>
  <c r="J43" i="26"/>
  <c r="I43" i="26"/>
  <c r="M52" i="26"/>
  <c r="L52" i="26"/>
  <c r="K52" i="26"/>
  <c r="J52" i="26"/>
  <c r="I52" i="26"/>
  <c r="M60" i="26"/>
  <c r="L60" i="26"/>
  <c r="K60" i="26"/>
  <c r="J60" i="26"/>
  <c r="I60" i="26"/>
  <c r="M69" i="26"/>
  <c r="L69" i="26"/>
  <c r="K69" i="26"/>
  <c r="J69" i="26"/>
  <c r="I69" i="26"/>
  <c r="M78" i="26"/>
  <c r="L78" i="26"/>
  <c r="K78" i="26"/>
  <c r="J78" i="26"/>
  <c r="I78" i="26"/>
  <c r="M86" i="26"/>
  <c r="L86" i="26"/>
  <c r="K86" i="26"/>
  <c r="J86" i="26"/>
  <c r="I86" i="26"/>
  <c r="M95" i="26"/>
  <c r="L95" i="26"/>
  <c r="K95" i="26"/>
  <c r="J95" i="26"/>
  <c r="I95" i="26"/>
  <c r="M103" i="26"/>
  <c r="L103" i="26"/>
  <c r="K103" i="26"/>
  <c r="J103" i="26"/>
  <c r="I103" i="26"/>
  <c r="M112" i="26"/>
  <c r="L112" i="26"/>
  <c r="K112" i="26"/>
  <c r="J112" i="26"/>
  <c r="I112" i="26"/>
  <c r="K124" i="26"/>
  <c r="I124" i="26"/>
  <c r="M124" i="26"/>
  <c r="L124" i="26"/>
  <c r="H132" i="26"/>
  <c r="J124" i="26"/>
  <c r="M13" i="27"/>
  <c r="L13" i="27"/>
  <c r="J13" i="27"/>
  <c r="I13" i="27"/>
  <c r="K13" i="27"/>
  <c r="M47" i="27"/>
  <c r="L47" i="27"/>
  <c r="J47" i="27"/>
  <c r="I47" i="27"/>
  <c r="K47" i="27"/>
  <c r="M82" i="27"/>
  <c r="L82" i="27"/>
  <c r="J82" i="27"/>
  <c r="I82" i="27"/>
  <c r="H90" i="27"/>
  <c r="K82" i="27"/>
  <c r="M102" i="27"/>
  <c r="L102" i="27"/>
  <c r="K102" i="27"/>
  <c r="J102" i="27"/>
  <c r="I102" i="27"/>
  <c r="O9" i="25"/>
  <c r="N9" i="25"/>
  <c r="O17" i="25"/>
  <c r="N17" i="25"/>
  <c r="M12" i="26"/>
  <c r="L12" i="26"/>
  <c r="K12" i="26"/>
  <c r="J12" i="26"/>
  <c r="I12" i="26"/>
  <c r="H20" i="26"/>
  <c r="M29" i="26"/>
  <c r="L29" i="26"/>
  <c r="K29" i="26"/>
  <c r="J29" i="26"/>
  <c r="I29" i="26"/>
  <c r="M38" i="26"/>
  <c r="L38" i="26"/>
  <c r="K38" i="26"/>
  <c r="J38" i="26"/>
  <c r="I38" i="26"/>
  <c r="M46" i="26"/>
  <c r="L46" i="26"/>
  <c r="K46" i="26"/>
  <c r="J46" i="26"/>
  <c r="I46" i="26"/>
  <c r="M55" i="26"/>
  <c r="L55" i="26"/>
  <c r="K55" i="26"/>
  <c r="J55" i="26"/>
  <c r="I55" i="26"/>
  <c r="M64" i="26"/>
  <c r="L64" i="26"/>
  <c r="K64" i="26"/>
  <c r="J64" i="26"/>
  <c r="I64" i="26"/>
  <c r="M72" i="26"/>
  <c r="L72" i="26"/>
  <c r="K72" i="26"/>
  <c r="J72" i="26"/>
  <c r="I72" i="26"/>
  <c r="M81" i="26"/>
  <c r="L81" i="26"/>
  <c r="K81" i="26"/>
  <c r="J81" i="26"/>
  <c r="I81" i="26"/>
  <c r="M89" i="26"/>
  <c r="L89" i="26"/>
  <c r="K89" i="26"/>
  <c r="J89" i="26"/>
  <c r="I89" i="26"/>
  <c r="M98" i="26"/>
  <c r="L98" i="26"/>
  <c r="K98" i="26"/>
  <c r="J98" i="26"/>
  <c r="I98" i="26"/>
  <c r="M107" i="26"/>
  <c r="L107" i="26"/>
  <c r="K107" i="26"/>
  <c r="J107" i="26"/>
  <c r="I107" i="26"/>
  <c r="M115" i="26"/>
  <c r="L115" i="26"/>
  <c r="K115" i="26"/>
  <c r="J115" i="26"/>
  <c r="I115" i="26"/>
  <c r="M137" i="26"/>
  <c r="J137" i="26"/>
  <c r="I137" i="26"/>
  <c r="L137" i="26"/>
  <c r="K137" i="26"/>
  <c r="M145" i="26"/>
  <c r="L145" i="26"/>
  <c r="J145" i="26"/>
  <c r="I145" i="26"/>
  <c r="K145" i="26"/>
  <c r="L23" i="27"/>
  <c r="K23" i="27"/>
  <c r="J23" i="27"/>
  <c r="I23" i="27"/>
  <c r="M23" i="27"/>
  <c r="L57" i="27"/>
  <c r="K57" i="27"/>
  <c r="J57" i="27"/>
  <c r="I57" i="27"/>
  <c r="M57" i="27"/>
  <c r="L92" i="27"/>
  <c r="K92" i="27"/>
  <c r="J92" i="27"/>
  <c r="I92" i="27"/>
  <c r="M92" i="27"/>
  <c r="O14" i="25"/>
  <c r="N14" i="25"/>
  <c r="L15" i="26"/>
  <c r="K15" i="26"/>
  <c r="J15" i="26"/>
  <c r="I15" i="26"/>
  <c r="M15" i="26"/>
  <c r="L24" i="26"/>
  <c r="K24" i="26"/>
  <c r="J24" i="26"/>
  <c r="I24" i="26"/>
  <c r="M24" i="26"/>
  <c r="L32" i="26"/>
  <c r="K32" i="26"/>
  <c r="J32" i="26"/>
  <c r="I32" i="26"/>
  <c r="M32" i="26"/>
  <c r="L41" i="26"/>
  <c r="K41" i="26"/>
  <c r="J41" i="26"/>
  <c r="I41" i="26"/>
  <c r="M41" i="26"/>
  <c r="L50" i="26"/>
  <c r="K50" i="26"/>
  <c r="J50" i="26"/>
  <c r="I50" i="26"/>
  <c r="M50" i="26"/>
  <c r="L58" i="26"/>
  <c r="K58" i="26"/>
  <c r="J58" i="26"/>
  <c r="I58" i="26"/>
  <c r="M58" i="26"/>
  <c r="L67" i="26"/>
  <c r="K67" i="26"/>
  <c r="J67" i="26"/>
  <c r="I67" i="26"/>
  <c r="M67" i="26"/>
  <c r="L75" i="26"/>
  <c r="K75" i="26"/>
  <c r="J75" i="26"/>
  <c r="I75" i="26"/>
  <c r="M75" i="26"/>
  <c r="L84" i="26"/>
  <c r="K84" i="26"/>
  <c r="J84" i="26"/>
  <c r="I84" i="26"/>
  <c r="M84" i="26"/>
  <c r="L93" i="26"/>
  <c r="K93" i="26"/>
  <c r="J93" i="26"/>
  <c r="I93" i="26"/>
  <c r="M93" i="26"/>
  <c r="L101" i="26"/>
  <c r="K101" i="26"/>
  <c r="J101" i="26"/>
  <c r="I101" i="26"/>
  <c r="M101" i="26"/>
  <c r="L110" i="26"/>
  <c r="K110" i="26"/>
  <c r="J110" i="26"/>
  <c r="I110" i="26"/>
  <c r="H118" i="26"/>
  <c r="M110" i="26"/>
  <c r="K141" i="26"/>
  <c r="J141" i="26"/>
  <c r="I141" i="26"/>
  <c r="M141" i="26"/>
  <c r="L141" i="26"/>
  <c r="L155" i="26"/>
  <c r="K155" i="26"/>
  <c r="J155" i="26"/>
  <c r="I155" i="26"/>
  <c r="M155" i="26"/>
  <c r="M39" i="27"/>
  <c r="L39" i="27"/>
  <c r="J39" i="27"/>
  <c r="I39" i="27"/>
  <c r="K39" i="27"/>
  <c r="M73" i="27"/>
  <c r="L73" i="27"/>
  <c r="J73" i="27"/>
  <c r="I73" i="27"/>
  <c r="K73" i="27"/>
  <c r="L131" i="27"/>
  <c r="K131" i="27"/>
  <c r="J131" i="27"/>
  <c r="I131" i="27"/>
  <c r="M131" i="27"/>
  <c r="O11" i="25"/>
  <c r="N11" i="25"/>
  <c r="K10" i="26"/>
  <c r="J10" i="26"/>
  <c r="I10" i="26"/>
  <c r="M10" i="26"/>
  <c r="L10" i="26"/>
  <c r="K18" i="26"/>
  <c r="J18" i="26"/>
  <c r="I18" i="26"/>
  <c r="M18" i="26"/>
  <c r="L18" i="26"/>
  <c r="K27" i="26"/>
  <c r="J27" i="26"/>
  <c r="I27" i="26"/>
  <c r="M27" i="26"/>
  <c r="L27" i="26"/>
  <c r="K36" i="26"/>
  <c r="J36" i="26"/>
  <c r="I36" i="26"/>
  <c r="M36" i="26"/>
  <c r="L36" i="26"/>
  <c r="K44" i="26"/>
  <c r="J44" i="26"/>
  <c r="I44" i="26"/>
  <c r="M44" i="26"/>
  <c r="L44" i="26"/>
  <c r="K53" i="26"/>
  <c r="J53" i="26"/>
  <c r="I53" i="26"/>
  <c r="M53" i="26"/>
  <c r="L53" i="26"/>
  <c r="K61" i="26"/>
  <c r="J61" i="26"/>
  <c r="I61" i="26"/>
  <c r="M61" i="26"/>
  <c r="L61" i="26"/>
  <c r="K70" i="26"/>
  <c r="J70" i="26"/>
  <c r="I70" i="26"/>
  <c r="M70" i="26"/>
  <c r="L70" i="26"/>
  <c r="K79" i="26"/>
  <c r="J79" i="26"/>
  <c r="I79" i="26"/>
  <c r="M79" i="26"/>
  <c r="L79" i="26"/>
  <c r="K87" i="26"/>
  <c r="J87" i="26"/>
  <c r="I87" i="26"/>
  <c r="M87" i="26"/>
  <c r="L87" i="26"/>
  <c r="K96" i="26"/>
  <c r="J96" i="26"/>
  <c r="I96" i="26"/>
  <c r="H104" i="26"/>
  <c r="M96" i="26"/>
  <c r="L96" i="26"/>
  <c r="K113" i="26"/>
  <c r="J113" i="26"/>
  <c r="I113" i="26"/>
  <c r="M113" i="26"/>
  <c r="L113" i="26"/>
  <c r="L129" i="26"/>
  <c r="J129" i="26"/>
  <c r="M129" i="26"/>
  <c r="K129" i="26"/>
  <c r="I129" i="26"/>
  <c r="L14" i="27"/>
  <c r="K14" i="27"/>
  <c r="J14" i="27"/>
  <c r="I14" i="27"/>
  <c r="M14" i="27"/>
  <c r="L83" i="27"/>
  <c r="K83" i="27"/>
  <c r="J83" i="27"/>
  <c r="I83" i="27"/>
  <c r="M83" i="27"/>
  <c r="O16" i="25"/>
  <c r="N16" i="25"/>
  <c r="J13" i="26"/>
  <c r="I13" i="26"/>
  <c r="M13" i="26"/>
  <c r="L13" i="26"/>
  <c r="K13" i="26"/>
  <c r="J22" i="26"/>
  <c r="I22" i="26"/>
  <c r="M22" i="26"/>
  <c r="L22" i="26"/>
  <c r="K22" i="26"/>
  <c r="J30" i="26"/>
  <c r="I30" i="26"/>
  <c r="M30" i="26"/>
  <c r="L30" i="26"/>
  <c r="K30" i="26"/>
  <c r="J39" i="26"/>
  <c r="I39" i="26"/>
  <c r="M39" i="26"/>
  <c r="L39" i="26"/>
  <c r="K39" i="26"/>
  <c r="J47" i="26"/>
  <c r="I47" i="26"/>
  <c r="M47" i="26"/>
  <c r="L47" i="26"/>
  <c r="K47" i="26"/>
  <c r="J56" i="26"/>
  <c r="I56" i="26"/>
  <c r="M56" i="26"/>
  <c r="L56" i="26"/>
  <c r="K56" i="26"/>
  <c r="J65" i="26"/>
  <c r="I65" i="26"/>
  <c r="M65" i="26"/>
  <c r="L65" i="26"/>
  <c r="K65" i="26"/>
  <c r="J73" i="26"/>
  <c r="I73" i="26"/>
  <c r="M73" i="26"/>
  <c r="L73" i="26"/>
  <c r="K73" i="26"/>
  <c r="J82" i="26"/>
  <c r="I82" i="26"/>
  <c r="H90" i="26"/>
  <c r="M82" i="26"/>
  <c r="L82" i="26"/>
  <c r="K82" i="26"/>
  <c r="J99" i="26"/>
  <c r="I99" i="26"/>
  <c r="M99" i="26"/>
  <c r="L99" i="26"/>
  <c r="K99" i="26"/>
  <c r="J108" i="26"/>
  <c r="I108" i="26"/>
  <c r="M108" i="26"/>
  <c r="L108" i="26"/>
  <c r="K108" i="26"/>
  <c r="J116" i="26"/>
  <c r="I116" i="26"/>
  <c r="M116" i="26"/>
  <c r="L116" i="26"/>
  <c r="K116" i="26"/>
  <c r="M30" i="27"/>
  <c r="L30" i="27"/>
  <c r="J30" i="27"/>
  <c r="I30" i="27"/>
  <c r="K30" i="27"/>
  <c r="M65" i="27"/>
  <c r="L65" i="27"/>
  <c r="J65" i="27"/>
  <c r="I65" i="27"/>
  <c r="K65" i="27"/>
  <c r="M52" i="28"/>
  <c r="I52" i="28"/>
  <c r="L52" i="28"/>
  <c r="K52" i="28"/>
  <c r="J52" i="28"/>
  <c r="N13" i="25"/>
  <c r="O13" i="25"/>
  <c r="I8" i="26"/>
  <c r="M8" i="26"/>
  <c r="L8" i="26"/>
  <c r="K8" i="26"/>
  <c r="J8" i="26"/>
  <c r="I16" i="26"/>
  <c r="M16" i="26"/>
  <c r="L16" i="26"/>
  <c r="K16" i="26"/>
  <c r="J16" i="26"/>
  <c r="I25" i="26"/>
  <c r="M25" i="26"/>
  <c r="L25" i="26"/>
  <c r="K25" i="26"/>
  <c r="J25" i="26"/>
  <c r="I33" i="26"/>
  <c r="M33" i="26"/>
  <c r="L33" i="26"/>
  <c r="K33" i="26"/>
  <c r="J33" i="26"/>
  <c r="I42" i="26"/>
  <c r="M42" i="26"/>
  <c r="L42" i="26"/>
  <c r="K42" i="26"/>
  <c r="J42" i="26"/>
  <c r="I51" i="26"/>
  <c r="M51" i="26"/>
  <c r="L51" i="26"/>
  <c r="K51" i="26"/>
  <c r="J51" i="26"/>
  <c r="I59" i="26"/>
  <c r="M59" i="26"/>
  <c r="L59" i="26"/>
  <c r="K59" i="26"/>
  <c r="J59" i="26"/>
  <c r="I68" i="26"/>
  <c r="H76" i="26"/>
  <c r="M68" i="26"/>
  <c r="L68" i="26"/>
  <c r="K68" i="26"/>
  <c r="J68" i="26"/>
  <c r="I85" i="26"/>
  <c r="M85" i="26"/>
  <c r="L85" i="26"/>
  <c r="K85" i="26"/>
  <c r="J85" i="26"/>
  <c r="I94" i="26"/>
  <c r="M94" i="26"/>
  <c r="L94" i="26"/>
  <c r="K94" i="26"/>
  <c r="J94" i="26"/>
  <c r="I102" i="26"/>
  <c r="M102" i="26"/>
  <c r="L102" i="26"/>
  <c r="K102" i="26"/>
  <c r="J102" i="26"/>
  <c r="I111" i="26"/>
  <c r="M111" i="26"/>
  <c r="L111" i="26"/>
  <c r="K111" i="26"/>
  <c r="J111" i="26"/>
  <c r="I120" i="26"/>
  <c r="M120" i="26"/>
  <c r="L120" i="26"/>
  <c r="K120" i="26"/>
  <c r="J120" i="26"/>
  <c r="I122" i="26"/>
  <c r="L122" i="26"/>
  <c r="K122" i="26"/>
  <c r="J122" i="26"/>
  <c r="M122" i="26"/>
  <c r="L138" i="26"/>
  <c r="K138" i="26"/>
  <c r="J138" i="26"/>
  <c r="I138" i="26"/>
  <c r="H146" i="26"/>
  <c r="M138" i="26"/>
  <c r="L40" i="27"/>
  <c r="K40" i="27"/>
  <c r="J40" i="27"/>
  <c r="I40" i="27"/>
  <c r="M40" i="27"/>
  <c r="H48" i="27"/>
  <c r="L74" i="27"/>
  <c r="K74" i="27"/>
  <c r="J74" i="27"/>
  <c r="I74" i="27"/>
  <c r="M74" i="27"/>
  <c r="M8" i="28"/>
  <c r="L8" i="28"/>
  <c r="K8" i="28"/>
  <c r="J8" i="28"/>
  <c r="I8" i="28"/>
  <c r="O10" i="25"/>
  <c r="N10" i="25"/>
  <c r="O18" i="25"/>
  <c r="N18" i="25"/>
  <c r="M11" i="26"/>
  <c r="L11" i="26"/>
  <c r="K11" i="26"/>
  <c r="J11" i="26"/>
  <c r="I11" i="26"/>
  <c r="M19" i="26"/>
  <c r="L19" i="26"/>
  <c r="K19" i="26"/>
  <c r="J19" i="26"/>
  <c r="I19" i="26"/>
  <c r="M28" i="26"/>
  <c r="L28" i="26"/>
  <c r="K28" i="26"/>
  <c r="J28" i="26"/>
  <c r="I28" i="26"/>
  <c r="M37" i="26"/>
  <c r="L37" i="26"/>
  <c r="K37" i="26"/>
  <c r="J37" i="26"/>
  <c r="I37" i="26"/>
  <c r="M45" i="26"/>
  <c r="L45" i="26"/>
  <c r="K45" i="26"/>
  <c r="J45" i="26"/>
  <c r="I45" i="26"/>
  <c r="H62" i="26"/>
  <c r="M54" i="26"/>
  <c r="L54" i="26"/>
  <c r="K54" i="26"/>
  <c r="J54" i="26"/>
  <c r="I54" i="26"/>
  <c r="M71" i="26"/>
  <c r="L71" i="26"/>
  <c r="K71" i="26"/>
  <c r="J71" i="26"/>
  <c r="I71" i="26"/>
  <c r="M80" i="26"/>
  <c r="L80" i="26"/>
  <c r="K80" i="26"/>
  <c r="J80" i="26"/>
  <c r="I80" i="26"/>
  <c r="M88" i="26"/>
  <c r="L88" i="26"/>
  <c r="K88" i="26"/>
  <c r="J88" i="26"/>
  <c r="I88" i="26"/>
  <c r="M97" i="26"/>
  <c r="L97" i="26"/>
  <c r="K97" i="26"/>
  <c r="J97" i="26"/>
  <c r="I97" i="26"/>
  <c r="M106" i="26"/>
  <c r="L106" i="26"/>
  <c r="K106" i="26"/>
  <c r="J106" i="26"/>
  <c r="I106" i="26"/>
  <c r="M114" i="26"/>
  <c r="L114" i="26"/>
  <c r="K114" i="26"/>
  <c r="J114" i="26"/>
  <c r="I114" i="26"/>
  <c r="L121" i="26"/>
  <c r="M121" i="26"/>
  <c r="K121" i="26"/>
  <c r="J121" i="26"/>
  <c r="I121" i="26"/>
  <c r="M128" i="26"/>
  <c r="J128" i="26"/>
  <c r="I128" i="26"/>
  <c r="L128" i="26"/>
  <c r="K128" i="26"/>
  <c r="M22" i="27"/>
  <c r="L22" i="27"/>
  <c r="J22" i="27"/>
  <c r="I22" i="27"/>
  <c r="K22" i="27"/>
  <c r="M56" i="27"/>
  <c r="L56" i="27"/>
  <c r="J56" i="27"/>
  <c r="I56" i="27"/>
  <c r="K56" i="27"/>
  <c r="L123" i="26"/>
  <c r="I123" i="26"/>
  <c r="M123" i="26"/>
  <c r="K123" i="26"/>
  <c r="J123" i="26"/>
  <c r="M131" i="26"/>
  <c r="L131" i="26"/>
  <c r="I131" i="26"/>
  <c r="K131" i="26"/>
  <c r="J131" i="26"/>
  <c r="M140" i="26"/>
  <c r="L140" i="26"/>
  <c r="I140" i="26"/>
  <c r="J140" i="26"/>
  <c r="K140" i="26"/>
  <c r="M149" i="26"/>
  <c r="L149" i="26"/>
  <c r="K149" i="26"/>
  <c r="I149" i="26"/>
  <c r="J149" i="26"/>
  <c r="M157" i="26"/>
  <c r="L157" i="26"/>
  <c r="K157" i="26"/>
  <c r="I157" i="26"/>
  <c r="J157" i="26"/>
  <c r="M8" i="27"/>
  <c r="L8" i="27"/>
  <c r="K8" i="27"/>
  <c r="I8" i="27"/>
  <c r="J8" i="27"/>
  <c r="M16" i="27"/>
  <c r="L16" i="27"/>
  <c r="K16" i="27"/>
  <c r="I16" i="27"/>
  <c r="J16" i="27"/>
  <c r="M25" i="27"/>
  <c r="L25" i="27"/>
  <c r="K25" i="27"/>
  <c r="I25" i="27"/>
  <c r="J25" i="27"/>
  <c r="M33" i="27"/>
  <c r="L33" i="27"/>
  <c r="K33" i="27"/>
  <c r="I33" i="27"/>
  <c r="J33" i="27"/>
  <c r="M42" i="27"/>
  <c r="L42" i="27"/>
  <c r="K42" i="27"/>
  <c r="I42" i="27"/>
  <c r="J42" i="27"/>
  <c r="M51" i="27"/>
  <c r="L51" i="27"/>
  <c r="K51" i="27"/>
  <c r="I51" i="27"/>
  <c r="J51" i="27"/>
  <c r="M59" i="27"/>
  <c r="L59" i="27"/>
  <c r="K59" i="27"/>
  <c r="I59" i="27"/>
  <c r="J59" i="27"/>
  <c r="M68" i="27"/>
  <c r="L68" i="27"/>
  <c r="K68" i="27"/>
  <c r="I68" i="27"/>
  <c r="H76" i="27"/>
  <c r="J68" i="27"/>
  <c r="M85" i="27"/>
  <c r="L85" i="27"/>
  <c r="K85" i="27"/>
  <c r="I85" i="27"/>
  <c r="J85" i="27"/>
  <c r="M94" i="27"/>
  <c r="L94" i="27"/>
  <c r="K94" i="27"/>
  <c r="I94" i="27"/>
  <c r="J94" i="27"/>
  <c r="M111" i="27"/>
  <c r="L111" i="27"/>
  <c r="K111" i="27"/>
  <c r="J111" i="27"/>
  <c r="I111" i="27"/>
  <c r="I113" i="27"/>
  <c r="M113" i="27"/>
  <c r="L113" i="27"/>
  <c r="J113" i="27"/>
  <c r="K113" i="27"/>
  <c r="L140" i="27"/>
  <c r="K140" i="27"/>
  <c r="J140" i="27"/>
  <c r="I140" i="27"/>
  <c r="M140" i="27"/>
  <c r="M33" i="28"/>
  <c r="L33" i="28"/>
  <c r="K33" i="28"/>
  <c r="J33" i="28"/>
  <c r="I33" i="28"/>
  <c r="J53" i="28"/>
  <c r="M53" i="28"/>
  <c r="L53" i="28"/>
  <c r="K53" i="28"/>
  <c r="I53" i="28"/>
  <c r="K74" i="28"/>
  <c r="J74" i="28"/>
  <c r="I74" i="28"/>
  <c r="M74" i="28"/>
  <c r="L74" i="28"/>
  <c r="M126" i="26"/>
  <c r="K126" i="26"/>
  <c r="L126" i="26"/>
  <c r="J126" i="26"/>
  <c r="I126" i="26"/>
  <c r="M135" i="26"/>
  <c r="L135" i="26"/>
  <c r="K135" i="26"/>
  <c r="J135" i="26"/>
  <c r="I135" i="26"/>
  <c r="M143" i="26"/>
  <c r="L143" i="26"/>
  <c r="K143" i="26"/>
  <c r="J143" i="26"/>
  <c r="I143" i="26"/>
  <c r="M152" i="26"/>
  <c r="L152" i="26"/>
  <c r="K152" i="26"/>
  <c r="J152" i="26"/>
  <c r="H160" i="26"/>
  <c r="I152" i="26"/>
  <c r="M11" i="27"/>
  <c r="L11" i="27"/>
  <c r="K11" i="27"/>
  <c r="J11" i="27"/>
  <c r="I11" i="27"/>
  <c r="M19" i="27"/>
  <c r="L19" i="27"/>
  <c r="K19" i="27"/>
  <c r="J19" i="27"/>
  <c r="I19" i="27"/>
  <c r="M28" i="27"/>
  <c r="L28" i="27"/>
  <c r="K28" i="27"/>
  <c r="J28" i="27"/>
  <c r="I28" i="27"/>
  <c r="M37" i="27"/>
  <c r="L37" i="27"/>
  <c r="K37" i="27"/>
  <c r="J37" i="27"/>
  <c r="I37" i="27"/>
  <c r="M45" i="27"/>
  <c r="L45" i="27"/>
  <c r="K45" i="27"/>
  <c r="J45" i="27"/>
  <c r="I45" i="27"/>
  <c r="M54" i="27"/>
  <c r="L54" i="27"/>
  <c r="K54" i="27"/>
  <c r="J54" i="27"/>
  <c r="H62" i="27"/>
  <c r="I54" i="27"/>
  <c r="M71" i="27"/>
  <c r="L71" i="27"/>
  <c r="K71" i="27"/>
  <c r="J71" i="27"/>
  <c r="I71" i="27"/>
  <c r="M80" i="27"/>
  <c r="L80" i="27"/>
  <c r="K80" i="27"/>
  <c r="J80" i="27"/>
  <c r="I80" i="27"/>
  <c r="M88" i="27"/>
  <c r="L88" i="27"/>
  <c r="K88" i="27"/>
  <c r="J88" i="27"/>
  <c r="I88" i="27"/>
  <c r="M120" i="27"/>
  <c r="L120" i="27"/>
  <c r="K120" i="27"/>
  <c r="J120" i="27"/>
  <c r="I120" i="27"/>
  <c r="I122" i="27"/>
  <c r="M122" i="27"/>
  <c r="L122" i="27"/>
  <c r="K122" i="27"/>
  <c r="J122" i="27"/>
  <c r="L149" i="27"/>
  <c r="K149" i="27"/>
  <c r="J149" i="27"/>
  <c r="I149" i="27"/>
  <c r="M149" i="27"/>
  <c r="K54" i="28"/>
  <c r="M54" i="28"/>
  <c r="H62" i="28"/>
  <c r="L54" i="28"/>
  <c r="J54" i="28"/>
  <c r="I54" i="28"/>
  <c r="M128" i="27"/>
  <c r="L128" i="27"/>
  <c r="K128" i="27"/>
  <c r="J128" i="27"/>
  <c r="I128" i="27"/>
  <c r="I130" i="27"/>
  <c r="M130" i="27"/>
  <c r="L130" i="27"/>
  <c r="K130" i="27"/>
  <c r="J130" i="27"/>
  <c r="M157" i="27"/>
  <c r="L157" i="27"/>
  <c r="K157" i="27"/>
  <c r="J157" i="27"/>
  <c r="I157" i="27"/>
  <c r="M16" i="28"/>
  <c r="L16" i="28"/>
  <c r="K16" i="28"/>
  <c r="J16" i="28"/>
  <c r="I16" i="28"/>
  <c r="K150" i="26"/>
  <c r="J150" i="26"/>
  <c r="I150" i="26"/>
  <c r="M150" i="26"/>
  <c r="L150" i="26"/>
  <c r="K158" i="26"/>
  <c r="J158" i="26"/>
  <c r="I158" i="26"/>
  <c r="M158" i="26"/>
  <c r="L158" i="26"/>
  <c r="K9" i="27"/>
  <c r="J9" i="27"/>
  <c r="I9" i="27"/>
  <c r="M9" i="27"/>
  <c r="L9" i="27"/>
  <c r="K17" i="27"/>
  <c r="J17" i="27"/>
  <c r="I17" i="27"/>
  <c r="M17" i="27"/>
  <c r="L17" i="27"/>
  <c r="K26" i="27"/>
  <c r="J26" i="27"/>
  <c r="I26" i="27"/>
  <c r="H34" i="27"/>
  <c r="M26" i="27"/>
  <c r="L26" i="27"/>
  <c r="K43" i="27"/>
  <c r="J43" i="27"/>
  <c r="I43" i="27"/>
  <c r="M43" i="27"/>
  <c r="L43" i="27"/>
  <c r="K52" i="27"/>
  <c r="J52" i="27"/>
  <c r="I52" i="27"/>
  <c r="M52" i="27"/>
  <c r="L52" i="27"/>
  <c r="K60" i="27"/>
  <c r="J60" i="27"/>
  <c r="I60" i="27"/>
  <c r="M60" i="27"/>
  <c r="L60" i="27"/>
  <c r="K69" i="27"/>
  <c r="J69" i="27"/>
  <c r="I69" i="27"/>
  <c r="M69" i="27"/>
  <c r="L69" i="27"/>
  <c r="K78" i="27"/>
  <c r="J78" i="27"/>
  <c r="I78" i="27"/>
  <c r="M78" i="27"/>
  <c r="L78" i="27"/>
  <c r="K86" i="27"/>
  <c r="J86" i="27"/>
  <c r="I86" i="27"/>
  <c r="M86" i="27"/>
  <c r="L86" i="27"/>
  <c r="L97" i="27"/>
  <c r="K97" i="27"/>
  <c r="J97" i="27"/>
  <c r="I97" i="27"/>
  <c r="M97" i="27"/>
  <c r="M137" i="27"/>
  <c r="L137" i="27"/>
  <c r="K137" i="27"/>
  <c r="J137" i="27"/>
  <c r="I137" i="27"/>
  <c r="I139" i="27"/>
  <c r="M139" i="27"/>
  <c r="L139" i="27"/>
  <c r="K139" i="27"/>
  <c r="J139" i="27"/>
  <c r="M42" i="28"/>
  <c r="L42" i="28"/>
  <c r="K42" i="28"/>
  <c r="J42" i="28"/>
  <c r="I42" i="28"/>
  <c r="J127" i="26"/>
  <c r="M127" i="26"/>
  <c r="L127" i="26"/>
  <c r="K127" i="26"/>
  <c r="I127" i="26"/>
  <c r="J136" i="26"/>
  <c r="I136" i="26"/>
  <c r="M136" i="26"/>
  <c r="L136" i="26"/>
  <c r="K136" i="26"/>
  <c r="J144" i="26"/>
  <c r="I144" i="26"/>
  <c r="M144" i="26"/>
  <c r="L144" i="26"/>
  <c r="K144" i="26"/>
  <c r="J153" i="26"/>
  <c r="I153" i="26"/>
  <c r="M153" i="26"/>
  <c r="L153" i="26"/>
  <c r="K153" i="26"/>
  <c r="J12" i="27"/>
  <c r="I12" i="27"/>
  <c r="H20" i="27"/>
  <c r="M12" i="27"/>
  <c r="L12" i="27"/>
  <c r="K12" i="27"/>
  <c r="J29" i="27"/>
  <c r="I29" i="27"/>
  <c r="M29" i="27"/>
  <c r="L29" i="27"/>
  <c r="K29" i="27"/>
  <c r="J38" i="27"/>
  <c r="I38" i="27"/>
  <c r="M38" i="27"/>
  <c r="L38" i="27"/>
  <c r="K38" i="27"/>
  <c r="J46" i="27"/>
  <c r="I46" i="27"/>
  <c r="M46" i="27"/>
  <c r="L46" i="27"/>
  <c r="K46" i="27"/>
  <c r="J55" i="27"/>
  <c r="I55" i="27"/>
  <c r="M55" i="27"/>
  <c r="L55" i="27"/>
  <c r="K55" i="27"/>
  <c r="J64" i="27"/>
  <c r="I64" i="27"/>
  <c r="M64" i="27"/>
  <c r="L64" i="27"/>
  <c r="K64" i="27"/>
  <c r="J72" i="27"/>
  <c r="I72" i="27"/>
  <c r="M72" i="27"/>
  <c r="L72" i="27"/>
  <c r="K72" i="27"/>
  <c r="J81" i="27"/>
  <c r="I81" i="27"/>
  <c r="M81" i="27"/>
  <c r="L81" i="27"/>
  <c r="K81" i="27"/>
  <c r="J89" i="27"/>
  <c r="I89" i="27"/>
  <c r="M89" i="27"/>
  <c r="L89" i="27"/>
  <c r="K89" i="27"/>
  <c r="L106" i="27"/>
  <c r="K106" i="27"/>
  <c r="J106" i="27"/>
  <c r="I106" i="27"/>
  <c r="M106" i="27"/>
  <c r="M145" i="27"/>
  <c r="L145" i="27"/>
  <c r="K145" i="27"/>
  <c r="J145" i="27"/>
  <c r="I145" i="27"/>
  <c r="I148" i="27"/>
  <c r="M148" i="27"/>
  <c r="L148" i="27"/>
  <c r="K148" i="27"/>
  <c r="J148" i="27"/>
  <c r="I130" i="26"/>
  <c r="L130" i="26"/>
  <c r="K130" i="26"/>
  <c r="M130" i="26"/>
  <c r="J130" i="26"/>
  <c r="I139" i="26"/>
  <c r="L139" i="26"/>
  <c r="K139" i="26"/>
  <c r="M139" i="26"/>
  <c r="J139" i="26"/>
  <c r="I148" i="26"/>
  <c r="L148" i="26"/>
  <c r="K148" i="26"/>
  <c r="M148" i="26"/>
  <c r="J148" i="26"/>
  <c r="I156" i="26"/>
  <c r="L156" i="26"/>
  <c r="K156" i="26"/>
  <c r="M156" i="26"/>
  <c r="J156" i="26"/>
  <c r="I15" i="27"/>
  <c r="L15" i="27"/>
  <c r="K15" i="27"/>
  <c r="J15" i="27"/>
  <c r="M15" i="27"/>
  <c r="I24" i="27"/>
  <c r="L24" i="27"/>
  <c r="K24" i="27"/>
  <c r="M24" i="27"/>
  <c r="J24" i="27"/>
  <c r="I32" i="27"/>
  <c r="L32" i="27"/>
  <c r="K32" i="27"/>
  <c r="M32" i="27"/>
  <c r="J32" i="27"/>
  <c r="I41" i="27"/>
  <c r="L41" i="27"/>
  <c r="K41" i="27"/>
  <c r="M41" i="27"/>
  <c r="J41" i="27"/>
  <c r="I50" i="27"/>
  <c r="L50" i="27"/>
  <c r="K50" i="27"/>
  <c r="J50" i="27"/>
  <c r="M50" i="27"/>
  <c r="I58" i="27"/>
  <c r="L58" i="27"/>
  <c r="K58" i="27"/>
  <c r="M58" i="27"/>
  <c r="J58" i="27"/>
  <c r="I67" i="27"/>
  <c r="L67" i="27"/>
  <c r="K67" i="27"/>
  <c r="M67" i="27"/>
  <c r="J67" i="27"/>
  <c r="I75" i="27"/>
  <c r="L75" i="27"/>
  <c r="K75" i="27"/>
  <c r="M75" i="27"/>
  <c r="J75" i="27"/>
  <c r="I84" i="27"/>
  <c r="L84" i="27"/>
  <c r="K84" i="27"/>
  <c r="J84" i="27"/>
  <c r="M84" i="27"/>
  <c r="I93" i="27"/>
  <c r="L93" i="27"/>
  <c r="K93" i="27"/>
  <c r="M93" i="27"/>
  <c r="J93" i="27"/>
  <c r="L114" i="27"/>
  <c r="K114" i="27"/>
  <c r="J114" i="27"/>
  <c r="I114" i="27"/>
  <c r="M114" i="27"/>
  <c r="L106" i="28"/>
  <c r="K106" i="28"/>
  <c r="J106" i="28"/>
  <c r="I106" i="28"/>
  <c r="M106" i="28"/>
  <c r="M25" i="28"/>
  <c r="L25" i="28"/>
  <c r="K25" i="28"/>
  <c r="J25" i="28"/>
  <c r="I25" i="28"/>
  <c r="L123" i="28"/>
  <c r="K123" i="28"/>
  <c r="J123" i="28"/>
  <c r="I123" i="28"/>
  <c r="M123" i="28"/>
  <c r="K125" i="26"/>
  <c r="J125" i="26"/>
  <c r="I125" i="26"/>
  <c r="M125" i="26"/>
  <c r="L125" i="26"/>
  <c r="K134" i="26"/>
  <c r="J134" i="26"/>
  <c r="L134" i="26"/>
  <c r="I134" i="26"/>
  <c r="M134" i="26"/>
  <c r="K142" i="26"/>
  <c r="J142" i="26"/>
  <c r="I142" i="26"/>
  <c r="M142" i="26"/>
  <c r="L142" i="26"/>
  <c r="M151" i="26"/>
  <c r="K151" i="26"/>
  <c r="J151" i="26"/>
  <c r="L151" i="26"/>
  <c r="I151" i="26"/>
  <c r="M159" i="26"/>
  <c r="K159" i="26"/>
  <c r="J159" i="26"/>
  <c r="L159" i="26"/>
  <c r="I159" i="26"/>
  <c r="M10" i="27"/>
  <c r="K10" i="27"/>
  <c r="J10" i="27"/>
  <c r="L10" i="27"/>
  <c r="I10" i="27"/>
  <c r="M18" i="27"/>
  <c r="K18" i="27"/>
  <c r="J18" i="27"/>
  <c r="I18" i="27"/>
  <c r="L18" i="27"/>
  <c r="M27" i="27"/>
  <c r="K27" i="27"/>
  <c r="J27" i="27"/>
  <c r="L27" i="27"/>
  <c r="I27" i="27"/>
  <c r="M36" i="27"/>
  <c r="K36" i="27"/>
  <c r="J36" i="27"/>
  <c r="L36" i="27"/>
  <c r="I36" i="27"/>
  <c r="M44" i="27"/>
  <c r="K44" i="27"/>
  <c r="J44" i="27"/>
  <c r="L44" i="27"/>
  <c r="I44" i="27"/>
  <c r="M53" i="27"/>
  <c r="K53" i="27"/>
  <c r="J53" i="27"/>
  <c r="I53" i="27"/>
  <c r="L53" i="27"/>
  <c r="M61" i="27"/>
  <c r="K61" i="27"/>
  <c r="J61" i="27"/>
  <c r="L61" i="27"/>
  <c r="I61" i="27"/>
  <c r="M70" i="27"/>
  <c r="K70" i="27"/>
  <c r="J70" i="27"/>
  <c r="L70" i="27"/>
  <c r="I70" i="27"/>
  <c r="M79" i="27"/>
  <c r="K79" i="27"/>
  <c r="J79" i="27"/>
  <c r="L79" i="27"/>
  <c r="I79" i="27"/>
  <c r="M87" i="27"/>
  <c r="K87" i="27"/>
  <c r="J87" i="27"/>
  <c r="I87" i="27"/>
  <c r="L87" i="27"/>
  <c r="I96" i="27"/>
  <c r="M96" i="27"/>
  <c r="L96" i="27"/>
  <c r="K96" i="27"/>
  <c r="H104" i="27"/>
  <c r="J96" i="27"/>
  <c r="L123" i="27"/>
  <c r="K123" i="27"/>
  <c r="J123" i="27"/>
  <c r="I123" i="27"/>
  <c r="M123" i="27"/>
  <c r="M100" i="27"/>
  <c r="K100" i="27"/>
  <c r="J100" i="27"/>
  <c r="I100" i="27"/>
  <c r="L100" i="27"/>
  <c r="M109" i="27"/>
  <c r="K109" i="27"/>
  <c r="J109" i="27"/>
  <c r="I109" i="27"/>
  <c r="L109" i="27"/>
  <c r="M117" i="27"/>
  <c r="K117" i="27"/>
  <c r="J117" i="27"/>
  <c r="I117" i="27"/>
  <c r="L117" i="27"/>
  <c r="M126" i="27"/>
  <c r="K126" i="27"/>
  <c r="J126" i="27"/>
  <c r="I126" i="27"/>
  <c r="L126" i="27"/>
  <c r="M135" i="27"/>
  <c r="K135" i="27"/>
  <c r="J135" i="27"/>
  <c r="I135" i="27"/>
  <c r="L135" i="27"/>
  <c r="M143" i="27"/>
  <c r="K143" i="27"/>
  <c r="J143" i="27"/>
  <c r="I143" i="27"/>
  <c r="L143" i="27"/>
  <c r="M152" i="27"/>
  <c r="L152" i="27"/>
  <c r="K152" i="27"/>
  <c r="J152" i="27"/>
  <c r="I152" i="27"/>
  <c r="H160" i="27"/>
  <c r="L95" i="27"/>
  <c r="J95" i="27"/>
  <c r="M95" i="27"/>
  <c r="K95" i="27"/>
  <c r="I95" i="27"/>
  <c r="L103" i="27"/>
  <c r="J103" i="27"/>
  <c r="I103" i="27"/>
  <c r="M103" i="27"/>
  <c r="K103" i="27"/>
  <c r="L112" i="27"/>
  <c r="J112" i="27"/>
  <c r="I112" i="27"/>
  <c r="M112" i="27"/>
  <c r="K112" i="27"/>
  <c r="L121" i="27"/>
  <c r="J121" i="27"/>
  <c r="I121" i="27"/>
  <c r="K121" i="27"/>
  <c r="M121" i="27"/>
  <c r="L129" i="27"/>
  <c r="J129" i="27"/>
  <c r="I129" i="27"/>
  <c r="M129" i="27"/>
  <c r="K129" i="27"/>
  <c r="L138" i="27"/>
  <c r="J138" i="27"/>
  <c r="I138" i="27"/>
  <c r="H146" i="27"/>
  <c r="M138" i="27"/>
  <c r="K138" i="27"/>
  <c r="M155" i="27"/>
  <c r="L155" i="27"/>
  <c r="K155" i="27"/>
  <c r="J155" i="27"/>
  <c r="I155" i="27"/>
  <c r="K98" i="27"/>
  <c r="I98" i="27"/>
  <c r="M98" i="27"/>
  <c r="L98" i="27"/>
  <c r="J98" i="27"/>
  <c r="K107" i="27"/>
  <c r="I107" i="27"/>
  <c r="L107" i="27"/>
  <c r="J107" i="27"/>
  <c r="M107" i="27"/>
  <c r="K115" i="27"/>
  <c r="I115" i="27"/>
  <c r="M115" i="27"/>
  <c r="J115" i="27"/>
  <c r="L115" i="27"/>
  <c r="K124" i="27"/>
  <c r="I124" i="27"/>
  <c r="H132" i="27"/>
  <c r="M124" i="27"/>
  <c r="L124" i="27"/>
  <c r="J124" i="27"/>
  <c r="K141" i="27"/>
  <c r="I141" i="27"/>
  <c r="M141" i="27"/>
  <c r="L141" i="27"/>
  <c r="J141" i="27"/>
  <c r="K150" i="27"/>
  <c r="I150" i="27"/>
  <c r="L150" i="27"/>
  <c r="J150" i="27"/>
  <c r="M150" i="27"/>
  <c r="L158" i="27"/>
  <c r="K158" i="27"/>
  <c r="J158" i="27"/>
  <c r="I158" i="27"/>
  <c r="M158" i="27"/>
  <c r="J101" i="27"/>
  <c r="M101" i="27"/>
  <c r="L101" i="27"/>
  <c r="K101" i="27"/>
  <c r="I101" i="27"/>
  <c r="J110" i="27"/>
  <c r="H118" i="27"/>
  <c r="M110" i="27"/>
  <c r="L110" i="27"/>
  <c r="K110" i="27"/>
  <c r="I110" i="27"/>
  <c r="J127" i="27"/>
  <c r="M127" i="27"/>
  <c r="I127" i="27"/>
  <c r="L127" i="27"/>
  <c r="K127" i="27"/>
  <c r="J136" i="27"/>
  <c r="M136" i="27"/>
  <c r="L136" i="27"/>
  <c r="K136" i="27"/>
  <c r="I136" i="27"/>
  <c r="J144" i="27"/>
  <c r="M144" i="27"/>
  <c r="L144" i="27"/>
  <c r="K144" i="27"/>
  <c r="I144" i="27"/>
  <c r="K153" i="27"/>
  <c r="J153" i="27"/>
  <c r="I153" i="27"/>
  <c r="M153" i="27"/>
  <c r="L153" i="27"/>
  <c r="J156" i="27"/>
  <c r="I156" i="27"/>
  <c r="M156" i="27"/>
  <c r="L156" i="27"/>
  <c r="K156" i="27"/>
  <c r="M99" i="27"/>
  <c r="L99" i="27"/>
  <c r="K99" i="27"/>
  <c r="J99" i="27"/>
  <c r="I99" i="27"/>
  <c r="M108" i="27"/>
  <c r="L108" i="27"/>
  <c r="K108" i="27"/>
  <c r="J108" i="27"/>
  <c r="I108" i="27"/>
  <c r="M116" i="27"/>
  <c r="L116" i="27"/>
  <c r="K116" i="27"/>
  <c r="J116" i="27"/>
  <c r="I116" i="27"/>
  <c r="M125" i="27"/>
  <c r="L125" i="27"/>
  <c r="K125" i="27"/>
  <c r="I125" i="27"/>
  <c r="J125" i="27"/>
  <c r="M134" i="27"/>
  <c r="L134" i="27"/>
  <c r="K134" i="27"/>
  <c r="J134" i="27"/>
  <c r="I134" i="27"/>
  <c r="M142" i="27"/>
  <c r="L142" i="27"/>
  <c r="K142" i="27"/>
  <c r="J142" i="27"/>
  <c r="I142" i="27"/>
  <c r="M151" i="27"/>
  <c r="L151" i="27"/>
  <c r="K151" i="27"/>
  <c r="J151" i="27"/>
  <c r="I151" i="27"/>
  <c r="I159" i="27"/>
  <c r="M159" i="27"/>
  <c r="L159" i="27"/>
  <c r="K159" i="27"/>
  <c r="J159" i="27"/>
  <c r="M154" i="27"/>
  <c r="L154" i="27"/>
  <c r="K154" i="27"/>
  <c r="J154" i="27"/>
  <c r="I154" i="27"/>
  <c r="O83" i="30"/>
  <c r="N83" i="30"/>
  <c r="O61" i="30"/>
  <c r="N61" i="30"/>
  <c r="O35" i="30"/>
  <c r="N35" i="30"/>
  <c r="O53" i="30"/>
  <c r="N53" i="30"/>
  <c r="O34" i="30"/>
  <c r="N34" i="30"/>
  <c r="O31" i="30"/>
  <c r="N31" i="30"/>
  <c r="O39" i="30"/>
  <c r="N39" i="30"/>
  <c r="O57" i="30"/>
  <c r="N57" i="30"/>
  <c r="O38" i="30"/>
  <c r="N38" i="30"/>
  <c r="O42" i="30"/>
  <c r="N42" i="30"/>
  <c r="N9" i="30"/>
  <c r="O9" i="30"/>
  <c r="O11" i="30"/>
  <c r="N11" i="30"/>
  <c r="O12" i="30"/>
  <c r="N12" i="30"/>
  <c r="N15" i="30"/>
  <c r="O15" i="30"/>
  <c r="O54" i="30"/>
  <c r="N54" i="30"/>
  <c r="O174" i="30"/>
  <c r="N174" i="30"/>
  <c r="O16" i="30"/>
  <c r="N16" i="30"/>
  <c r="N17" i="30"/>
  <c r="O17" i="30"/>
  <c r="O19" i="30"/>
  <c r="N19" i="30"/>
  <c r="O20" i="30"/>
  <c r="N20" i="30"/>
  <c r="O80" i="30"/>
  <c r="N80" i="30"/>
  <c r="O58" i="30"/>
  <c r="N58" i="30"/>
  <c r="O77" i="30"/>
  <c r="N77" i="30"/>
  <c r="O85" i="30"/>
  <c r="N85" i="30"/>
  <c r="O104" i="30"/>
  <c r="N104" i="30"/>
  <c r="O126" i="30"/>
  <c r="N126" i="30"/>
  <c r="O148" i="30"/>
  <c r="N148" i="30"/>
  <c r="N185" i="30"/>
  <c r="O185" i="30"/>
  <c r="N36" i="30"/>
  <c r="O36" i="30"/>
  <c r="N55" i="30"/>
  <c r="O55" i="30"/>
  <c r="N63" i="30"/>
  <c r="O63" i="30"/>
  <c r="O82" i="30"/>
  <c r="N82" i="30"/>
  <c r="O101" i="30"/>
  <c r="N101" i="30"/>
  <c r="O123" i="30"/>
  <c r="N123" i="30"/>
  <c r="O145" i="30"/>
  <c r="N145" i="30"/>
  <c r="O165" i="30"/>
  <c r="N165" i="30"/>
  <c r="N14" i="30"/>
  <c r="O14" i="30"/>
  <c r="O33" i="30"/>
  <c r="N33" i="30"/>
  <c r="N41" i="30"/>
  <c r="O41" i="30"/>
  <c r="O98" i="30"/>
  <c r="N98" i="30"/>
  <c r="O106" i="30"/>
  <c r="N106" i="30"/>
  <c r="O76" i="30"/>
  <c r="N76" i="30"/>
  <c r="O84" i="30"/>
  <c r="N84" i="30"/>
  <c r="O103" i="30"/>
  <c r="N103" i="30"/>
  <c r="O125" i="30"/>
  <c r="N125" i="30"/>
  <c r="O147" i="30"/>
  <c r="N147" i="30"/>
  <c r="O168" i="30"/>
  <c r="N168" i="30"/>
  <c r="O171" i="30"/>
  <c r="N171" i="30"/>
  <c r="O62" i="30"/>
  <c r="N62" i="30"/>
  <c r="O81" i="30"/>
  <c r="N81" i="30"/>
  <c r="O100" i="30"/>
  <c r="N100" i="30"/>
  <c r="O108" i="30"/>
  <c r="N108" i="30"/>
  <c r="O122" i="30"/>
  <c r="N122" i="30"/>
  <c r="O130" i="30"/>
  <c r="N130" i="30"/>
  <c r="O144" i="30"/>
  <c r="N144" i="30"/>
  <c r="O152" i="30"/>
  <c r="N152" i="30"/>
  <c r="O163" i="30"/>
  <c r="N163" i="30"/>
  <c r="O170" i="30"/>
  <c r="N170" i="30"/>
  <c r="O173" i="30"/>
  <c r="N173" i="30"/>
  <c r="N13" i="30"/>
  <c r="O13" i="30"/>
  <c r="N32" i="30"/>
  <c r="O32" i="30"/>
  <c r="N40" i="30"/>
  <c r="O40" i="30"/>
  <c r="O97" i="30"/>
  <c r="N97" i="30"/>
  <c r="O105" i="30"/>
  <c r="N105" i="30"/>
  <c r="O10" i="30"/>
  <c r="N10" i="30"/>
  <c r="N18" i="30"/>
  <c r="O18" i="30"/>
  <c r="O37" i="30"/>
  <c r="N37" i="30"/>
  <c r="N102" i="30"/>
  <c r="O102" i="30"/>
  <c r="O99" i="30"/>
  <c r="N99" i="30"/>
  <c r="O107" i="30"/>
  <c r="N107" i="30"/>
  <c r="O121" i="30"/>
  <c r="N121" i="30"/>
  <c r="O129" i="30"/>
  <c r="N129" i="30"/>
  <c r="O143" i="30"/>
  <c r="N143" i="30"/>
  <c r="O151" i="30"/>
  <c r="N151" i="30"/>
  <c r="O187" i="30"/>
  <c r="N187" i="30"/>
  <c r="O262" i="30"/>
  <c r="N262" i="30"/>
  <c r="O36" i="31"/>
  <c r="N36" i="31"/>
  <c r="O283" i="30"/>
  <c r="N283" i="30"/>
  <c r="O55" i="31"/>
  <c r="N55" i="31"/>
  <c r="O275" i="30"/>
  <c r="N275" i="30"/>
  <c r="O16" i="33"/>
  <c r="N16" i="33"/>
  <c r="O280" i="30"/>
  <c r="N280" i="30"/>
  <c r="O97" i="31"/>
  <c r="N97" i="31"/>
  <c r="O16" i="31"/>
  <c r="N16" i="31"/>
  <c r="O284" i="30"/>
  <c r="N284" i="30"/>
  <c r="O9" i="31"/>
  <c r="N9" i="31"/>
  <c r="O35" i="31"/>
  <c r="N35" i="31"/>
  <c r="O54" i="31"/>
  <c r="N54" i="31"/>
  <c r="O276" i="30"/>
  <c r="N276" i="30"/>
  <c r="O17" i="31"/>
  <c r="N17" i="31"/>
  <c r="O13" i="31"/>
  <c r="N13" i="31"/>
  <c r="O32" i="31"/>
  <c r="N32" i="31"/>
  <c r="O40" i="31"/>
  <c r="N40" i="31"/>
  <c r="O82" i="33"/>
  <c r="N82" i="33"/>
  <c r="O10" i="31"/>
  <c r="N10" i="31"/>
  <c r="O18" i="31"/>
  <c r="N18" i="31"/>
  <c r="O77" i="33"/>
  <c r="N77" i="33"/>
  <c r="N85" i="33"/>
  <c r="O85" i="33"/>
  <c r="N15" i="31"/>
  <c r="O15" i="31"/>
  <c r="O80" i="33"/>
  <c r="N80" i="33"/>
  <c r="O12" i="31"/>
  <c r="N12" i="31"/>
  <c r="O20" i="31"/>
  <c r="N20" i="31"/>
  <c r="O75" i="33"/>
  <c r="N75" i="33"/>
  <c r="M87" i="33"/>
  <c r="O83" i="33"/>
  <c r="N83" i="33"/>
  <c r="O63" i="31"/>
  <c r="N63" i="31"/>
  <c r="O82" i="31"/>
  <c r="N82" i="31"/>
  <c r="O101" i="31"/>
  <c r="N101" i="31"/>
  <c r="O103" i="31"/>
  <c r="N103" i="31"/>
  <c r="O78" i="33"/>
  <c r="N78" i="33"/>
  <c r="P12" i="35"/>
  <c r="O12" i="35"/>
  <c r="N14" i="31"/>
  <c r="O14" i="31"/>
  <c r="O81" i="33"/>
  <c r="N81" i="33"/>
  <c r="AO8" i="35"/>
  <c r="AN8" i="35"/>
  <c r="AR8" i="35"/>
  <c r="AQ8" i="35"/>
  <c r="AP8" i="35"/>
  <c r="O11" i="31"/>
  <c r="N11" i="31"/>
  <c r="O19" i="31"/>
  <c r="N19" i="31"/>
  <c r="L97" i="33"/>
  <c r="K109" i="33"/>
  <c r="N86" i="33"/>
  <c r="O86" i="33"/>
  <c r="O76" i="33"/>
  <c r="N76" i="33"/>
  <c r="O84" i="33"/>
  <c r="N84" i="33"/>
  <c r="O62" i="31"/>
  <c r="N62" i="31"/>
  <c r="O81" i="31"/>
  <c r="N81" i="31"/>
  <c r="O100" i="31"/>
  <c r="N100" i="31"/>
  <c r="O79" i="33"/>
  <c r="N79" i="33"/>
  <c r="O32" i="33"/>
  <c r="N32" i="33"/>
  <c r="O31" i="33"/>
  <c r="N31" i="33"/>
  <c r="O33" i="33"/>
  <c r="N33" i="33"/>
  <c r="AO40" i="35"/>
  <c r="AN40" i="35"/>
  <c r="H124" i="37"/>
  <c r="G124" i="37"/>
  <c r="I31" i="35"/>
  <c r="H31" i="35"/>
  <c r="I34" i="35"/>
  <c r="H34" i="35"/>
  <c r="Y36" i="35"/>
  <c r="X36" i="35"/>
  <c r="T7" i="37"/>
  <c r="R7" i="37"/>
  <c r="Q7" i="37"/>
  <c r="P7" i="37"/>
  <c r="O7" i="37"/>
  <c r="S7" i="37"/>
  <c r="J11" i="37"/>
  <c r="M9" i="37"/>
  <c r="L9" i="37"/>
  <c r="K9" i="37"/>
  <c r="I38" i="35"/>
  <c r="H38" i="35"/>
  <c r="H126" i="37"/>
  <c r="G126" i="37"/>
  <c r="I126" i="37"/>
  <c r="Y31" i="35"/>
  <c r="X31" i="35"/>
  <c r="Y35" i="35"/>
  <c r="X35" i="35"/>
  <c r="L6" i="37"/>
  <c r="K6" i="37"/>
  <c r="Y38" i="35"/>
  <c r="X38" i="35"/>
  <c r="R6" i="37"/>
  <c r="Q6" i="37"/>
  <c r="P6" i="37"/>
  <c r="O6" i="37"/>
  <c r="I33" i="35"/>
  <c r="H33" i="35"/>
  <c r="I30" i="35"/>
  <c r="H30" i="35"/>
  <c r="I39" i="35"/>
  <c r="H39" i="35"/>
  <c r="I7" i="37"/>
  <c r="H7" i="37"/>
  <c r="G7" i="37"/>
  <c r="Y32" i="35"/>
  <c r="X32" i="35"/>
  <c r="I6" i="38"/>
  <c r="H6" i="38"/>
  <c r="J6" i="38"/>
  <c r="I137" i="38"/>
  <c r="G137" i="38"/>
  <c r="H137" i="38"/>
  <c r="H6" i="37"/>
  <c r="G6" i="37"/>
  <c r="H8" i="37"/>
  <c r="G8" i="37"/>
  <c r="I8" i="37"/>
  <c r="S8" i="37"/>
  <c r="R8" i="37"/>
  <c r="P8" i="37"/>
  <c r="O8" i="37"/>
  <c r="T8" i="37"/>
  <c r="Q8" i="37"/>
  <c r="L10" i="37"/>
  <c r="K10" i="37"/>
  <c r="M10" i="37"/>
  <c r="N124" i="37"/>
  <c r="O124" i="37"/>
  <c r="M124" i="37"/>
  <c r="L124" i="37"/>
  <c r="M125" i="37"/>
  <c r="L125" i="37"/>
  <c r="O125" i="37"/>
  <c r="N125" i="37"/>
  <c r="K125" i="37"/>
  <c r="L126" i="37"/>
  <c r="O126" i="37"/>
  <c r="N126" i="37"/>
  <c r="M126" i="37"/>
  <c r="K126" i="37"/>
  <c r="G128" i="37"/>
  <c r="I128" i="37"/>
  <c r="H128" i="37"/>
  <c r="S9" i="38"/>
  <c r="R9" i="38"/>
  <c r="P9" i="38"/>
  <c r="T9" i="38"/>
  <c r="Q9" i="38"/>
  <c r="M6" i="38"/>
  <c r="N6" i="38"/>
  <c r="L6" i="38"/>
  <c r="I8" i="38"/>
  <c r="M8" i="38"/>
  <c r="J8" i="38"/>
  <c r="H8" i="38"/>
  <c r="M7" i="37"/>
  <c r="L7" i="37"/>
  <c r="K7" i="37"/>
  <c r="I9" i="37"/>
  <c r="H9" i="37"/>
  <c r="F11" i="37"/>
  <c r="G9" i="37"/>
  <c r="Q9" i="37"/>
  <c r="P9" i="37"/>
  <c r="T9" i="37"/>
  <c r="S9" i="37"/>
  <c r="N11" i="37"/>
  <c r="R9" i="37"/>
  <c r="O9" i="37"/>
  <c r="J9" i="38"/>
  <c r="H9" i="38"/>
  <c r="M9" i="38"/>
  <c r="I9" i="38"/>
  <c r="H134" i="38"/>
  <c r="I134" i="38"/>
  <c r="G134" i="38"/>
  <c r="K135" i="38"/>
  <c r="O135" i="38"/>
  <c r="N135" i="38"/>
  <c r="M135" i="38"/>
  <c r="L135" i="38"/>
  <c r="M8" i="40"/>
  <c r="J8" i="40"/>
  <c r="I8" i="40"/>
  <c r="H8" i="40"/>
  <c r="Q6" i="38"/>
  <c r="P6" i="38"/>
  <c r="T6" i="38"/>
  <c r="S6" i="38"/>
  <c r="R6" i="38"/>
  <c r="L8" i="38"/>
  <c r="N8" i="38"/>
  <c r="K8" i="37"/>
  <c r="M8" i="37"/>
  <c r="L8" i="37"/>
  <c r="G10" i="37"/>
  <c r="I10" i="37"/>
  <c r="H10" i="37"/>
  <c r="O10" i="37"/>
  <c r="T10" i="37"/>
  <c r="S10" i="37"/>
  <c r="R10" i="37"/>
  <c r="Q10" i="37"/>
  <c r="P10" i="37"/>
  <c r="N10" i="40"/>
  <c r="M10" i="40"/>
  <c r="L10" i="40"/>
  <c r="N7" i="38"/>
  <c r="L7" i="38"/>
  <c r="M7" i="38"/>
  <c r="Q8" i="38"/>
  <c r="T8" i="38"/>
  <c r="R8" i="38"/>
  <c r="P8" i="38"/>
  <c r="S8" i="38"/>
  <c r="G127" i="37"/>
  <c r="F129" i="37"/>
  <c r="I127" i="37"/>
  <c r="H127" i="37"/>
  <c r="T8" i="40"/>
  <c r="S8" i="40"/>
  <c r="R8" i="40"/>
  <c r="Q8" i="40"/>
  <c r="P8" i="40"/>
  <c r="O137" i="38"/>
  <c r="M137" i="38"/>
  <c r="L137" i="38"/>
  <c r="K137" i="38"/>
  <c r="N137" i="38"/>
  <c r="N11" i="39"/>
  <c r="M11" i="39"/>
  <c r="L11" i="39"/>
  <c r="I136" i="39"/>
  <c r="H136" i="39"/>
  <c r="G136" i="39"/>
  <c r="N12" i="40"/>
  <c r="L12" i="40"/>
  <c r="M12" i="40"/>
  <c r="L136" i="40"/>
  <c r="K136" i="40"/>
  <c r="O136" i="40"/>
  <c r="N136" i="40"/>
  <c r="M136" i="40"/>
  <c r="H12" i="41"/>
  <c r="J12" i="41"/>
  <c r="I12" i="41"/>
  <c r="T6" i="41"/>
  <c r="O16" i="41"/>
  <c r="S6" i="41"/>
  <c r="R6" i="41"/>
  <c r="P6" i="41"/>
  <c r="Q6" i="41"/>
  <c r="N8" i="41"/>
  <c r="L8" i="41"/>
  <c r="M8" i="41"/>
  <c r="J10" i="41"/>
  <c r="H10" i="41"/>
  <c r="I10" i="41"/>
  <c r="O142" i="41"/>
  <c r="N142" i="41"/>
  <c r="M142" i="41"/>
  <c r="L142" i="41"/>
  <c r="I10" i="38"/>
  <c r="H10" i="38"/>
  <c r="J10" i="38"/>
  <c r="S10" i="38"/>
  <c r="Q10" i="38"/>
  <c r="P10" i="38"/>
  <c r="T10" i="38"/>
  <c r="AA20" i="38" s="1"/>
  <c r="R10" i="38"/>
  <c r="M12" i="38"/>
  <c r="L12" i="38"/>
  <c r="N12" i="38"/>
  <c r="H138" i="38"/>
  <c r="G138" i="38"/>
  <c r="I138" i="38"/>
  <c r="O137" i="39"/>
  <c r="N137" i="39"/>
  <c r="M137" i="39"/>
  <c r="L137" i="39"/>
  <c r="K137" i="39"/>
  <c r="N11" i="40"/>
  <c r="M11" i="40"/>
  <c r="L11" i="40"/>
  <c r="I134" i="40"/>
  <c r="H134" i="40"/>
  <c r="G134" i="40"/>
  <c r="N135" i="40"/>
  <c r="L135" i="40"/>
  <c r="O135" i="40"/>
  <c r="M135" i="40"/>
  <c r="K135" i="40"/>
  <c r="I138" i="40"/>
  <c r="G138" i="40"/>
  <c r="H138" i="40"/>
  <c r="I135" i="38"/>
  <c r="G135" i="38"/>
  <c r="H135" i="38"/>
  <c r="N12" i="39"/>
  <c r="M12" i="39"/>
  <c r="L12" i="39"/>
  <c r="I138" i="39"/>
  <c r="H138" i="39"/>
  <c r="G138" i="39"/>
  <c r="I11" i="38"/>
  <c r="H11" i="38"/>
  <c r="J11" i="38"/>
  <c r="S11" i="38"/>
  <c r="Q11" i="38"/>
  <c r="T11" i="38"/>
  <c r="R11" i="38"/>
  <c r="P11" i="38"/>
  <c r="N136" i="38"/>
  <c r="L136" i="38"/>
  <c r="O136" i="38"/>
  <c r="M136" i="38"/>
  <c r="K136" i="38"/>
  <c r="I135" i="39"/>
  <c r="H135" i="39"/>
  <c r="G135" i="39"/>
  <c r="N134" i="40"/>
  <c r="M134" i="40"/>
  <c r="K134" i="40"/>
  <c r="O134" i="40"/>
  <c r="L134" i="40"/>
  <c r="P12" i="41"/>
  <c r="T12" i="41"/>
  <c r="S12" i="41"/>
  <c r="R12" i="41"/>
  <c r="Q12" i="41"/>
  <c r="J7" i="41"/>
  <c r="I7" i="41"/>
  <c r="H7" i="41"/>
  <c r="J7" i="39"/>
  <c r="I7" i="39"/>
  <c r="H7" i="39"/>
  <c r="R7" i="39"/>
  <c r="Q7" i="39"/>
  <c r="P7" i="39"/>
  <c r="T7" i="39"/>
  <c r="AA19" i="39" s="1"/>
  <c r="S7" i="39"/>
  <c r="J11" i="39"/>
  <c r="I11" i="39"/>
  <c r="H11" i="39"/>
  <c r="R11" i="39"/>
  <c r="Q11" i="39"/>
  <c r="P11" i="39"/>
  <c r="T11" i="39"/>
  <c r="S11" i="39"/>
  <c r="M136" i="39"/>
  <c r="L136" i="39"/>
  <c r="K136" i="39"/>
  <c r="O136" i="39"/>
  <c r="N136" i="39"/>
  <c r="M10" i="38"/>
  <c r="N10" i="38"/>
  <c r="L10" i="38"/>
  <c r="I12" i="38"/>
  <c r="J12" i="38"/>
  <c r="H12" i="38"/>
  <c r="Q12" i="38"/>
  <c r="T12" i="38"/>
  <c r="S12" i="38"/>
  <c r="R12" i="38"/>
  <c r="P12" i="38"/>
  <c r="L138" i="38"/>
  <c r="O138" i="38"/>
  <c r="N138" i="38"/>
  <c r="M138" i="38"/>
  <c r="K138" i="38"/>
  <c r="H137" i="39"/>
  <c r="G137" i="39"/>
  <c r="I137" i="39"/>
  <c r="I11" i="40"/>
  <c r="H11" i="40"/>
  <c r="J11" i="40"/>
  <c r="T11" i="40"/>
  <c r="Q11" i="40"/>
  <c r="P11" i="40"/>
  <c r="S11" i="40"/>
  <c r="R11" i="40"/>
  <c r="J12" i="40"/>
  <c r="I12" i="40"/>
  <c r="H12" i="40"/>
  <c r="R7" i="41"/>
  <c r="Q7" i="41"/>
  <c r="P7" i="41"/>
  <c r="T7" i="41"/>
  <c r="S7" i="41"/>
  <c r="N9" i="41"/>
  <c r="M9" i="41"/>
  <c r="L9" i="41"/>
  <c r="H8" i="39"/>
  <c r="M8" i="39"/>
  <c r="J8" i="39"/>
  <c r="I8" i="39"/>
  <c r="P8" i="39"/>
  <c r="T8" i="39"/>
  <c r="S8" i="39"/>
  <c r="R8" i="39"/>
  <c r="Q8" i="39"/>
  <c r="H12" i="39"/>
  <c r="J12" i="39"/>
  <c r="I12" i="39"/>
  <c r="P12" i="39"/>
  <c r="T12" i="39"/>
  <c r="S12" i="39"/>
  <c r="R12" i="39"/>
  <c r="Q12" i="39"/>
  <c r="G134" i="39"/>
  <c r="I134" i="39"/>
  <c r="H134" i="39"/>
  <c r="K138" i="39"/>
  <c r="O138" i="39"/>
  <c r="N138" i="39"/>
  <c r="M138" i="39"/>
  <c r="L138" i="39"/>
  <c r="I136" i="40"/>
  <c r="G136" i="40"/>
  <c r="H136" i="40"/>
  <c r="G16" i="41"/>
  <c r="J6" i="41"/>
  <c r="H6" i="41"/>
  <c r="I6" i="41"/>
  <c r="I143" i="41"/>
  <c r="H143" i="41"/>
  <c r="G143" i="41"/>
  <c r="N11" i="38"/>
  <c r="M11" i="38"/>
  <c r="L11" i="38"/>
  <c r="I136" i="38"/>
  <c r="H136" i="38"/>
  <c r="G136" i="38"/>
  <c r="O135" i="39"/>
  <c r="N135" i="39"/>
  <c r="M135" i="39"/>
  <c r="L135" i="39"/>
  <c r="K135" i="39"/>
  <c r="E16" i="41"/>
  <c r="F16" i="41" s="1"/>
  <c r="F6" i="41"/>
  <c r="O136" i="41"/>
  <c r="N136" i="41"/>
  <c r="M136" i="41"/>
  <c r="J146" i="41"/>
  <c r="L136" i="41"/>
  <c r="J7" i="42"/>
  <c r="I7" i="42"/>
  <c r="H7" i="42"/>
  <c r="T7" i="42"/>
  <c r="S7" i="42"/>
  <c r="R7" i="42"/>
  <c r="Q7" i="42"/>
  <c r="P7" i="42"/>
  <c r="N9" i="42"/>
  <c r="M9" i="42"/>
  <c r="L9" i="42"/>
  <c r="N11" i="42"/>
  <c r="L11" i="42"/>
  <c r="M11" i="42"/>
  <c r="K16" i="43"/>
  <c r="N6" i="43"/>
  <c r="M6" i="43"/>
  <c r="L6" i="43"/>
  <c r="O137" i="40"/>
  <c r="N137" i="40"/>
  <c r="L137" i="40"/>
  <c r="K137" i="40"/>
  <c r="M137" i="40"/>
  <c r="H12" i="42"/>
  <c r="J12" i="42"/>
  <c r="I12" i="42"/>
  <c r="R13" i="42"/>
  <c r="P13" i="42"/>
  <c r="T13" i="42"/>
  <c r="S13" i="42"/>
  <c r="Q13" i="42"/>
  <c r="H143" i="42"/>
  <c r="K143" i="42" s="1"/>
  <c r="G143" i="42"/>
  <c r="I143" i="42"/>
  <c r="G138" i="42"/>
  <c r="I138" i="42"/>
  <c r="H138" i="42"/>
  <c r="N10" i="43"/>
  <c r="M10" i="43"/>
  <c r="L10" i="43"/>
  <c r="T10" i="41"/>
  <c r="S10" i="41"/>
  <c r="R10" i="41"/>
  <c r="P10" i="41"/>
  <c r="Q10" i="41"/>
  <c r="O138" i="41"/>
  <c r="N138" i="41"/>
  <c r="M138" i="41"/>
  <c r="L138" i="41"/>
  <c r="N6" i="42"/>
  <c r="M6" i="42"/>
  <c r="L6" i="42"/>
  <c r="K16" i="42"/>
  <c r="J8" i="42"/>
  <c r="I8" i="42"/>
  <c r="H8" i="42"/>
  <c r="T8" i="42"/>
  <c r="S8" i="42"/>
  <c r="R8" i="42"/>
  <c r="Q8" i="42"/>
  <c r="P8" i="42"/>
  <c r="H10" i="42"/>
  <c r="J10" i="42"/>
  <c r="I10" i="42"/>
  <c r="R11" i="42"/>
  <c r="T11" i="42"/>
  <c r="S11" i="42"/>
  <c r="Q11" i="42"/>
  <c r="P11" i="42"/>
  <c r="L14" i="42"/>
  <c r="N14" i="42"/>
  <c r="M14" i="42"/>
  <c r="J15" i="42"/>
  <c r="I15" i="42"/>
  <c r="H15" i="42"/>
  <c r="I136" i="42"/>
  <c r="H136" i="42"/>
  <c r="K136" i="42" s="1"/>
  <c r="G136" i="42"/>
  <c r="F146" i="42"/>
  <c r="N14" i="43"/>
  <c r="M14" i="43"/>
  <c r="L14" i="43"/>
  <c r="I135" i="40"/>
  <c r="H135" i="40"/>
  <c r="G135" i="40"/>
  <c r="L12" i="42"/>
  <c r="N12" i="42"/>
  <c r="M12" i="42"/>
  <c r="O138" i="42"/>
  <c r="M138" i="42"/>
  <c r="N138" i="42"/>
  <c r="L138" i="42"/>
  <c r="O142" i="43"/>
  <c r="N142" i="43"/>
  <c r="M142" i="43"/>
  <c r="L142" i="43"/>
  <c r="J11" i="41"/>
  <c r="I11" i="41"/>
  <c r="H11" i="41"/>
  <c r="R11" i="41"/>
  <c r="Q11" i="41"/>
  <c r="P11" i="41"/>
  <c r="T11" i="41"/>
  <c r="S11" i="41"/>
  <c r="I136" i="41"/>
  <c r="F146" i="41"/>
  <c r="H136" i="41"/>
  <c r="K136" i="41" s="1"/>
  <c r="G136" i="41"/>
  <c r="M140" i="41"/>
  <c r="L140" i="41"/>
  <c r="O140" i="41"/>
  <c r="N140" i="41"/>
  <c r="F6" i="42"/>
  <c r="E16" i="42"/>
  <c r="F16" i="42" s="1"/>
  <c r="N7" i="42"/>
  <c r="M7" i="42"/>
  <c r="L7" i="42"/>
  <c r="J9" i="42"/>
  <c r="I9" i="42"/>
  <c r="H9" i="42"/>
  <c r="R9" i="42"/>
  <c r="P9" i="42"/>
  <c r="T9" i="42"/>
  <c r="S9" i="42"/>
  <c r="Q9" i="42"/>
  <c r="J13" i="42"/>
  <c r="H13" i="42"/>
  <c r="I13" i="42"/>
  <c r="T14" i="42"/>
  <c r="P14" i="42"/>
  <c r="S14" i="42"/>
  <c r="R14" i="42"/>
  <c r="Q14" i="42"/>
  <c r="J8" i="43"/>
  <c r="I8" i="43"/>
  <c r="H8" i="43"/>
  <c r="I138" i="43"/>
  <c r="H138" i="43"/>
  <c r="G138" i="43"/>
  <c r="G137" i="40"/>
  <c r="I137" i="40"/>
  <c r="H137" i="40"/>
  <c r="L10" i="42"/>
  <c r="N10" i="42"/>
  <c r="M10" i="42"/>
  <c r="J11" i="42"/>
  <c r="I11" i="42"/>
  <c r="H11" i="42"/>
  <c r="N15" i="42"/>
  <c r="L15" i="42"/>
  <c r="M15" i="42"/>
  <c r="M136" i="42"/>
  <c r="N136" i="42"/>
  <c r="L136" i="42"/>
  <c r="J146" i="42"/>
  <c r="O136" i="42"/>
  <c r="I142" i="42"/>
  <c r="H142" i="42"/>
  <c r="K142" i="42" s="1"/>
  <c r="G142" i="42"/>
  <c r="T8" i="43"/>
  <c r="S8" i="43"/>
  <c r="R8" i="43"/>
  <c r="Q8" i="43"/>
  <c r="P8" i="43"/>
  <c r="J12" i="43"/>
  <c r="I12" i="43"/>
  <c r="H12" i="43"/>
  <c r="T12" i="40"/>
  <c r="R12" i="40"/>
  <c r="S12" i="40"/>
  <c r="Q12" i="40"/>
  <c r="P12" i="40"/>
  <c r="K138" i="40"/>
  <c r="O138" i="40"/>
  <c r="M138" i="40"/>
  <c r="L138" i="40"/>
  <c r="N138" i="40"/>
  <c r="H6" i="42"/>
  <c r="G16" i="42"/>
  <c r="J6" i="42"/>
  <c r="I6" i="42"/>
  <c r="P6" i="42"/>
  <c r="O16" i="42"/>
  <c r="T6" i="42"/>
  <c r="S6" i="42"/>
  <c r="R6" i="42"/>
  <c r="Q6" i="42"/>
  <c r="L8" i="42"/>
  <c r="N8" i="42"/>
  <c r="M8" i="42"/>
  <c r="P12" i="42"/>
  <c r="T12" i="42"/>
  <c r="R12" i="42"/>
  <c r="Q12" i="42"/>
  <c r="S12" i="42"/>
  <c r="N13" i="42"/>
  <c r="L13" i="42"/>
  <c r="M13" i="42"/>
  <c r="O142" i="42"/>
  <c r="M142" i="42"/>
  <c r="L142" i="42"/>
  <c r="N142" i="42"/>
  <c r="F9" i="43"/>
  <c r="T12" i="43"/>
  <c r="S12" i="43"/>
  <c r="R12" i="43"/>
  <c r="Q12" i="43"/>
  <c r="P12" i="43"/>
  <c r="D16" i="41"/>
  <c r="O139" i="41"/>
  <c r="N139" i="41"/>
  <c r="M139" i="41"/>
  <c r="L139" i="41"/>
  <c r="T10" i="42"/>
  <c r="P10" i="42"/>
  <c r="S10" i="42"/>
  <c r="R10" i="42"/>
  <c r="Q10" i="42"/>
  <c r="F12" i="42"/>
  <c r="H14" i="42"/>
  <c r="J14" i="42"/>
  <c r="I14" i="42"/>
  <c r="R15" i="42"/>
  <c r="T15" i="42"/>
  <c r="S15" i="42"/>
  <c r="Q15" i="42"/>
  <c r="P15" i="42"/>
  <c r="M140" i="42"/>
  <c r="O140" i="42"/>
  <c r="N140" i="42"/>
  <c r="L140" i="42"/>
  <c r="C16" i="43"/>
  <c r="F13" i="43"/>
  <c r="O143" i="43"/>
  <c r="N143" i="43"/>
  <c r="L143" i="43"/>
  <c r="M143" i="43"/>
  <c r="I140" i="42"/>
  <c r="G140" i="42"/>
  <c r="H140" i="42"/>
  <c r="K140" i="42" s="1"/>
  <c r="O144" i="42"/>
  <c r="N144" i="42"/>
  <c r="M144" i="42"/>
  <c r="L144" i="42"/>
  <c r="J7" i="43"/>
  <c r="H7" i="43"/>
  <c r="I7" i="43"/>
  <c r="T7" i="43"/>
  <c r="S7" i="43"/>
  <c r="R7" i="43"/>
  <c r="P7" i="43"/>
  <c r="Q7" i="43"/>
  <c r="F8" i="43"/>
  <c r="N9" i="43"/>
  <c r="L9" i="43"/>
  <c r="M9" i="43"/>
  <c r="J11" i="43"/>
  <c r="H11" i="43"/>
  <c r="I11" i="43"/>
  <c r="T11" i="43"/>
  <c r="S11" i="43"/>
  <c r="R11" i="43"/>
  <c r="P11" i="43"/>
  <c r="Q11" i="43"/>
  <c r="F12" i="43"/>
  <c r="N13" i="43"/>
  <c r="L13" i="43"/>
  <c r="M13" i="43"/>
  <c r="J15" i="43"/>
  <c r="H15" i="43"/>
  <c r="I15" i="43"/>
  <c r="T15" i="43"/>
  <c r="S15" i="43"/>
  <c r="R15" i="43"/>
  <c r="P15" i="43"/>
  <c r="Q15" i="43"/>
  <c r="I136" i="43"/>
  <c r="G136" i="43"/>
  <c r="F146" i="43"/>
  <c r="H136" i="43"/>
  <c r="K136" i="43" s="1"/>
  <c r="I144" i="43"/>
  <c r="G144" i="43"/>
  <c r="H144" i="43"/>
  <c r="K144" i="43" s="1"/>
  <c r="N141" i="42"/>
  <c r="M141" i="42"/>
  <c r="L141" i="42"/>
  <c r="O141" i="42"/>
  <c r="I141" i="43"/>
  <c r="H141" i="43"/>
  <c r="G141" i="43"/>
  <c r="D10" i="44"/>
  <c r="D14" i="44"/>
  <c r="D18" i="44"/>
  <c r="D8" i="45"/>
  <c r="D12" i="45"/>
  <c r="D16" i="45"/>
  <c r="D20" i="45"/>
  <c r="D10" i="46"/>
  <c r="D14" i="46"/>
  <c r="D18" i="46"/>
  <c r="N143" i="42"/>
  <c r="L143" i="42"/>
  <c r="O143" i="42"/>
  <c r="M143" i="42"/>
  <c r="D16" i="43"/>
  <c r="I143" i="43"/>
  <c r="H143" i="43"/>
  <c r="K143" i="43" s="1"/>
  <c r="G143" i="43"/>
  <c r="D11" i="44"/>
  <c r="D15" i="44"/>
  <c r="D19" i="44"/>
  <c r="D9" i="45"/>
  <c r="D13" i="45"/>
  <c r="D17" i="45"/>
  <c r="D11" i="46"/>
  <c r="D15" i="46"/>
  <c r="D19" i="46"/>
  <c r="I144" i="42"/>
  <c r="G144" i="42"/>
  <c r="H144" i="42"/>
  <c r="K144" i="42" s="1"/>
  <c r="F6" i="43"/>
  <c r="E16" i="43"/>
  <c r="F16" i="43" s="1"/>
  <c r="N7" i="43"/>
  <c r="M7" i="43"/>
  <c r="L7" i="43"/>
  <c r="J9" i="43"/>
  <c r="I9" i="43"/>
  <c r="H9" i="43"/>
  <c r="R9" i="43"/>
  <c r="Q9" i="43"/>
  <c r="P9" i="43"/>
  <c r="T9" i="43"/>
  <c r="S9" i="43"/>
  <c r="F10" i="43"/>
  <c r="N11" i="43"/>
  <c r="M11" i="43"/>
  <c r="L11" i="43"/>
  <c r="J13" i="43"/>
  <c r="I13" i="43"/>
  <c r="H13" i="43"/>
  <c r="R13" i="43"/>
  <c r="Q13" i="43"/>
  <c r="P13" i="43"/>
  <c r="T13" i="43"/>
  <c r="S13" i="43"/>
  <c r="F14" i="43"/>
  <c r="N15" i="43"/>
  <c r="M15" i="43"/>
  <c r="L15" i="43"/>
  <c r="I140" i="43"/>
  <c r="H140" i="43"/>
  <c r="K140" i="43" s="1"/>
  <c r="G140" i="43"/>
  <c r="L137" i="42"/>
  <c r="N137" i="42"/>
  <c r="O137" i="42"/>
  <c r="M137" i="42"/>
  <c r="H141" i="42"/>
  <c r="K141" i="42" s="1"/>
  <c r="I141" i="42"/>
  <c r="G141" i="42"/>
  <c r="L145" i="42"/>
  <c r="N145" i="42"/>
  <c r="M145" i="42"/>
  <c r="O145" i="42"/>
  <c r="C146" i="43"/>
  <c r="H137" i="43"/>
  <c r="G137" i="43"/>
  <c r="I137" i="43"/>
  <c r="H145" i="43"/>
  <c r="K145" i="43" s="1"/>
  <c r="G145" i="43"/>
  <c r="I145" i="43"/>
  <c r="D8" i="44"/>
  <c r="D12" i="44"/>
  <c r="D16" i="44"/>
  <c r="D20" i="44"/>
  <c r="D10" i="45"/>
  <c r="D14" i="45"/>
  <c r="D18" i="45"/>
  <c r="D8" i="46"/>
  <c r="D12" i="46"/>
  <c r="D16" i="46"/>
  <c r="D20" i="46"/>
  <c r="H6" i="43"/>
  <c r="J6" i="43"/>
  <c r="I6" i="43"/>
  <c r="G16" i="43"/>
  <c r="P6" i="43"/>
  <c r="T6" i="43"/>
  <c r="R6" i="43"/>
  <c r="Q6" i="43"/>
  <c r="O16" i="43"/>
  <c r="S6" i="43"/>
  <c r="F7" i="43"/>
  <c r="L8" i="43"/>
  <c r="N8" i="43"/>
  <c r="M8" i="43"/>
  <c r="H10" i="43"/>
  <c r="J10" i="43"/>
  <c r="I10" i="43"/>
  <c r="P10" i="43"/>
  <c r="T10" i="43"/>
  <c r="R10" i="43"/>
  <c r="Q10" i="43"/>
  <c r="S10" i="43"/>
  <c r="F11" i="43"/>
  <c r="L12" i="43"/>
  <c r="N12" i="43"/>
  <c r="M12" i="43"/>
  <c r="H14" i="43"/>
  <c r="J14" i="43"/>
  <c r="I14" i="43"/>
  <c r="P14" i="43"/>
  <c r="T14" i="43"/>
  <c r="R14" i="43"/>
  <c r="Q14" i="43"/>
  <c r="S14" i="43"/>
  <c r="F15" i="43"/>
  <c r="D146" i="43"/>
  <c r="G142" i="43"/>
  <c r="I142" i="43"/>
  <c r="H142" i="43"/>
  <c r="N139" i="42"/>
  <c r="L139" i="42"/>
  <c r="O139" i="42"/>
  <c r="M139" i="42"/>
  <c r="E146" i="43"/>
  <c r="H139" i="43"/>
  <c r="K139" i="43" s="1"/>
  <c r="G139" i="43"/>
  <c r="I139" i="43"/>
  <c r="D9" i="44"/>
  <c r="D13" i="44"/>
  <c r="D17" i="44"/>
  <c r="D11" i="45"/>
  <c r="D15" i="45"/>
  <c r="D19" i="45"/>
  <c r="D9" i="46"/>
  <c r="D13" i="46"/>
  <c r="D17" i="46"/>
  <c r="F17" i="2"/>
  <c r="M31" i="2"/>
  <c r="K56" i="2"/>
  <c r="H17" i="2"/>
  <c r="F18" i="2"/>
  <c r="J6" i="3"/>
  <c r="J79" i="3"/>
  <c r="J152" i="3"/>
  <c r="V6" i="6"/>
  <c r="K6" i="2"/>
  <c r="H18" i="2"/>
  <c r="L6" i="3"/>
  <c r="J31" i="2"/>
  <c r="M79" i="3"/>
  <c r="M152" i="3"/>
  <c r="T6" i="6"/>
  <c r="S6" i="5"/>
  <c r="J6" i="5"/>
  <c r="M6" i="6"/>
  <c r="U6" i="6"/>
  <c r="W12" i="12"/>
  <c r="W7" i="12"/>
  <c r="W54" i="12"/>
  <c r="W50" i="12"/>
  <c r="W46" i="12"/>
  <c r="W42" i="12"/>
  <c r="W38" i="12"/>
  <c r="W34" i="12"/>
  <c r="W30" i="12"/>
  <c r="W26" i="12"/>
  <c r="W22" i="12"/>
  <c r="W18" i="12"/>
  <c r="W13" i="12"/>
  <c r="W14" i="12"/>
  <c r="W8" i="12"/>
  <c r="W55" i="12"/>
  <c r="W51" i="12"/>
  <c r="W47" i="12"/>
  <c r="W43" i="12"/>
  <c r="W39" i="12"/>
  <c r="W35" i="12"/>
  <c r="W31" i="12"/>
  <c r="W27" i="12"/>
  <c r="W23" i="12"/>
  <c r="W19" i="12"/>
  <c r="W15" i="12"/>
  <c r="W10" i="12"/>
  <c r="W6" i="12"/>
  <c r="W57" i="12"/>
  <c r="W53" i="12"/>
  <c r="W49" i="12"/>
  <c r="W45" i="12"/>
  <c r="W41" i="12"/>
  <c r="W37" i="12"/>
  <c r="W33" i="12"/>
  <c r="W29" i="12"/>
  <c r="W25" i="12"/>
  <c r="W21" i="12"/>
  <c r="W17" i="12"/>
  <c r="W11" i="12"/>
  <c r="W9" i="12"/>
  <c r="D160" i="13"/>
  <c r="M6" i="5"/>
  <c r="U6" i="5"/>
  <c r="W28" i="12"/>
  <c r="W44" i="12"/>
  <c r="D48" i="13"/>
  <c r="W6" i="5"/>
  <c r="J6" i="6"/>
  <c r="W24" i="12"/>
  <c r="W40" i="12"/>
  <c r="W56" i="12"/>
  <c r="K6" i="6"/>
  <c r="S6" i="6"/>
  <c r="L6" i="6"/>
  <c r="W20" i="12"/>
  <c r="W36" i="12"/>
  <c r="W52" i="12"/>
  <c r="D90" i="13"/>
  <c r="D104" i="13"/>
  <c r="D118" i="13"/>
  <c r="D132" i="13"/>
  <c r="D146" i="13"/>
  <c r="D34" i="13"/>
  <c r="D62" i="13"/>
  <c r="D20" i="13"/>
  <c r="D76" i="13"/>
  <c r="W5" i="12"/>
  <c r="C54" i="12"/>
  <c r="C57" i="12" s="1"/>
  <c r="E55" i="12"/>
  <c r="G56" i="12"/>
  <c r="J6" i="13"/>
  <c r="C20" i="13"/>
  <c r="C62" i="13"/>
  <c r="E90" i="13"/>
  <c r="F104" i="13"/>
  <c r="G118" i="13"/>
  <c r="R23" i="14"/>
  <c r="AA7" i="16"/>
  <c r="Z7" i="16"/>
  <c r="Y7" i="16"/>
  <c r="X7" i="16"/>
  <c r="W7" i="16"/>
  <c r="X5" i="12"/>
  <c r="D54" i="12"/>
  <c r="D57" i="12" s="1"/>
  <c r="F55" i="12"/>
  <c r="A15" i="12"/>
  <c r="K6" i="13"/>
  <c r="C48" i="13"/>
  <c r="E76" i="13"/>
  <c r="F90" i="13"/>
  <c r="G104" i="13"/>
  <c r="C160" i="13"/>
  <c r="M7" i="15"/>
  <c r="L7" i="15"/>
  <c r="K7" i="15"/>
  <c r="J7" i="15"/>
  <c r="I7" i="15"/>
  <c r="E48" i="13"/>
  <c r="E160" i="13"/>
  <c r="K5" i="12"/>
  <c r="C56" i="12"/>
  <c r="A12" i="12"/>
  <c r="Y6" i="13"/>
  <c r="G20" i="13"/>
  <c r="R20" i="13"/>
  <c r="E34" i="13"/>
  <c r="F48" i="13"/>
  <c r="G62" i="13"/>
  <c r="C118" i="13"/>
  <c r="E146" i="13"/>
  <c r="F160" i="13"/>
  <c r="I9" i="14"/>
  <c r="T9" i="14"/>
  <c r="L5" i="12"/>
  <c r="F53" i="12"/>
  <c r="F57" i="12" s="1"/>
  <c r="D56" i="12"/>
  <c r="A11" i="12"/>
  <c r="Z6" i="13"/>
  <c r="S20" i="13"/>
  <c r="F34" i="13"/>
  <c r="G48" i="13"/>
  <c r="C104" i="13"/>
  <c r="E132" i="13"/>
  <c r="F146" i="13"/>
  <c r="G160" i="13"/>
  <c r="J9" i="14"/>
  <c r="U9" i="14"/>
  <c r="O23" i="14"/>
  <c r="M5" i="12"/>
  <c r="U5" i="12"/>
  <c r="G53" i="12"/>
  <c r="G57" i="12" s="1"/>
  <c r="C55" i="12"/>
  <c r="E56" i="12"/>
  <c r="T20" i="13"/>
  <c r="G34" i="13"/>
  <c r="C90" i="13"/>
  <c r="E118" i="13"/>
  <c r="F132" i="13"/>
  <c r="G146" i="13"/>
  <c r="P23" i="14"/>
  <c r="N5" i="12"/>
  <c r="V5" i="12"/>
  <c r="D55" i="12"/>
  <c r="I6" i="13"/>
  <c r="U20" i="13"/>
  <c r="C76" i="13"/>
  <c r="E104" i="13"/>
  <c r="F118" i="13"/>
  <c r="G132" i="13"/>
  <c r="Q23" i="14"/>
  <c r="U21" i="15"/>
  <c r="L7" i="16"/>
  <c r="R9" i="16"/>
  <c r="M7" i="16"/>
  <c r="S9" i="16"/>
  <c r="Q21" i="16"/>
  <c r="T9" i="16"/>
  <c r="R21" i="16"/>
  <c r="M7" i="17"/>
  <c r="L7" i="17"/>
  <c r="K7" i="17"/>
  <c r="J7" i="17"/>
  <c r="W7" i="15"/>
  <c r="U9" i="16"/>
  <c r="S21" i="16"/>
  <c r="I7" i="17"/>
  <c r="Q21" i="17"/>
  <c r="S9" i="17"/>
  <c r="R9" i="17"/>
  <c r="Q9" i="17"/>
  <c r="S21" i="17"/>
  <c r="U9" i="17"/>
  <c r="R21" i="17"/>
  <c r="T9" i="17"/>
  <c r="X7" i="15"/>
  <c r="Q21" i="15"/>
  <c r="T21" i="16"/>
  <c r="T21" i="17"/>
  <c r="Y7" i="15"/>
  <c r="R21" i="15"/>
  <c r="U21" i="16"/>
  <c r="U21" i="17"/>
  <c r="S21" i="15"/>
  <c r="F147" i="17"/>
  <c r="F121" i="17"/>
  <c r="F161" i="17"/>
  <c r="F135" i="17"/>
  <c r="F149" i="17"/>
  <c r="Y7" i="17"/>
  <c r="G63" i="17"/>
  <c r="C93" i="17"/>
  <c r="F107" i="17"/>
  <c r="E119" i="17"/>
  <c r="F133" i="17"/>
  <c r="G161" i="17"/>
  <c r="G135" i="17"/>
  <c r="G149" i="17"/>
  <c r="G119" i="17"/>
  <c r="Z7" i="17"/>
  <c r="C79" i="17"/>
  <c r="D93" i="17"/>
  <c r="C105" i="17"/>
  <c r="G107" i="17"/>
  <c r="F119" i="17"/>
  <c r="G133" i="17"/>
  <c r="C135" i="17"/>
  <c r="D51" i="17"/>
  <c r="C63" i="17"/>
  <c r="E65" i="17"/>
  <c r="D77" i="17"/>
  <c r="F79" i="17"/>
  <c r="E91" i="17"/>
  <c r="G93" i="17"/>
  <c r="F105" i="17"/>
  <c r="G121" i="17"/>
  <c r="S6" i="18"/>
  <c r="C119" i="17"/>
  <c r="C133" i="17"/>
  <c r="C107" i="17"/>
  <c r="C147" i="17"/>
  <c r="C121" i="17"/>
  <c r="C149" i="17"/>
  <c r="E51" i="17"/>
  <c r="D63" i="17"/>
  <c r="F65" i="17"/>
  <c r="E77" i="17"/>
  <c r="G79" i="17"/>
  <c r="F91" i="17"/>
  <c r="G105" i="17"/>
  <c r="D119" i="17"/>
  <c r="D133" i="17"/>
  <c r="D107" i="17"/>
  <c r="D147" i="17"/>
  <c r="D121" i="17"/>
  <c r="D161" i="17"/>
  <c r="D135" i="17"/>
  <c r="W7" i="17"/>
  <c r="F51" i="17"/>
  <c r="E63" i="17"/>
  <c r="G65" i="17"/>
  <c r="F77" i="17"/>
  <c r="G91" i="17"/>
  <c r="G147" i="17"/>
  <c r="E133" i="17"/>
  <c r="E107" i="17"/>
  <c r="E147" i="17"/>
  <c r="E121" i="17"/>
  <c r="E161" i="17"/>
  <c r="E135" i="17"/>
  <c r="E149" i="17"/>
  <c r="G51" i="17"/>
  <c r="F63" i="17"/>
  <c r="G77" i="17"/>
  <c r="D149" i="17"/>
  <c r="I6" i="18"/>
  <c r="J6" i="18"/>
  <c r="R6" i="18"/>
  <c r="Z6" i="18"/>
  <c r="T8" i="21"/>
  <c r="S8" i="21"/>
  <c r="R8" i="21"/>
  <c r="J7" i="19"/>
  <c r="R7" i="19"/>
  <c r="F7" i="19"/>
  <c r="H7" i="19" s="1"/>
  <c r="N7" i="19"/>
  <c r="V7" i="19"/>
  <c r="X7" i="19" s="1"/>
  <c r="P7" i="19"/>
  <c r="J8" i="21"/>
  <c r="I8" i="21"/>
  <c r="H8" i="21"/>
  <c r="V21" i="22"/>
  <c r="T21" i="22"/>
  <c r="S21" i="22"/>
  <c r="R21" i="22"/>
  <c r="U21" i="22"/>
  <c r="AB7" i="22"/>
  <c r="X7" i="22"/>
  <c r="O8" i="25"/>
  <c r="N8" i="25"/>
  <c r="L33" i="25"/>
  <c r="L41" i="25"/>
  <c r="L38" i="25"/>
  <c r="L35" i="25"/>
  <c r="L43" i="25"/>
  <c r="L40" i="25"/>
  <c r="I6" i="26"/>
  <c r="N30" i="25"/>
  <c r="L37" i="25"/>
  <c r="J6" i="26"/>
  <c r="O30" i="25"/>
  <c r="L34" i="25"/>
  <c r="L42" i="25"/>
  <c r="K6" i="26"/>
  <c r="L39" i="25"/>
  <c r="K6" i="27"/>
  <c r="C118" i="28"/>
  <c r="C132" i="28"/>
  <c r="C160" i="28"/>
  <c r="C62" i="28"/>
  <c r="C76" i="28"/>
  <c r="C20" i="28"/>
  <c r="C34" i="28"/>
  <c r="C48" i="28"/>
  <c r="C90" i="28"/>
  <c r="C146" i="28"/>
  <c r="C104" i="28"/>
  <c r="L6" i="27"/>
  <c r="D132" i="28"/>
  <c r="D146" i="28"/>
  <c r="D160" i="28"/>
  <c r="D76" i="28"/>
  <c r="D90" i="28"/>
  <c r="D104" i="28"/>
  <c r="L6" i="28"/>
  <c r="E20" i="28"/>
  <c r="F34" i="28"/>
  <c r="G48" i="28"/>
  <c r="E146" i="28"/>
  <c r="E160" i="28"/>
  <c r="E76" i="28"/>
  <c r="E90" i="28"/>
  <c r="E104" i="28"/>
  <c r="E118" i="28"/>
  <c r="M6" i="28"/>
  <c r="F20" i="28"/>
  <c r="G34" i="28"/>
  <c r="E132" i="28"/>
  <c r="F160" i="28"/>
  <c r="F90" i="28"/>
  <c r="F104" i="28"/>
  <c r="F118" i="28"/>
  <c r="F132" i="28"/>
  <c r="F146" i="28"/>
  <c r="G20" i="28"/>
  <c r="G62" i="28"/>
  <c r="G104" i="28"/>
  <c r="G118" i="28"/>
  <c r="G132" i="28"/>
  <c r="G146" i="28"/>
  <c r="G160" i="28"/>
  <c r="I6" i="28"/>
  <c r="D48" i="28"/>
  <c r="E62" i="28"/>
  <c r="G76" i="28"/>
  <c r="D118" i="28"/>
  <c r="J6" i="28"/>
  <c r="O8" i="30"/>
  <c r="N8" i="30"/>
  <c r="J57" i="30"/>
  <c r="L30" i="30"/>
  <c r="J84" i="30"/>
  <c r="J87" i="30"/>
  <c r="J79" i="30"/>
  <c r="J60" i="30"/>
  <c r="J82" i="30"/>
  <c r="J63" i="30"/>
  <c r="J55" i="30"/>
  <c r="J85" i="30"/>
  <c r="J77" i="30"/>
  <c r="J58" i="30"/>
  <c r="J80" i="30"/>
  <c r="J83" i="30"/>
  <c r="J75" i="30"/>
  <c r="J64" i="30"/>
  <c r="J56" i="30"/>
  <c r="J86" i="30"/>
  <c r="J78" i="30"/>
  <c r="J59" i="30"/>
  <c r="J52" i="30"/>
  <c r="J81" i="30"/>
  <c r="J62" i="30"/>
  <c r="J54" i="30"/>
  <c r="F74" i="30"/>
  <c r="H8" i="30"/>
  <c r="O30" i="30"/>
  <c r="L85" i="30"/>
  <c r="L77" i="30"/>
  <c r="L58" i="30"/>
  <c r="L80" i="30"/>
  <c r="L61" i="30"/>
  <c r="L53" i="30"/>
  <c r="L83" i="30"/>
  <c r="L75" i="30"/>
  <c r="L64" i="30"/>
  <c r="L86" i="30"/>
  <c r="L78" i="30"/>
  <c r="L81" i="30"/>
  <c r="L62" i="30"/>
  <c r="L54" i="30"/>
  <c r="L52" i="30"/>
  <c r="L84" i="30"/>
  <c r="L76" i="30"/>
  <c r="L65" i="30"/>
  <c r="L57" i="30"/>
  <c r="L87" i="30"/>
  <c r="L79" i="30"/>
  <c r="L60" i="30"/>
  <c r="J53" i="30"/>
  <c r="L56" i="30"/>
  <c r="J61" i="30"/>
  <c r="F77" i="30"/>
  <c r="F85" i="30"/>
  <c r="L175" i="30"/>
  <c r="F55" i="30"/>
  <c r="F63" i="30"/>
  <c r="F82" i="30"/>
  <c r="N96" i="30"/>
  <c r="N118" i="30"/>
  <c r="N140" i="30"/>
  <c r="J149" i="30"/>
  <c r="H151" i="30"/>
  <c r="F153" i="30"/>
  <c r="N162" i="30"/>
  <c r="J169" i="30"/>
  <c r="J172" i="30"/>
  <c r="J174" i="30"/>
  <c r="H58" i="30"/>
  <c r="F60" i="30"/>
  <c r="N74" i="30"/>
  <c r="H77" i="30"/>
  <c r="F79" i="30"/>
  <c r="H85" i="30"/>
  <c r="F87" i="30"/>
  <c r="F120" i="30"/>
  <c r="L122" i="30"/>
  <c r="J124" i="30"/>
  <c r="H126" i="30"/>
  <c r="F128" i="30"/>
  <c r="L130" i="30"/>
  <c r="F142" i="30"/>
  <c r="L144" i="30"/>
  <c r="J146" i="30"/>
  <c r="H148" i="30"/>
  <c r="F150" i="30"/>
  <c r="L152" i="30"/>
  <c r="L167" i="30"/>
  <c r="L170" i="30"/>
  <c r="L173" i="30"/>
  <c r="L197" i="30"/>
  <c r="F195" i="30"/>
  <c r="H193" i="30"/>
  <c r="J191" i="30"/>
  <c r="H196" i="30"/>
  <c r="J194" i="30"/>
  <c r="L192" i="30"/>
  <c r="F190" i="30"/>
  <c r="H188" i="30"/>
  <c r="J186" i="30"/>
  <c r="F196" i="30"/>
  <c r="H194" i="30"/>
  <c r="J192" i="30"/>
  <c r="L190" i="30"/>
  <c r="F188" i="30"/>
  <c r="H186" i="30"/>
  <c r="H197" i="30"/>
  <c r="J195" i="30"/>
  <c r="L193" i="30"/>
  <c r="F191" i="30"/>
  <c r="H189" i="30"/>
  <c r="J187" i="30"/>
  <c r="L185" i="30"/>
  <c r="L196" i="30"/>
  <c r="F194" i="30"/>
  <c r="H192" i="30"/>
  <c r="J190" i="30"/>
  <c r="L188" i="30"/>
  <c r="F186" i="30"/>
  <c r="F197" i="30"/>
  <c r="H195" i="30"/>
  <c r="J193" i="30"/>
  <c r="L191" i="30"/>
  <c r="F189" i="30"/>
  <c r="H187" i="30"/>
  <c r="J185" i="30"/>
  <c r="J196" i="30"/>
  <c r="L194" i="30"/>
  <c r="F192" i="30"/>
  <c r="H190" i="30"/>
  <c r="J188" i="30"/>
  <c r="L186" i="30"/>
  <c r="J197" i="30"/>
  <c r="L219" i="30"/>
  <c r="F217" i="30"/>
  <c r="H215" i="30"/>
  <c r="J213" i="30"/>
  <c r="L211" i="30"/>
  <c r="F209" i="30"/>
  <c r="H207" i="30"/>
  <c r="H218" i="30"/>
  <c r="J216" i="30"/>
  <c r="L214" i="30"/>
  <c r="F212" i="30"/>
  <c r="H210" i="30"/>
  <c r="J208" i="30"/>
  <c r="J219" i="30"/>
  <c r="L217" i="30"/>
  <c r="F215" i="30"/>
  <c r="H213" i="30"/>
  <c r="J211" i="30"/>
  <c r="L209" i="30"/>
  <c r="F218" i="30"/>
  <c r="H216" i="30"/>
  <c r="J214" i="30"/>
  <c r="L212" i="30"/>
  <c r="F210" i="30"/>
  <c r="H208" i="30"/>
  <c r="H219" i="30"/>
  <c r="J217" i="30"/>
  <c r="L215" i="30"/>
  <c r="F213" i="30"/>
  <c r="H211" i="30"/>
  <c r="J209" i="30"/>
  <c r="L207" i="30"/>
  <c r="L218" i="30"/>
  <c r="F216" i="30"/>
  <c r="H214" i="30"/>
  <c r="J212" i="30"/>
  <c r="L210" i="30"/>
  <c r="F208" i="30"/>
  <c r="F219" i="30"/>
  <c r="H217" i="30"/>
  <c r="J215" i="30"/>
  <c r="L213" i="30"/>
  <c r="F211" i="30"/>
  <c r="H209" i="30"/>
  <c r="J207" i="30"/>
  <c r="J218" i="30"/>
  <c r="L216" i="30"/>
  <c r="F214" i="30"/>
  <c r="H212" i="30"/>
  <c r="J210" i="30"/>
  <c r="L208" i="30"/>
  <c r="H57" i="30"/>
  <c r="F59" i="30"/>
  <c r="H65" i="30"/>
  <c r="H76" i="30"/>
  <c r="F78" i="30"/>
  <c r="H84" i="30"/>
  <c r="F86" i="30"/>
  <c r="F119" i="30"/>
  <c r="L121" i="30"/>
  <c r="J123" i="30"/>
  <c r="H125" i="30"/>
  <c r="F127" i="30"/>
  <c r="L129" i="30"/>
  <c r="J131" i="30"/>
  <c r="F141" i="30"/>
  <c r="L143" i="30"/>
  <c r="J145" i="30"/>
  <c r="H147" i="30"/>
  <c r="F149" i="30"/>
  <c r="L151" i="30"/>
  <c r="J153" i="30"/>
  <c r="H174" i="30"/>
  <c r="H175" i="30"/>
  <c r="J173" i="30"/>
  <c r="L171" i="30"/>
  <c r="F169" i="30"/>
  <c r="H167" i="30"/>
  <c r="J165" i="30"/>
  <c r="L163" i="30"/>
  <c r="L174" i="30"/>
  <c r="F172" i="30"/>
  <c r="H170" i="30"/>
  <c r="J168" i="30"/>
  <c r="L166" i="30"/>
  <c r="F175" i="30"/>
  <c r="H173" i="30"/>
  <c r="J171" i="30"/>
  <c r="L169" i="30"/>
  <c r="F167" i="30"/>
  <c r="F163" i="30"/>
  <c r="H165" i="30"/>
  <c r="H184" i="30"/>
  <c r="F187" i="30"/>
  <c r="L189" i="30"/>
  <c r="H54" i="30"/>
  <c r="F56" i="30"/>
  <c r="H62" i="30"/>
  <c r="F64" i="30"/>
  <c r="F75" i="30"/>
  <c r="J120" i="30"/>
  <c r="H122" i="30"/>
  <c r="F124" i="30"/>
  <c r="L126" i="30"/>
  <c r="J128" i="30"/>
  <c r="J142" i="30"/>
  <c r="H144" i="30"/>
  <c r="F146" i="30"/>
  <c r="L148" i="30"/>
  <c r="J150" i="30"/>
  <c r="L164" i="30"/>
  <c r="H166" i="30"/>
  <c r="F168" i="30"/>
  <c r="F171" i="30"/>
  <c r="F174" i="30"/>
  <c r="F185" i="30"/>
  <c r="L187" i="30"/>
  <c r="L230" i="30"/>
  <c r="J232" i="30"/>
  <c r="H234" i="30"/>
  <c r="F236" i="30"/>
  <c r="L238" i="30"/>
  <c r="J240" i="30"/>
  <c r="L252" i="30"/>
  <c r="H260" i="30"/>
  <c r="L263" i="30"/>
  <c r="J229" i="30"/>
  <c r="H231" i="30"/>
  <c r="F233" i="30"/>
  <c r="L235" i="30"/>
  <c r="J237" i="30"/>
  <c r="H239" i="30"/>
  <c r="F241" i="30"/>
  <c r="N250" i="30"/>
  <c r="J251" i="30"/>
  <c r="L255" i="30"/>
  <c r="F262" i="30"/>
  <c r="J105" i="31"/>
  <c r="J109" i="31"/>
  <c r="J85" i="31"/>
  <c r="J77" i="31"/>
  <c r="J106" i="31"/>
  <c r="J99" i="31"/>
  <c r="J80" i="31"/>
  <c r="J61" i="31"/>
  <c r="J53" i="31"/>
  <c r="J42" i="31"/>
  <c r="J34" i="31"/>
  <c r="J102" i="31"/>
  <c r="J83" i="31"/>
  <c r="J75" i="31"/>
  <c r="J64" i="31"/>
  <c r="J56" i="31"/>
  <c r="J37" i="31"/>
  <c r="J30" i="31"/>
  <c r="J97" i="31"/>
  <c r="J86" i="31"/>
  <c r="J78" i="31"/>
  <c r="J104" i="31"/>
  <c r="J100" i="31"/>
  <c r="J81" i="31"/>
  <c r="J62" i="31"/>
  <c r="J54" i="31"/>
  <c r="J43" i="31"/>
  <c r="J35" i="31"/>
  <c r="J108" i="31"/>
  <c r="J84" i="31"/>
  <c r="J76" i="31"/>
  <c r="J65" i="31"/>
  <c r="J57" i="31"/>
  <c r="J38" i="31"/>
  <c r="J103" i="31"/>
  <c r="J98" i="31"/>
  <c r="J87" i="31"/>
  <c r="J79" i="31"/>
  <c r="J60" i="31"/>
  <c r="J41" i="31"/>
  <c r="J33" i="31"/>
  <c r="J107" i="31"/>
  <c r="J101" i="31"/>
  <c r="J82" i="31"/>
  <c r="J63" i="31"/>
  <c r="J55" i="31"/>
  <c r="J36" i="31"/>
  <c r="J39" i="31"/>
  <c r="F230" i="30"/>
  <c r="L232" i="30"/>
  <c r="J234" i="30"/>
  <c r="H236" i="30"/>
  <c r="F238" i="30"/>
  <c r="L240" i="30"/>
  <c r="F252" i="30"/>
  <c r="F254" i="30"/>
  <c r="J257" i="30"/>
  <c r="L260" i="30"/>
  <c r="J32" i="31"/>
  <c r="J58" i="31"/>
  <c r="L229" i="30"/>
  <c r="J231" i="30"/>
  <c r="H233" i="30"/>
  <c r="F235" i="30"/>
  <c r="L237" i="30"/>
  <c r="J239" i="30"/>
  <c r="H241" i="30"/>
  <c r="L251" i="30"/>
  <c r="H259" i="30"/>
  <c r="J262" i="30"/>
  <c r="H52" i="31"/>
  <c r="H230" i="30"/>
  <c r="F232" i="30"/>
  <c r="L234" i="30"/>
  <c r="J236" i="30"/>
  <c r="H238" i="30"/>
  <c r="F240" i="30"/>
  <c r="H252" i="30"/>
  <c r="J254" i="30"/>
  <c r="F261" i="30"/>
  <c r="F229" i="30"/>
  <c r="L231" i="30"/>
  <c r="J233" i="30"/>
  <c r="H235" i="30"/>
  <c r="F237" i="30"/>
  <c r="L239" i="30"/>
  <c r="J241" i="30"/>
  <c r="H262" i="30"/>
  <c r="J260" i="30"/>
  <c r="L258" i="30"/>
  <c r="F256" i="30"/>
  <c r="H254" i="30"/>
  <c r="J263" i="30"/>
  <c r="L261" i="30"/>
  <c r="F259" i="30"/>
  <c r="H257" i="30"/>
  <c r="J255" i="30"/>
  <c r="L253" i="30"/>
  <c r="H263" i="30"/>
  <c r="J261" i="30"/>
  <c r="L259" i="30"/>
  <c r="F257" i="30"/>
  <c r="H255" i="30"/>
  <c r="J253" i="30"/>
  <c r="L262" i="30"/>
  <c r="F260" i="30"/>
  <c r="H258" i="30"/>
  <c r="J256" i="30"/>
  <c r="L254" i="30"/>
  <c r="F263" i="30"/>
  <c r="H261" i="30"/>
  <c r="J259" i="30"/>
  <c r="L257" i="30"/>
  <c r="F255" i="30"/>
  <c r="H253" i="30"/>
  <c r="F251" i="30"/>
  <c r="F253" i="30"/>
  <c r="H256" i="30"/>
  <c r="J230" i="30"/>
  <c r="H232" i="30"/>
  <c r="F234" i="30"/>
  <c r="L236" i="30"/>
  <c r="J238" i="30"/>
  <c r="H240" i="30"/>
  <c r="J252" i="30"/>
  <c r="L256" i="30"/>
  <c r="F258" i="30"/>
  <c r="H272" i="30"/>
  <c r="D30" i="31"/>
  <c r="O30" i="31"/>
  <c r="N52" i="31"/>
  <c r="H229" i="30"/>
  <c r="F231" i="30"/>
  <c r="L233" i="30"/>
  <c r="J235" i="30"/>
  <c r="H237" i="30"/>
  <c r="F239" i="30"/>
  <c r="H251" i="30"/>
  <c r="J258" i="30"/>
  <c r="L103" i="31"/>
  <c r="L107" i="31"/>
  <c r="L34" i="31"/>
  <c r="L42" i="31"/>
  <c r="L53" i="31"/>
  <c r="H57" i="31"/>
  <c r="F59" i="31"/>
  <c r="L61" i="31"/>
  <c r="H65" i="31"/>
  <c r="H76" i="31"/>
  <c r="F78" i="31"/>
  <c r="L80" i="31"/>
  <c r="H84" i="31"/>
  <c r="F86" i="31"/>
  <c r="F97" i="31"/>
  <c r="L99" i="31"/>
  <c r="F104" i="31"/>
  <c r="L106" i="31"/>
  <c r="H108" i="31"/>
  <c r="F16" i="33"/>
  <c r="J20" i="33"/>
  <c r="F52" i="33"/>
  <c r="F65" i="33"/>
  <c r="J77" i="33"/>
  <c r="F80" i="33"/>
  <c r="J85" i="33"/>
  <c r="D96" i="33"/>
  <c r="O96" i="33"/>
  <c r="H102" i="33"/>
  <c r="N272" i="30"/>
  <c r="J273" i="30"/>
  <c r="H275" i="30"/>
  <c r="F277" i="30"/>
  <c r="L279" i="30"/>
  <c r="J281" i="30"/>
  <c r="H283" i="30"/>
  <c r="F285" i="30"/>
  <c r="L31" i="31"/>
  <c r="H35" i="31"/>
  <c r="F37" i="31"/>
  <c r="L39" i="31"/>
  <c r="H43" i="31"/>
  <c r="H54" i="31"/>
  <c r="F56" i="31"/>
  <c r="L58" i="31"/>
  <c r="H62" i="31"/>
  <c r="F64" i="31"/>
  <c r="F75" i="31"/>
  <c r="L77" i="31"/>
  <c r="H81" i="31"/>
  <c r="F83" i="31"/>
  <c r="L85" i="31"/>
  <c r="H100" i="31"/>
  <c r="F102" i="31"/>
  <c r="H104" i="31"/>
  <c r="F8" i="33"/>
  <c r="J9" i="33"/>
  <c r="J16" i="33"/>
  <c r="H18" i="33"/>
  <c r="J43" i="33"/>
  <c r="J30" i="33"/>
  <c r="J80" i="33"/>
  <c r="F83" i="33"/>
  <c r="F96" i="33"/>
  <c r="H108" i="33"/>
  <c r="F274" i="30"/>
  <c r="L276" i="30"/>
  <c r="J278" i="30"/>
  <c r="H280" i="30"/>
  <c r="F282" i="30"/>
  <c r="L284" i="30"/>
  <c r="H32" i="31"/>
  <c r="F34" i="31"/>
  <c r="L36" i="31"/>
  <c r="H40" i="31"/>
  <c r="F42" i="31"/>
  <c r="F53" i="31"/>
  <c r="L55" i="31"/>
  <c r="H59" i="31"/>
  <c r="F61" i="31"/>
  <c r="L63" i="31"/>
  <c r="H78" i="31"/>
  <c r="F80" i="31"/>
  <c r="L82" i="31"/>
  <c r="H86" i="31"/>
  <c r="H97" i="31"/>
  <c r="F99" i="31"/>
  <c r="L101" i="31"/>
  <c r="H109" i="31"/>
  <c r="J8" i="33"/>
  <c r="J83" i="33"/>
  <c r="L273" i="30"/>
  <c r="J275" i="30"/>
  <c r="H277" i="30"/>
  <c r="F279" i="30"/>
  <c r="L281" i="30"/>
  <c r="J283" i="30"/>
  <c r="H285" i="30"/>
  <c r="F30" i="31"/>
  <c r="F31" i="31"/>
  <c r="L33" i="31"/>
  <c r="H37" i="31"/>
  <c r="F39" i="31"/>
  <c r="L41" i="31"/>
  <c r="H56" i="31"/>
  <c r="F58" i="31"/>
  <c r="L60" i="31"/>
  <c r="H64" i="31"/>
  <c r="H75" i="31"/>
  <c r="F77" i="31"/>
  <c r="L79" i="31"/>
  <c r="H83" i="31"/>
  <c r="F85" i="31"/>
  <c r="L87" i="31"/>
  <c r="L98" i="31"/>
  <c r="H102" i="31"/>
  <c r="H105" i="31"/>
  <c r="L108" i="31"/>
  <c r="F108" i="33"/>
  <c r="F106" i="33"/>
  <c r="F104" i="33"/>
  <c r="F102" i="33"/>
  <c r="F100" i="33"/>
  <c r="F98" i="33"/>
  <c r="F107" i="33"/>
  <c r="F105" i="33"/>
  <c r="F103" i="33"/>
  <c r="F101" i="33"/>
  <c r="F99" i="33"/>
  <c r="F86" i="33"/>
  <c r="F41" i="33"/>
  <c r="F39" i="33"/>
  <c r="F37" i="33"/>
  <c r="F35" i="33"/>
  <c r="F33" i="33"/>
  <c r="F31" i="33"/>
  <c r="F15" i="33"/>
  <c r="F18" i="33"/>
  <c r="F10" i="33"/>
  <c r="F64" i="33"/>
  <c r="F62" i="33"/>
  <c r="F60" i="33"/>
  <c r="F58" i="33"/>
  <c r="F56" i="33"/>
  <c r="F54" i="33"/>
  <c r="F21" i="33"/>
  <c r="F13" i="33"/>
  <c r="F42" i="33"/>
  <c r="F40" i="33"/>
  <c r="F38" i="33"/>
  <c r="F36" i="33"/>
  <c r="F34" i="33"/>
  <c r="F32" i="33"/>
  <c r="F19" i="33"/>
  <c r="F11" i="33"/>
  <c r="F14" i="33"/>
  <c r="F63" i="33"/>
  <c r="F61" i="33"/>
  <c r="F59" i="33"/>
  <c r="F57" i="33"/>
  <c r="F55" i="33"/>
  <c r="F53" i="33"/>
  <c r="L8" i="33"/>
  <c r="F12" i="33"/>
  <c r="J13" i="33"/>
  <c r="F81" i="33"/>
  <c r="L104" i="31"/>
  <c r="H107" i="33"/>
  <c r="H105" i="33"/>
  <c r="H103" i="33"/>
  <c r="H101" i="33"/>
  <c r="H64" i="33"/>
  <c r="H62" i="33"/>
  <c r="H60" i="33"/>
  <c r="H58" i="33"/>
  <c r="H56" i="33"/>
  <c r="H54" i="33"/>
  <c r="H21" i="33"/>
  <c r="H13" i="33"/>
  <c r="H85" i="33"/>
  <c r="H83" i="33"/>
  <c r="H81" i="33"/>
  <c r="H79" i="33"/>
  <c r="H77" i="33"/>
  <c r="H16" i="33"/>
  <c r="H42" i="33"/>
  <c r="H40" i="33"/>
  <c r="H38" i="33"/>
  <c r="H36" i="33"/>
  <c r="H34" i="33"/>
  <c r="H32" i="33"/>
  <c r="H19" i="33"/>
  <c r="H63" i="33"/>
  <c r="H61" i="33"/>
  <c r="H59" i="33"/>
  <c r="H57" i="33"/>
  <c r="H55" i="33"/>
  <c r="H53" i="33"/>
  <c r="H17" i="33"/>
  <c r="H98" i="33"/>
  <c r="H84" i="33"/>
  <c r="H82" i="33"/>
  <c r="H80" i="33"/>
  <c r="H78" i="33"/>
  <c r="H76" i="33"/>
  <c r="H20" i="33"/>
  <c r="H12" i="33"/>
  <c r="H8" i="33"/>
  <c r="H99" i="33"/>
  <c r="H86" i="33"/>
  <c r="H41" i="33"/>
  <c r="H39" i="33"/>
  <c r="H37" i="33"/>
  <c r="H35" i="33"/>
  <c r="H33" i="33"/>
  <c r="H31" i="33"/>
  <c r="H15" i="33"/>
  <c r="O52" i="33"/>
  <c r="N52" i="33"/>
  <c r="N96" i="33"/>
  <c r="L96" i="33"/>
  <c r="F273" i="30"/>
  <c r="L275" i="30"/>
  <c r="J277" i="30"/>
  <c r="H279" i="30"/>
  <c r="F281" i="30"/>
  <c r="L283" i="30"/>
  <c r="J285" i="30"/>
  <c r="F109" i="31"/>
  <c r="F105" i="31"/>
  <c r="F33" i="31"/>
  <c r="L35" i="31"/>
  <c r="H39" i="31"/>
  <c r="F41" i="31"/>
  <c r="L43" i="31"/>
  <c r="L54" i="31"/>
  <c r="H58" i="31"/>
  <c r="F60" i="31"/>
  <c r="L62" i="31"/>
  <c r="N74" i="31"/>
  <c r="H77" i="31"/>
  <c r="F79" i="31"/>
  <c r="L81" i="31"/>
  <c r="H85" i="31"/>
  <c r="F87" i="31"/>
  <c r="F98" i="31"/>
  <c r="L100" i="31"/>
  <c r="F107" i="31"/>
  <c r="L109" i="31"/>
  <c r="J107" i="33"/>
  <c r="J105" i="33"/>
  <c r="J103" i="33"/>
  <c r="J101" i="33"/>
  <c r="J99" i="33"/>
  <c r="J108" i="33"/>
  <c r="J106" i="33"/>
  <c r="J104" i="33"/>
  <c r="J102" i="33"/>
  <c r="J100" i="33"/>
  <c r="J98" i="33"/>
  <c r="J42" i="33"/>
  <c r="J40" i="33"/>
  <c r="J38" i="33"/>
  <c r="J36" i="33"/>
  <c r="J34" i="33"/>
  <c r="J32" i="33"/>
  <c r="J19" i="33"/>
  <c r="J11" i="33"/>
  <c r="J14" i="33"/>
  <c r="J63" i="33"/>
  <c r="J61" i="33"/>
  <c r="J59" i="33"/>
  <c r="J57" i="33"/>
  <c r="J55" i="33"/>
  <c r="J53" i="33"/>
  <c r="J17" i="33"/>
  <c r="J86" i="33"/>
  <c r="J41" i="33"/>
  <c r="J39" i="33"/>
  <c r="J37" i="33"/>
  <c r="J35" i="33"/>
  <c r="J33" i="33"/>
  <c r="J31" i="33"/>
  <c r="J15" i="33"/>
  <c r="J18" i="33"/>
  <c r="J10" i="33"/>
  <c r="J64" i="33"/>
  <c r="J62" i="33"/>
  <c r="J60" i="33"/>
  <c r="J58" i="33"/>
  <c r="J56" i="33"/>
  <c r="J54" i="33"/>
  <c r="J21" i="33"/>
  <c r="J12" i="33"/>
  <c r="F17" i="33"/>
  <c r="J76" i="33"/>
  <c r="F79" i="33"/>
  <c r="J84" i="33"/>
  <c r="H100" i="33"/>
  <c r="J274" i="30"/>
  <c r="H276" i="30"/>
  <c r="F278" i="30"/>
  <c r="L280" i="30"/>
  <c r="J282" i="30"/>
  <c r="H107" i="31"/>
  <c r="H103" i="31"/>
  <c r="L30" i="31"/>
  <c r="L32" i="31"/>
  <c r="H36" i="31"/>
  <c r="F38" i="31"/>
  <c r="L40" i="31"/>
  <c r="H55" i="31"/>
  <c r="F57" i="31"/>
  <c r="L59" i="31"/>
  <c r="H63" i="31"/>
  <c r="F65" i="31"/>
  <c r="F76" i="31"/>
  <c r="L78" i="31"/>
  <c r="H82" i="31"/>
  <c r="F84" i="31"/>
  <c r="L86" i="31"/>
  <c r="L97" i="31"/>
  <c r="H101" i="31"/>
  <c r="F103" i="31"/>
  <c r="L105" i="31"/>
  <c r="F9" i="33"/>
  <c r="H11" i="33"/>
  <c r="J79" i="33"/>
  <c r="F82" i="33"/>
  <c r="H106" i="33"/>
  <c r="L102" i="31"/>
  <c r="F108" i="31"/>
  <c r="O8" i="33"/>
  <c r="H9" i="33"/>
  <c r="H10" i="33"/>
  <c r="H14" i="33"/>
  <c r="L32" i="33"/>
  <c r="L34" i="33"/>
  <c r="L36" i="33"/>
  <c r="L38" i="33"/>
  <c r="L40" i="33"/>
  <c r="L42" i="33"/>
  <c r="Y7" i="35"/>
  <c r="C109" i="33"/>
  <c r="L16" i="33"/>
  <c r="O74" i="33"/>
  <c r="L77" i="33"/>
  <c r="L79" i="33"/>
  <c r="L81" i="33"/>
  <c r="L83" i="33"/>
  <c r="L85" i="33"/>
  <c r="X7" i="35"/>
  <c r="L21" i="33"/>
  <c r="L30" i="33"/>
  <c r="H52" i="33"/>
  <c r="L54" i="33"/>
  <c r="L56" i="33"/>
  <c r="L58" i="33"/>
  <c r="L60" i="33"/>
  <c r="L62" i="33"/>
  <c r="L64" i="33"/>
  <c r="C87" i="33"/>
  <c r="P7" i="35"/>
  <c r="O7" i="35"/>
  <c r="O30" i="33"/>
  <c r="L31" i="33"/>
  <c r="L33" i="33"/>
  <c r="L35" i="33"/>
  <c r="L37" i="33"/>
  <c r="L39" i="33"/>
  <c r="L41" i="33"/>
  <c r="H7" i="35"/>
  <c r="BB7" i="35"/>
  <c r="BA7" i="35"/>
  <c r="AZ7" i="35"/>
  <c r="AY7" i="35"/>
  <c r="L108" i="33"/>
  <c r="L106" i="33"/>
  <c r="L104" i="33"/>
  <c r="L102" i="33"/>
  <c r="L100" i="33"/>
  <c r="L12" i="33"/>
  <c r="L20" i="33"/>
  <c r="L76" i="33"/>
  <c r="L78" i="33"/>
  <c r="L80" i="33"/>
  <c r="L82" i="33"/>
  <c r="L84" i="33"/>
  <c r="AN7" i="35"/>
  <c r="AR7" i="35"/>
  <c r="AQ7" i="35"/>
  <c r="AX7" i="35"/>
  <c r="L17" i="33"/>
  <c r="L53" i="33"/>
  <c r="L55" i="33"/>
  <c r="L57" i="33"/>
  <c r="L59" i="33"/>
  <c r="L61" i="33"/>
  <c r="L63" i="33"/>
  <c r="T5" i="37"/>
  <c r="R5" i="37"/>
  <c r="Q5" i="37"/>
  <c r="P5" i="37"/>
  <c r="O5" i="37"/>
  <c r="S5" i="37"/>
  <c r="AO29" i="35"/>
  <c r="AN29" i="35"/>
  <c r="I5" i="37"/>
  <c r="H5" i="37"/>
  <c r="G5" i="37"/>
  <c r="C129" i="37"/>
  <c r="F10" i="38"/>
  <c r="F6" i="38"/>
  <c r="F8" i="38"/>
  <c r="F5" i="39"/>
  <c r="F9" i="39"/>
  <c r="F8" i="39"/>
  <c r="F7" i="39"/>
  <c r="F10" i="39"/>
  <c r="F6" i="39"/>
  <c r="X29" i="35"/>
  <c r="N123" i="37"/>
  <c r="F9" i="38"/>
  <c r="O123" i="37"/>
  <c r="M133" i="38"/>
  <c r="K133" i="38"/>
  <c r="O133" i="38"/>
  <c r="N133" i="38"/>
  <c r="L5" i="37"/>
  <c r="I123" i="37"/>
  <c r="D129" i="37"/>
  <c r="I5" i="38"/>
  <c r="L133" i="38"/>
  <c r="E129" i="37"/>
  <c r="S5" i="39"/>
  <c r="M133" i="39"/>
  <c r="N5" i="40"/>
  <c r="G133" i="38"/>
  <c r="H5" i="39"/>
  <c r="P5" i="39"/>
  <c r="N133" i="39"/>
  <c r="J5" i="38"/>
  <c r="R5" i="38"/>
  <c r="H133" i="38"/>
  <c r="I5" i="39"/>
  <c r="Q5" i="39"/>
  <c r="G133" i="39"/>
  <c r="O133" i="39"/>
  <c r="H5" i="40"/>
  <c r="P5" i="40"/>
  <c r="G133" i="40"/>
  <c r="N5" i="41"/>
  <c r="M5" i="41"/>
  <c r="L5" i="41"/>
  <c r="S5" i="38"/>
  <c r="I133" i="38"/>
  <c r="R5" i="39"/>
  <c r="I5" i="40"/>
  <c r="Q5" i="40"/>
  <c r="C16" i="41"/>
  <c r="L5" i="39"/>
  <c r="S5" i="40"/>
  <c r="S5" i="41"/>
  <c r="M5" i="40"/>
  <c r="F10" i="41"/>
  <c r="F14" i="41"/>
  <c r="G135" i="41"/>
  <c r="O135" i="41"/>
  <c r="S5" i="42"/>
  <c r="E146" i="42"/>
  <c r="N133" i="40"/>
  <c r="H5" i="41"/>
  <c r="P5" i="41"/>
  <c r="H135" i="41"/>
  <c r="C146" i="41"/>
  <c r="L5" i="42"/>
  <c r="T5" i="42"/>
  <c r="D146" i="42"/>
  <c r="M5" i="42"/>
  <c r="G135" i="42"/>
  <c r="H133" i="40"/>
  <c r="J5" i="41"/>
  <c r="R5" i="41"/>
  <c r="E146" i="41"/>
  <c r="T5" i="41"/>
  <c r="L135" i="41"/>
  <c r="H5" i="42"/>
  <c r="P5" i="42"/>
  <c r="F9" i="41"/>
  <c r="M135" i="41"/>
  <c r="I5" i="42"/>
  <c r="Q5" i="42"/>
  <c r="N135" i="42"/>
  <c r="C146" i="42"/>
  <c r="N135" i="41"/>
  <c r="S5" i="43"/>
  <c r="K135" i="43"/>
  <c r="H135" i="42"/>
  <c r="L5" i="43"/>
  <c r="T5" i="43"/>
  <c r="L135" i="43"/>
  <c r="N135" i="43"/>
  <c r="O135" i="43"/>
  <c r="H5" i="43"/>
  <c r="P5" i="43"/>
  <c r="AB44" i="18" l="1"/>
  <c r="AB149" i="18"/>
  <c r="AB144" i="18"/>
  <c r="AB127" i="18"/>
  <c r="AB97" i="18"/>
  <c r="AB135" i="18"/>
  <c r="AB145" i="18"/>
  <c r="AB115" i="18"/>
  <c r="AB94" i="18"/>
  <c r="AB112" i="18"/>
  <c r="AB42" i="18"/>
  <c r="AB25" i="18"/>
  <c r="AB159" i="18"/>
  <c r="AB151" i="18"/>
  <c r="AB82" i="18"/>
  <c r="AB14" i="18"/>
  <c r="AB18" i="18"/>
  <c r="AB23" i="18"/>
  <c r="AB17" i="18"/>
  <c r="AA18" i="17"/>
  <c r="K137" i="43"/>
  <c r="K138" i="42"/>
  <c r="K143" i="41"/>
  <c r="T140" i="18"/>
  <c r="T123" i="18"/>
  <c r="T88" i="18"/>
  <c r="AB139" i="18"/>
  <c r="AB117" i="18"/>
  <c r="AB96" i="18"/>
  <c r="AB87" i="18"/>
  <c r="T158" i="18"/>
  <c r="T141" i="18"/>
  <c r="AB124" i="18"/>
  <c r="T111" i="18"/>
  <c r="T89" i="18"/>
  <c r="T68" i="18"/>
  <c r="T59" i="18"/>
  <c r="T38" i="18"/>
  <c r="T16" i="18"/>
  <c r="AB80" i="18"/>
  <c r="AB125" i="18"/>
  <c r="T54" i="18"/>
  <c r="AB32" i="18"/>
  <c r="AB15" i="18"/>
  <c r="AB99" i="18"/>
  <c r="AB73" i="18"/>
  <c r="T65" i="18"/>
  <c r="AB52" i="18"/>
  <c r="AB39" i="18"/>
  <c r="K13" i="18"/>
  <c r="AB70" i="18"/>
  <c r="T10" i="18"/>
  <c r="M19" i="17"/>
  <c r="T70" i="18"/>
  <c r="T125" i="18"/>
  <c r="T27" i="18"/>
  <c r="M46" i="17"/>
  <c r="M17" i="17"/>
  <c r="T57" i="18"/>
  <c r="M16" i="17"/>
  <c r="M52" i="16"/>
  <c r="K142" i="43"/>
  <c r="AB153" i="18"/>
  <c r="AB131" i="18"/>
  <c r="AB110" i="18"/>
  <c r="AB101" i="18"/>
  <c r="T93" i="18"/>
  <c r="T130" i="18"/>
  <c r="T113" i="18"/>
  <c r="T83" i="18"/>
  <c r="AB150" i="18"/>
  <c r="AB128" i="18"/>
  <c r="AB98" i="18"/>
  <c r="AB81" i="18"/>
  <c r="AB129" i="18"/>
  <c r="T82" i="18"/>
  <c r="T72" i="18"/>
  <c r="AB51" i="18"/>
  <c r="AB46" i="18"/>
  <c r="AB29" i="18"/>
  <c r="T95" i="18"/>
  <c r="T58" i="18"/>
  <c r="AB37" i="18"/>
  <c r="T28" i="18"/>
  <c r="T11" i="18"/>
  <c r="T69" i="18"/>
  <c r="T47" i="18"/>
  <c r="T40" i="18"/>
  <c r="K52" i="18"/>
  <c r="K17" i="18"/>
  <c r="M42" i="17"/>
  <c r="T39" i="18"/>
  <c r="M39" i="17"/>
  <c r="AB138" i="18"/>
  <c r="T18" i="18"/>
  <c r="T31" i="18"/>
  <c r="M43" i="17"/>
  <c r="M14" i="16"/>
  <c r="M117" i="16"/>
  <c r="M28" i="16"/>
  <c r="AB152" i="18"/>
  <c r="AB143" i="18"/>
  <c r="AB122" i="18"/>
  <c r="AB100" i="18"/>
  <c r="AB142" i="18"/>
  <c r="AB67" i="18"/>
  <c r="AB41" i="18"/>
  <c r="AB19" i="18"/>
  <c r="AB79" i="18"/>
  <c r="AB116" i="18"/>
  <c r="AB56" i="18"/>
  <c r="AB121" i="18"/>
  <c r="M11" i="17"/>
  <c r="T108" i="18"/>
  <c r="T14" i="18"/>
  <c r="K47" i="18"/>
  <c r="AB31" i="18"/>
  <c r="AB40" i="18"/>
  <c r="AB155" i="18"/>
  <c r="T23" i="18"/>
  <c r="M20" i="17"/>
  <c r="M40" i="16"/>
  <c r="T13" i="18"/>
  <c r="M136" i="17"/>
  <c r="K138" i="43"/>
  <c r="AB157" i="18"/>
  <c r="T149" i="18"/>
  <c r="AB136" i="18"/>
  <c r="AB114" i="18"/>
  <c r="AB84" i="18"/>
  <c r="T139" i="18"/>
  <c r="T135" i="18"/>
  <c r="T117" i="18"/>
  <c r="T87" i="18"/>
  <c r="AB154" i="18"/>
  <c r="AB137" i="18"/>
  <c r="AB107" i="18"/>
  <c r="AB102" i="18"/>
  <c r="AB85" i="18"/>
  <c r="AB75" i="18"/>
  <c r="AB55" i="18"/>
  <c r="AB33" i="18"/>
  <c r="AB12" i="18"/>
  <c r="T112" i="18"/>
  <c r="T32" i="18"/>
  <c r="T15" i="18"/>
  <c r="T138" i="18"/>
  <c r="T86" i="18"/>
  <c r="T73" i="18"/>
  <c r="T52" i="18"/>
  <c r="M25" i="17"/>
  <c r="AB61" i="18"/>
  <c r="AB103" i="18"/>
  <c r="T17" i="18"/>
  <c r="M29" i="17"/>
  <c r="AB53" i="18"/>
  <c r="M26" i="17"/>
  <c r="AB57" i="18"/>
  <c r="T44" i="18"/>
  <c r="M44" i="17"/>
  <c r="M60" i="16"/>
  <c r="K141" i="43"/>
  <c r="T153" i="18"/>
  <c r="T131" i="18"/>
  <c r="T101" i="18"/>
  <c r="AB156" i="18"/>
  <c r="AB126" i="18"/>
  <c r="AB109" i="18"/>
  <c r="T96" i="18"/>
  <c r="T150" i="18"/>
  <c r="T128" i="18"/>
  <c r="T124" i="18"/>
  <c r="T98" i="18"/>
  <c r="T81" i="18"/>
  <c r="T80" i="18"/>
  <c r="AB74" i="18"/>
  <c r="T116" i="18"/>
  <c r="T46" i="18"/>
  <c r="T29" i="18"/>
  <c r="AB71" i="18"/>
  <c r="AB54" i="18"/>
  <c r="AB45" i="18"/>
  <c r="T37" i="18"/>
  <c r="AB24" i="18"/>
  <c r="T79" i="18"/>
  <c r="T155" i="18"/>
  <c r="AB65" i="18"/>
  <c r="AB60" i="18"/>
  <c r="AB43" i="18"/>
  <c r="T26" i="18"/>
  <c r="T30" i="18"/>
  <c r="AB27" i="18"/>
  <c r="M47" i="17"/>
  <c r="K60" i="18"/>
  <c r="K39" i="18"/>
  <c r="AB10" i="18"/>
  <c r="M12" i="17"/>
  <c r="M32" i="17"/>
  <c r="M18" i="16"/>
  <c r="M152" i="16"/>
  <c r="M45" i="16"/>
  <c r="AB26" i="18"/>
  <c r="M19" i="16"/>
  <c r="M129" i="16"/>
  <c r="M95" i="16"/>
  <c r="AB140" i="18"/>
  <c r="AB123" i="18"/>
  <c r="AB93" i="18"/>
  <c r="AB88" i="18"/>
  <c r="AB158" i="18"/>
  <c r="AB141" i="18"/>
  <c r="AB111" i="18"/>
  <c r="AB89" i="18"/>
  <c r="AB95" i="18"/>
  <c r="AB68" i="18"/>
  <c r="AB59" i="18"/>
  <c r="AB38" i="18"/>
  <c r="AB16" i="18"/>
  <c r="AB9" i="18"/>
  <c r="AB13" i="18"/>
  <c r="AB86" i="18"/>
  <c r="AB30" i="18"/>
  <c r="M33" i="16"/>
  <c r="O138" i="43"/>
  <c r="M138" i="43"/>
  <c r="L138" i="43"/>
  <c r="N138" i="43"/>
  <c r="L141" i="43"/>
  <c r="N141" i="43"/>
  <c r="M141" i="43"/>
  <c r="O141" i="43"/>
  <c r="M144" i="43"/>
  <c r="L144" i="43"/>
  <c r="O144" i="43"/>
  <c r="N144" i="43"/>
  <c r="M136" i="43"/>
  <c r="J146" i="43"/>
  <c r="L136" i="43"/>
  <c r="O136" i="43"/>
  <c r="N136" i="43"/>
  <c r="N139" i="43"/>
  <c r="M139" i="43"/>
  <c r="L139" i="43"/>
  <c r="O139" i="43"/>
  <c r="H139" i="42"/>
  <c r="K139" i="42" s="1"/>
  <c r="I139" i="42"/>
  <c r="G139" i="42"/>
  <c r="O145" i="43"/>
  <c r="N145" i="43"/>
  <c r="M145" i="43"/>
  <c r="L145" i="43"/>
  <c r="O137" i="43"/>
  <c r="N137" i="43"/>
  <c r="M137" i="43"/>
  <c r="L137" i="43"/>
  <c r="I145" i="42"/>
  <c r="H145" i="42"/>
  <c r="K145" i="42" s="1"/>
  <c r="G145" i="42"/>
  <c r="H137" i="42"/>
  <c r="K137" i="42" s="1"/>
  <c r="I137" i="42"/>
  <c r="G137" i="42"/>
  <c r="O140" i="43"/>
  <c r="N140" i="43"/>
  <c r="M140" i="43"/>
  <c r="L140" i="43"/>
  <c r="G138" i="41"/>
  <c r="I138" i="41"/>
  <c r="H138" i="41"/>
  <c r="K138" i="41" s="1"/>
  <c r="P8" i="41"/>
  <c r="T8" i="41"/>
  <c r="R8" i="41"/>
  <c r="Q8" i="41"/>
  <c r="S8" i="41"/>
  <c r="H8" i="41"/>
  <c r="J8" i="41"/>
  <c r="I8" i="41"/>
  <c r="L145" i="41"/>
  <c r="O145" i="41"/>
  <c r="N145" i="41"/>
  <c r="M145" i="41"/>
  <c r="H141" i="41"/>
  <c r="K141" i="41" s="1"/>
  <c r="G141" i="41"/>
  <c r="I141" i="41"/>
  <c r="L137" i="41"/>
  <c r="O137" i="41"/>
  <c r="N137" i="41"/>
  <c r="M137" i="41"/>
  <c r="I144" i="41"/>
  <c r="H144" i="41"/>
  <c r="K144" i="41" s="1"/>
  <c r="G144" i="41"/>
  <c r="R15" i="41"/>
  <c r="Q15" i="41"/>
  <c r="P15" i="41"/>
  <c r="T15" i="41"/>
  <c r="S15" i="41"/>
  <c r="J15" i="41"/>
  <c r="I15" i="41"/>
  <c r="H15" i="41"/>
  <c r="N143" i="41"/>
  <c r="M143" i="41"/>
  <c r="L143" i="41"/>
  <c r="O143" i="41"/>
  <c r="I139" i="41"/>
  <c r="H139" i="41"/>
  <c r="K139" i="41" s="1"/>
  <c r="G139" i="41"/>
  <c r="I142" i="41"/>
  <c r="H142" i="41"/>
  <c r="K142" i="41" s="1"/>
  <c r="G142" i="41"/>
  <c r="T14" i="41"/>
  <c r="S14" i="41"/>
  <c r="R14" i="41"/>
  <c r="Q14" i="41"/>
  <c r="P14" i="41"/>
  <c r="J14" i="41"/>
  <c r="I14" i="41"/>
  <c r="H14" i="41"/>
  <c r="I145" i="41"/>
  <c r="H145" i="41"/>
  <c r="K145" i="41" s="1"/>
  <c r="G145" i="41"/>
  <c r="O141" i="41"/>
  <c r="N141" i="41"/>
  <c r="M141" i="41"/>
  <c r="L141" i="41"/>
  <c r="I137" i="41"/>
  <c r="H137" i="41"/>
  <c r="K137" i="41" s="1"/>
  <c r="G137" i="41"/>
  <c r="O144" i="41"/>
  <c r="N144" i="41"/>
  <c r="M144" i="41"/>
  <c r="L144" i="41"/>
  <c r="I140" i="41"/>
  <c r="H140" i="41"/>
  <c r="K140" i="41" s="1"/>
  <c r="G140" i="41"/>
  <c r="T13" i="41"/>
  <c r="S13" i="41"/>
  <c r="R13" i="41"/>
  <c r="Q13" i="41"/>
  <c r="P13" i="41"/>
  <c r="J13" i="41"/>
  <c r="I13" i="41"/>
  <c r="H13" i="41"/>
  <c r="T9" i="41"/>
  <c r="R9" i="41"/>
  <c r="P9" i="41"/>
  <c r="S9" i="41"/>
  <c r="Q9" i="41"/>
  <c r="J9" i="41"/>
  <c r="H9" i="41"/>
  <c r="I9" i="41"/>
  <c r="N6" i="40"/>
  <c r="M6" i="40"/>
  <c r="L6" i="40"/>
  <c r="L10" i="39"/>
  <c r="N10" i="39"/>
  <c r="M10" i="39"/>
  <c r="L6" i="39"/>
  <c r="N6" i="39"/>
  <c r="M6" i="39"/>
  <c r="L9" i="40"/>
  <c r="N9" i="40"/>
  <c r="Q7" i="40"/>
  <c r="P7" i="40"/>
  <c r="T7" i="40"/>
  <c r="AA19" i="40" s="1"/>
  <c r="S7" i="40"/>
  <c r="R7" i="40"/>
  <c r="I7" i="40"/>
  <c r="H7" i="40"/>
  <c r="J7" i="40"/>
  <c r="N9" i="39"/>
  <c r="L9" i="39"/>
  <c r="S10" i="40"/>
  <c r="R10" i="40"/>
  <c r="Q10" i="40"/>
  <c r="P10" i="40"/>
  <c r="T10" i="40"/>
  <c r="AA20" i="40" s="1"/>
  <c r="J10" i="40"/>
  <c r="I10" i="40"/>
  <c r="H10" i="40"/>
  <c r="N8" i="40"/>
  <c r="L8" i="40"/>
  <c r="S6" i="40"/>
  <c r="R6" i="40"/>
  <c r="Q6" i="40"/>
  <c r="P6" i="40"/>
  <c r="T6" i="40"/>
  <c r="J6" i="40"/>
  <c r="I6" i="40"/>
  <c r="H6" i="40"/>
  <c r="N9" i="38"/>
  <c r="L9" i="38"/>
  <c r="S7" i="38"/>
  <c r="AA19" i="38"/>
  <c r="T7" i="38"/>
  <c r="R7" i="38"/>
  <c r="Q7" i="38"/>
  <c r="P7" i="38"/>
  <c r="J7" i="38"/>
  <c r="I7" i="38"/>
  <c r="H7" i="38"/>
  <c r="N7" i="41"/>
  <c r="L7" i="41"/>
  <c r="M7" i="41"/>
  <c r="N11" i="41"/>
  <c r="M11" i="41"/>
  <c r="L11" i="41"/>
  <c r="N15" i="41"/>
  <c r="M15" i="41"/>
  <c r="L15" i="41"/>
  <c r="N12" i="41"/>
  <c r="M12" i="41"/>
  <c r="L12" i="41"/>
  <c r="N13" i="41"/>
  <c r="M13" i="41"/>
  <c r="L13" i="41"/>
  <c r="L6" i="41"/>
  <c r="K16" i="41"/>
  <c r="N6" i="41"/>
  <c r="M6" i="41"/>
  <c r="L10" i="41"/>
  <c r="N10" i="41"/>
  <c r="M10" i="41"/>
  <c r="L14" i="41"/>
  <c r="N14" i="41"/>
  <c r="M14" i="41"/>
  <c r="O134" i="39"/>
  <c r="N134" i="39"/>
  <c r="M134" i="39"/>
  <c r="L134" i="39"/>
  <c r="K134" i="39"/>
  <c r="T10" i="39"/>
  <c r="S10" i="39"/>
  <c r="AA20" i="39"/>
  <c r="R10" i="39"/>
  <c r="Q10" i="39"/>
  <c r="P10" i="39"/>
  <c r="J10" i="39"/>
  <c r="I10" i="39"/>
  <c r="H10" i="39"/>
  <c r="N8" i="39"/>
  <c r="L8" i="39"/>
  <c r="T6" i="39"/>
  <c r="S6" i="39"/>
  <c r="R6" i="39"/>
  <c r="Q6" i="39"/>
  <c r="P6" i="39"/>
  <c r="J6" i="39"/>
  <c r="I6" i="39"/>
  <c r="H6" i="39"/>
  <c r="T9" i="40"/>
  <c r="S9" i="40"/>
  <c r="R9" i="40"/>
  <c r="Q9" i="40"/>
  <c r="P9" i="40"/>
  <c r="M9" i="40"/>
  <c r="J9" i="40"/>
  <c r="I9" i="40"/>
  <c r="H9" i="40"/>
  <c r="N7" i="40"/>
  <c r="M7" i="40"/>
  <c r="L7" i="40"/>
  <c r="T9" i="39"/>
  <c r="S9" i="39"/>
  <c r="R9" i="39"/>
  <c r="Q9" i="39"/>
  <c r="P9" i="39"/>
  <c r="M9" i="39"/>
  <c r="J9" i="39"/>
  <c r="I9" i="39"/>
  <c r="H9" i="39"/>
  <c r="N7" i="39"/>
  <c r="M7" i="39"/>
  <c r="L7" i="39"/>
  <c r="I125" i="37"/>
  <c r="H125" i="37"/>
  <c r="G125" i="37"/>
  <c r="O127" i="37"/>
  <c r="K127" i="37"/>
  <c r="N127" i="37"/>
  <c r="M127" i="37"/>
  <c r="L127" i="37"/>
  <c r="J129" i="37"/>
  <c r="N128" i="37"/>
  <c r="M128" i="37"/>
  <c r="O128" i="37"/>
  <c r="L128" i="37"/>
  <c r="K128" i="37"/>
  <c r="Y30" i="35"/>
  <c r="X30" i="35"/>
  <c r="H36" i="35"/>
  <c r="I36" i="35"/>
  <c r="X33" i="35"/>
  <c r="Y33" i="35"/>
  <c r="N134" i="38"/>
  <c r="L134" i="38"/>
  <c r="K134" i="38"/>
  <c r="O134" i="38"/>
  <c r="M134" i="38"/>
  <c r="Y39" i="35"/>
  <c r="X39" i="35"/>
  <c r="H37" i="35"/>
  <c r="I37" i="35"/>
  <c r="Y34" i="35"/>
  <c r="X34" i="35"/>
  <c r="I40" i="35"/>
  <c r="H40" i="35"/>
  <c r="Y37" i="35"/>
  <c r="X37" i="35"/>
  <c r="H32" i="35"/>
  <c r="I32" i="35"/>
  <c r="Y40" i="35"/>
  <c r="X40" i="35"/>
  <c r="I35" i="35"/>
  <c r="H35" i="35"/>
  <c r="AO33" i="35"/>
  <c r="AN33" i="35"/>
  <c r="AO32" i="35"/>
  <c r="AN32" i="35"/>
  <c r="AE13" i="35"/>
  <c r="AF13" i="35"/>
  <c r="AE12" i="35"/>
  <c r="AF12" i="35"/>
  <c r="AE11" i="35"/>
  <c r="AF11" i="35"/>
  <c r="AE10" i="35"/>
  <c r="AF10" i="35"/>
  <c r="AE9" i="35"/>
  <c r="AF9" i="35"/>
  <c r="AE8" i="35"/>
  <c r="AF8" i="35"/>
  <c r="AF14" i="35"/>
  <c r="AE14" i="35"/>
  <c r="AF15" i="35"/>
  <c r="AE15" i="35"/>
  <c r="AF16" i="35"/>
  <c r="AE16" i="35"/>
  <c r="AF17" i="35"/>
  <c r="AE17" i="35"/>
  <c r="AF18" i="35"/>
  <c r="AE18" i="35"/>
  <c r="AO37" i="35"/>
  <c r="AN37" i="35"/>
  <c r="AN34" i="35"/>
  <c r="AO34" i="35"/>
  <c r="AN31" i="35"/>
  <c r="AO31" i="35"/>
  <c r="AN39" i="35"/>
  <c r="AO39" i="35"/>
  <c r="AO36" i="35"/>
  <c r="AN36" i="35"/>
  <c r="AN30" i="35"/>
  <c r="AO30" i="35"/>
  <c r="AN38" i="35"/>
  <c r="AO38" i="35"/>
  <c r="AO35" i="35"/>
  <c r="AN35" i="35"/>
  <c r="H15" i="35"/>
  <c r="I15" i="35"/>
  <c r="I14" i="35"/>
  <c r="H14" i="35"/>
  <c r="I13" i="35"/>
  <c r="H13" i="35"/>
  <c r="I12" i="35"/>
  <c r="H12" i="35"/>
  <c r="I11" i="35"/>
  <c r="H11" i="35"/>
  <c r="I10" i="35"/>
  <c r="H10" i="35"/>
  <c r="I9" i="35"/>
  <c r="H9" i="35"/>
  <c r="I8" i="35"/>
  <c r="H8" i="35"/>
  <c r="H16" i="35"/>
  <c r="I16" i="35"/>
  <c r="H17" i="35"/>
  <c r="I17" i="35"/>
  <c r="H18" i="35"/>
  <c r="I18" i="35"/>
  <c r="P13" i="35"/>
  <c r="O13" i="35"/>
  <c r="O41" i="33"/>
  <c r="N41" i="33"/>
  <c r="O39" i="33"/>
  <c r="N39" i="33"/>
  <c r="O37" i="33"/>
  <c r="N37" i="33"/>
  <c r="O35" i="33"/>
  <c r="N35" i="33"/>
  <c r="AO9" i="35"/>
  <c r="AN9" i="35"/>
  <c r="AR9" i="35"/>
  <c r="AQ9" i="35"/>
  <c r="AP9" i="35"/>
  <c r="Y8" i="35"/>
  <c r="X8" i="35"/>
  <c r="AN14" i="35"/>
  <c r="AR14" i="35"/>
  <c r="AQ14" i="35"/>
  <c r="AP14" i="35"/>
  <c r="AO14" i="35"/>
  <c r="AO10" i="35"/>
  <c r="AN10" i="35"/>
  <c r="AR10" i="35"/>
  <c r="AQ10" i="35"/>
  <c r="AP10" i="35"/>
  <c r="AO11" i="35"/>
  <c r="AN11" i="35"/>
  <c r="AR11" i="35"/>
  <c r="AQ11" i="35"/>
  <c r="AP11" i="35"/>
  <c r="AO12" i="35"/>
  <c r="AN12" i="35"/>
  <c r="AR12" i="35"/>
  <c r="AQ12" i="35"/>
  <c r="AP12" i="35"/>
  <c r="AO13" i="35"/>
  <c r="AN13" i="35"/>
  <c r="AR13" i="35"/>
  <c r="AQ13" i="35"/>
  <c r="AP13" i="35"/>
  <c r="AN15" i="35"/>
  <c r="AR15" i="35"/>
  <c r="AQ15" i="35"/>
  <c r="AP15" i="35"/>
  <c r="AO15" i="35"/>
  <c r="AN16" i="35"/>
  <c r="AR16" i="35"/>
  <c r="AQ16" i="35"/>
  <c r="AP16" i="35"/>
  <c r="AO16" i="35"/>
  <c r="AN17" i="35"/>
  <c r="AR17" i="35"/>
  <c r="AQ17" i="35"/>
  <c r="AP17" i="35"/>
  <c r="AO17" i="35"/>
  <c r="AN18" i="35"/>
  <c r="AR18" i="35"/>
  <c r="AQ18" i="35"/>
  <c r="AP18" i="35"/>
  <c r="AO18" i="35"/>
  <c r="P10" i="35"/>
  <c r="O10" i="35"/>
  <c r="AZ14" i="35"/>
  <c r="BB14" i="35"/>
  <c r="BA14" i="35"/>
  <c r="AY14" i="35"/>
  <c r="AX14" i="35"/>
  <c r="AZ16" i="35"/>
  <c r="AY16" i="35"/>
  <c r="BA16" i="35"/>
  <c r="AX16" i="35"/>
  <c r="BB16" i="35"/>
  <c r="AZ15" i="35"/>
  <c r="AX15" i="35"/>
  <c r="BB15" i="35"/>
  <c r="BA15" i="35"/>
  <c r="AY15" i="35"/>
  <c r="AZ17" i="35"/>
  <c r="AY17" i="35"/>
  <c r="AX17" i="35"/>
  <c r="BB17" i="35"/>
  <c r="BA17" i="35"/>
  <c r="AZ18" i="35"/>
  <c r="AY18" i="35"/>
  <c r="AX18" i="35"/>
  <c r="BB18" i="35"/>
  <c r="BA18" i="35"/>
  <c r="BB8" i="35"/>
  <c r="BA8" i="35"/>
  <c r="AZ8" i="35"/>
  <c r="AY8" i="35"/>
  <c r="AX8" i="35"/>
  <c r="BB9" i="35"/>
  <c r="BA9" i="35"/>
  <c r="AZ9" i="35"/>
  <c r="AY9" i="35"/>
  <c r="AX9" i="35"/>
  <c r="BB10" i="35"/>
  <c r="BA10" i="35"/>
  <c r="AZ10" i="35"/>
  <c r="AY10" i="35"/>
  <c r="AX10" i="35"/>
  <c r="AW22" i="35"/>
  <c r="BB11" i="35"/>
  <c r="BA11" i="35"/>
  <c r="AZ11" i="35"/>
  <c r="AY11" i="35"/>
  <c r="AX11" i="35"/>
  <c r="BB12" i="35"/>
  <c r="BA12" i="35"/>
  <c r="AZ12" i="35"/>
  <c r="AY12" i="35"/>
  <c r="AX12" i="35"/>
  <c r="BB13" i="35"/>
  <c r="BA13" i="35"/>
  <c r="AZ13" i="35"/>
  <c r="AY13" i="35"/>
  <c r="AX13" i="35"/>
  <c r="P11" i="35"/>
  <c r="O11" i="35"/>
  <c r="P8" i="35"/>
  <c r="O8" i="35"/>
  <c r="P14" i="35"/>
  <c r="O14" i="35"/>
  <c r="P16" i="35"/>
  <c r="O16" i="35"/>
  <c r="P15" i="35"/>
  <c r="O15" i="35"/>
  <c r="P17" i="35"/>
  <c r="O17" i="35"/>
  <c r="P18" i="35"/>
  <c r="O18" i="35"/>
  <c r="O42" i="33"/>
  <c r="N42" i="33"/>
  <c r="O40" i="33"/>
  <c r="N40" i="33"/>
  <c r="O38" i="33"/>
  <c r="N38" i="33"/>
  <c r="O36" i="33"/>
  <c r="N36" i="33"/>
  <c r="O34" i="33"/>
  <c r="N34" i="33"/>
  <c r="K87" i="33"/>
  <c r="L75" i="33"/>
  <c r="P9" i="35"/>
  <c r="O9" i="35"/>
  <c r="Y17" i="35"/>
  <c r="X17" i="35"/>
  <c r="Y18" i="35"/>
  <c r="X18" i="35"/>
  <c r="Y15" i="35"/>
  <c r="X15" i="35"/>
  <c r="Y16" i="35"/>
  <c r="X16" i="35"/>
  <c r="Y9" i="35"/>
  <c r="X9" i="35"/>
  <c r="Y10" i="35"/>
  <c r="X10" i="35"/>
  <c r="Y11" i="35"/>
  <c r="X11" i="35"/>
  <c r="Y12" i="35"/>
  <c r="X12" i="35"/>
  <c r="Y13" i="35"/>
  <c r="X13" i="35"/>
  <c r="Y14" i="35"/>
  <c r="X14" i="35"/>
  <c r="O12" i="33"/>
  <c r="N12" i="33"/>
  <c r="O17" i="33"/>
  <c r="N17" i="33"/>
  <c r="N14" i="33"/>
  <c r="O14" i="33"/>
  <c r="O11" i="33"/>
  <c r="N11" i="33"/>
  <c r="O19" i="33"/>
  <c r="N19" i="33"/>
  <c r="O13" i="33"/>
  <c r="N13" i="33"/>
  <c r="N10" i="33"/>
  <c r="O10" i="33"/>
  <c r="N18" i="33"/>
  <c r="O18" i="33"/>
  <c r="O15" i="33"/>
  <c r="N15" i="33"/>
  <c r="M109" i="33"/>
  <c r="O97" i="33"/>
  <c r="N97" i="33"/>
  <c r="O99" i="33"/>
  <c r="N99" i="33"/>
  <c r="O101" i="33"/>
  <c r="N101" i="33"/>
  <c r="O103" i="33"/>
  <c r="N103" i="33"/>
  <c r="O105" i="33"/>
  <c r="N105" i="33"/>
  <c r="O107" i="33"/>
  <c r="N107" i="33"/>
  <c r="O98" i="33"/>
  <c r="N98" i="33"/>
  <c r="N100" i="33"/>
  <c r="O100" i="33"/>
  <c r="N102" i="33"/>
  <c r="O102" i="33"/>
  <c r="N104" i="33"/>
  <c r="O104" i="33"/>
  <c r="N106" i="33"/>
  <c r="O106" i="33"/>
  <c r="O108" i="33"/>
  <c r="N108" i="33"/>
  <c r="N104" i="31"/>
  <c r="O104" i="31"/>
  <c r="N84" i="31"/>
  <c r="O84" i="31"/>
  <c r="N76" i="31"/>
  <c r="O76" i="31"/>
  <c r="O57" i="31"/>
  <c r="N57" i="31"/>
  <c r="O38" i="31"/>
  <c r="N38" i="31"/>
  <c r="O278" i="30"/>
  <c r="N278" i="30"/>
  <c r="I109" i="33"/>
  <c r="L109" i="33" s="1"/>
  <c r="J97" i="33"/>
  <c r="N108" i="31"/>
  <c r="O108" i="31"/>
  <c r="O98" i="31"/>
  <c r="N98" i="31"/>
  <c r="O79" i="31"/>
  <c r="N79" i="31"/>
  <c r="N60" i="31"/>
  <c r="O60" i="31"/>
  <c r="N41" i="31"/>
  <c r="O41" i="31"/>
  <c r="N33" i="31"/>
  <c r="O33" i="31"/>
  <c r="N281" i="30"/>
  <c r="O281" i="30"/>
  <c r="N273" i="30"/>
  <c r="O273" i="30"/>
  <c r="O53" i="33"/>
  <c r="N53" i="33"/>
  <c r="O55" i="33"/>
  <c r="N55" i="33"/>
  <c r="O57" i="33"/>
  <c r="N57" i="33"/>
  <c r="O59" i="33"/>
  <c r="N59" i="33"/>
  <c r="O61" i="33"/>
  <c r="N61" i="33"/>
  <c r="O63" i="33"/>
  <c r="N63" i="33"/>
  <c r="O54" i="33"/>
  <c r="N54" i="33"/>
  <c r="O56" i="33"/>
  <c r="N56" i="33"/>
  <c r="O58" i="33"/>
  <c r="N58" i="33"/>
  <c r="O60" i="33"/>
  <c r="N60" i="33"/>
  <c r="O62" i="33"/>
  <c r="N62" i="33"/>
  <c r="O64" i="33"/>
  <c r="N64" i="33"/>
  <c r="G109" i="33"/>
  <c r="H109" i="33" s="1"/>
  <c r="H97" i="33"/>
  <c r="H75" i="33"/>
  <c r="G87" i="33"/>
  <c r="H87" i="33" s="1"/>
  <c r="N9" i="33"/>
  <c r="O9" i="33"/>
  <c r="E109" i="33"/>
  <c r="F109" i="33" s="1"/>
  <c r="F97" i="33"/>
  <c r="O107" i="31"/>
  <c r="N107" i="31"/>
  <c r="O85" i="31"/>
  <c r="N85" i="31"/>
  <c r="O77" i="31"/>
  <c r="N77" i="31"/>
  <c r="O58" i="31"/>
  <c r="N58" i="31"/>
  <c r="O39" i="31"/>
  <c r="N39" i="31"/>
  <c r="O31" i="31"/>
  <c r="N31" i="31"/>
  <c r="O279" i="30"/>
  <c r="N279" i="30"/>
  <c r="I87" i="33"/>
  <c r="J87" i="33" s="1"/>
  <c r="J75" i="33"/>
  <c r="O99" i="31"/>
  <c r="N99" i="31"/>
  <c r="O80" i="31"/>
  <c r="N80" i="31"/>
  <c r="N61" i="31"/>
  <c r="O61" i="31"/>
  <c r="N53" i="31"/>
  <c r="O53" i="31"/>
  <c r="N42" i="31"/>
  <c r="O42" i="31"/>
  <c r="N34" i="31"/>
  <c r="O34" i="31"/>
  <c r="N282" i="30"/>
  <c r="O282" i="30"/>
  <c r="N274" i="30"/>
  <c r="O274" i="30"/>
  <c r="F75" i="33"/>
  <c r="E87" i="33"/>
  <c r="F87" i="33" s="1"/>
  <c r="O20" i="33"/>
  <c r="N20" i="33"/>
  <c r="O106" i="31"/>
  <c r="N106" i="31"/>
  <c r="O102" i="31"/>
  <c r="N102" i="31"/>
  <c r="O83" i="31"/>
  <c r="N83" i="31"/>
  <c r="O75" i="31"/>
  <c r="N75" i="31"/>
  <c r="O64" i="31"/>
  <c r="N64" i="31"/>
  <c r="O56" i="31"/>
  <c r="N56" i="31"/>
  <c r="O37" i="31"/>
  <c r="N37" i="31"/>
  <c r="O105" i="31"/>
  <c r="N105" i="31"/>
  <c r="O277" i="30"/>
  <c r="N277" i="30"/>
  <c r="O86" i="31"/>
  <c r="N86" i="31"/>
  <c r="O78" i="31"/>
  <c r="N78" i="31"/>
  <c r="O59" i="31"/>
  <c r="N59" i="31"/>
  <c r="O261" i="30"/>
  <c r="N261" i="30"/>
  <c r="O239" i="30"/>
  <c r="N239" i="30"/>
  <c r="O231" i="30"/>
  <c r="N231" i="30"/>
  <c r="N234" i="30"/>
  <c r="O234" i="30"/>
  <c r="O254" i="30"/>
  <c r="N254" i="30"/>
  <c r="O251" i="30"/>
  <c r="N251" i="30"/>
  <c r="O255" i="30"/>
  <c r="N255" i="30"/>
  <c r="N260" i="30"/>
  <c r="O260" i="30"/>
  <c r="O257" i="30"/>
  <c r="N257" i="30"/>
  <c r="N259" i="30"/>
  <c r="O259" i="30"/>
  <c r="N256" i="30"/>
  <c r="O256" i="30"/>
  <c r="O237" i="30"/>
  <c r="N237" i="30"/>
  <c r="O229" i="30"/>
  <c r="N229" i="30"/>
  <c r="O240" i="30"/>
  <c r="N240" i="30"/>
  <c r="O232" i="30"/>
  <c r="N232" i="30"/>
  <c r="O235" i="30"/>
  <c r="N235" i="30"/>
  <c r="N252" i="30"/>
  <c r="O252" i="30"/>
  <c r="O238" i="30"/>
  <c r="N238" i="30"/>
  <c r="O230" i="30"/>
  <c r="N230" i="30"/>
  <c r="O258" i="30"/>
  <c r="N258" i="30"/>
  <c r="O233" i="30"/>
  <c r="N233" i="30"/>
  <c r="O253" i="30"/>
  <c r="N253" i="30"/>
  <c r="O236" i="30"/>
  <c r="N236" i="30"/>
  <c r="N146" i="30"/>
  <c r="O146" i="30"/>
  <c r="N124" i="30"/>
  <c r="O124" i="30"/>
  <c r="O75" i="30"/>
  <c r="N75" i="30"/>
  <c r="O64" i="30"/>
  <c r="N64" i="30"/>
  <c r="O56" i="30"/>
  <c r="N56" i="30"/>
  <c r="O167" i="30"/>
  <c r="N167" i="30"/>
  <c r="N164" i="30"/>
  <c r="O164" i="30"/>
  <c r="N172" i="30"/>
  <c r="O172" i="30"/>
  <c r="O169" i="30"/>
  <c r="N169" i="30"/>
  <c r="O149" i="30"/>
  <c r="N149" i="30"/>
  <c r="O141" i="30"/>
  <c r="N141" i="30"/>
  <c r="O127" i="30"/>
  <c r="N127" i="30"/>
  <c r="O119" i="30"/>
  <c r="N119" i="30"/>
  <c r="O86" i="30"/>
  <c r="N86" i="30"/>
  <c r="N78" i="30"/>
  <c r="O78" i="30"/>
  <c r="N59" i="30"/>
  <c r="O59" i="30"/>
  <c r="O214" i="30"/>
  <c r="N214" i="30"/>
  <c r="O211" i="30"/>
  <c r="N211" i="30"/>
  <c r="O208" i="30"/>
  <c r="N208" i="30"/>
  <c r="O216" i="30"/>
  <c r="N216" i="30"/>
  <c r="O213" i="30"/>
  <c r="N213" i="30"/>
  <c r="O210" i="30"/>
  <c r="N210" i="30"/>
  <c r="O218" i="30"/>
  <c r="N218" i="30"/>
  <c r="O207" i="30"/>
  <c r="N207" i="30"/>
  <c r="O215" i="30"/>
  <c r="N215" i="30"/>
  <c r="N212" i="30"/>
  <c r="O212" i="30"/>
  <c r="O209" i="30"/>
  <c r="N209" i="30"/>
  <c r="O217" i="30"/>
  <c r="N217" i="30"/>
  <c r="O193" i="30"/>
  <c r="N193" i="30"/>
  <c r="O192" i="30"/>
  <c r="N192" i="30"/>
  <c r="O189" i="30"/>
  <c r="N189" i="30"/>
  <c r="O186" i="30"/>
  <c r="N186" i="30"/>
  <c r="O194" i="30"/>
  <c r="N194" i="30"/>
  <c r="N191" i="30"/>
  <c r="O191" i="30"/>
  <c r="O188" i="30"/>
  <c r="N188" i="30"/>
  <c r="O196" i="30"/>
  <c r="N196" i="30"/>
  <c r="N190" i="30"/>
  <c r="O190" i="30"/>
  <c r="O195" i="30"/>
  <c r="N195" i="30"/>
  <c r="O166" i="30"/>
  <c r="N166" i="30"/>
  <c r="O150" i="30"/>
  <c r="N150" i="30"/>
  <c r="O142" i="30"/>
  <c r="N142" i="30"/>
  <c r="O128" i="30"/>
  <c r="N128" i="30"/>
  <c r="O120" i="30"/>
  <c r="N120" i="30"/>
  <c r="O79" i="30"/>
  <c r="N79" i="30"/>
  <c r="O60" i="30"/>
  <c r="N60" i="30"/>
  <c r="J113" i="28"/>
  <c r="I113" i="28"/>
  <c r="M113" i="28"/>
  <c r="L113" i="28"/>
  <c r="K113" i="28"/>
  <c r="L88" i="28"/>
  <c r="K88" i="28"/>
  <c r="J88" i="28"/>
  <c r="M88" i="28"/>
  <c r="I88" i="28"/>
  <c r="L71" i="28"/>
  <c r="K71" i="28"/>
  <c r="J71" i="28"/>
  <c r="M71" i="28"/>
  <c r="I71" i="28"/>
  <c r="L51" i="28"/>
  <c r="M51" i="28"/>
  <c r="K51" i="28"/>
  <c r="J51" i="28"/>
  <c r="I51" i="28"/>
  <c r="M47" i="28"/>
  <c r="L47" i="28"/>
  <c r="K47" i="28"/>
  <c r="J47" i="28"/>
  <c r="I47" i="28"/>
  <c r="M39" i="28"/>
  <c r="L39" i="28"/>
  <c r="K39" i="28"/>
  <c r="J39" i="28"/>
  <c r="I39" i="28"/>
  <c r="M30" i="28"/>
  <c r="L30" i="28"/>
  <c r="K30" i="28"/>
  <c r="J30" i="28"/>
  <c r="I30" i="28"/>
  <c r="M22" i="28"/>
  <c r="L22" i="28"/>
  <c r="K22" i="28"/>
  <c r="J22" i="28"/>
  <c r="I22" i="28"/>
  <c r="M13" i="28"/>
  <c r="L13" i="28"/>
  <c r="K13" i="28"/>
  <c r="J13" i="28"/>
  <c r="I13" i="28"/>
  <c r="L97" i="28"/>
  <c r="K97" i="28"/>
  <c r="J97" i="28"/>
  <c r="I97" i="28"/>
  <c r="M97" i="28"/>
  <c r="M92" i="28"/>
  <c r="K92" i="28"/>
  <c r="J92" i="28"/>
  <c r="I92" i="28"/>
  <c r="L92" i="28"/>
  <c r="I82" i="28"/>
  <c r="H90" i="28"/>
  <c r="M82" i="28"/>
  <c r="L82" i="28"/>
  <c r="J82" i="28"/>
  <c r="K82" i="28"/>
  <c r="I65" i="28"/>
  <c r="M65" i="28"/>
  <c r="L65" i="28"/>
  <c r="J65" i="28"/>
  <c r="K65" i="28"/>
  <c r="I44" i="28"/>
  <c r="M44" i="28"/>
  <c r="L44" i="28"/>
  <c r="K44" i="28"/>
  <c r="J44" i="28"/>
  <c r="I36" i="28"/>
  <c r="M36" i="28"/>
  <c r="L36" i="28"/>
  <c r="K36" i="28"/>
  <c r="J36" i="28"/>
  <c r="I27" i="28"/>
  <c r="M27" i="28"/>
  <c r="L27" i="28"/>
  <c r="K27" i="28"/>
  <c r="J27" i="28"/>
  <c r="I18" i="28"/>
  <c r="M18" i="28"/>
  <c r="L18" i="28"/>
  <c r="K18" i="28"/>
  <c r="J18" i="28"/>
  <c r="I10" i="28"/>
  <c r="M10" i="28"/>
  <c r="L10" i="28"/>
  <c r="K10" i="28"/>
  <c r="J10" i="28"/>
  <c r="J139" i="28"/>
  <c r="I139" i="28"/>
  <c r="M139" i="28"/>
  <c r="L139" i="28"/>
  <c r="K139" i="28"/>
  <c r="J122" i="28"/>
  <c r="I122" i="28"/>
  <c r="M122" i="28"/>
  <c r="L122" i="28"/>
  <c r="K122" i="28"/>
  <c r="J79" i="28"/>
  <c r="M79" i="28"/>
  <c r="K79" i="28"/>
  <c r="I79" i="28"/>
  <c r="L79" i="28"/>
  <c r="J61" i="28"/>
  <c r="M61" i="28"/>
  <c r="K61" i="28"/>
  <c r="I61" i="28"/>
  <c r="L61" i="28"/>
  <c r="J50" i="28"/>
  <c r="I50" i="28"/>
  <c r="M50" i="28"/>
  <c r="L50" i="28"/>
  <c r="K50" i="28"/>
  <c r="J41" i="28"/>
  <c r="I41" i="28"/>
  <c r="M41" i="28"/>
  <c r="L41" i="28"/>
  <c r="K41" i="28"/>
  <c r="J32" i="28"/>
  <c r="I32" i="28"/>
  <c r="M32" i="28"/>
  <c r="L32" i="28"/>
  <c r="K32" i="28"/>
  <c r="J24" i="28"/>
  <c r="I24" i="28"/>
  <c r="M24" i="28"/>
  <c r="L24" i="28"/>
  <c r="K24" i="28"/>
  <c r="J15" i="28"/>
  <c r="I15" i="28"/>
  <c r="M15" i="28"/>
  <c r="L15" i="28"/>
  <c r="K15" i="28"/>
  <c r="L131" i="28"/>
  <c r="K131" i="28"/>
  <c r="J131" i="28"/>
  <c r="I131" i="28"/>
  <c r="M131" i="28"/>
  <c r="L140" i="28"/>
  <c r="K140" i="28"/>
  <c r="J140" i="28"/>
  <c r="I140" i="28"/>
  <c r="M140" i="28"/>
  <c r="M149" i="28"/>
  <c r="L149" i="28"/>
  <c r="K149" i="28"/>
  <c r="J149" i="28"/>
  <c r="I149" i="28"/>
  <c r="M100" i="28"/>
  <c r="K100" i="28"/>
  <c r="J100" i="28"/>
  <c r="I100" i="28"/>
  <c r="L100" i="28"/>
  <c r="M109" i="28"/>
  <c r="K109" i="28"/>
  <c r="J109" i="28"/>
  <c r="I109" i="28"/>
  <c r="L109" i="28"/>
  <c r="M117" i="28"/>
  <c r="K117" i="28"/>
  <c r="J117" i="28"/>
  <c r="I117" i="28"/>
  <c r="L117" i="28"/>
  <c r="M126" i="28"/>
  <c r="K126" i="28"/>
  <c r="J126" i="28"/>
  <c r="I126" i="28"/>
  <c r="L126" i="28"/>
  <c r="M135" i="28"/>
  <c r="K135" i="28"/>
  <c r="J135" i="28"/>
  <c r="I135" i="28"/>
  <c r="L135" i="28"/>
  <c r="M143" i="28"/>
  <c r="L143" i="28"/>
  <c r="K143" i="28"/>
  <c r="J143" i="28"/>
  <c r="I143" i="28"/>
  <c r="H160" i="28"/>
  <c r="M152" i="28"/>
  <c r="L152" i="28"/>
  <c r="K152" i="28"/>
  <c r="J152" i="28"/>
  <c r="I152" i="28"/>
  <c r="M60" i="28"/>
  <c r="J60" i="28"/>
  <c r="I60" i="28"/>
  <c r="L60" i="28"/>
  <c r="K60" i="28"/>
  <c r="M69" i="28"/>
  <c r="J69" i="28"/>
  <c r="I69" i="28"/>
  <c r="L69" i="28"/>
  <c r="K69" i="28"/>
  <c r="M78" i="28"/>
  <c r="J78" i="28"/>
  <c r="I78" i="28"/>
  <c r="L78" i="28"/>
  <c r="K78" i="28"/>
  <c r="M86" i="28"/>
  <c r="J86" i="28"/>
  <c r="I86" i="28"/>
  <c r="L86" i="28"/>
  <c r="K86" i="28"/>
  <c r="M95" i="28"/>
  <c r="L95" i="28"/>
  <c r="J95" i="28"/>
  <c r="I95" i="28"/>
  <c r="K95" i="28"/>
  <c r="M103" i="28"/>
  <c r="L103" i="28"/>
  <c r="J103" i="28"/>
  <c r="I103" i="28"/>
  <c r="K103" i="28"/>
  <c r="M112" i="28"/>
  <c r="L112" i="28"/>
  <c r="J112" i="28"/>
  <c r="I112" i="28"/>
  <c r="K112" i="28"/>
  <c r="M121" i="28"/>
  <c r="L121" i="28"/>
  <c r="J121" i="28"/>
  <c r="I121" i="28"/>
  <c r="K121" i="28"/>
  <c r="M129" i="28"/>
  <c r="L129" i="28"/>
  <c r="J129" i="28"/>
  <c r="I129" i="28"/>
  <c r="K129" i="28"/>
  <c r="M138" i="28"/>
  <c r="L138" i="28"/>
  <c r="J138" i="28"/>
  <c r="I138" i="28"/>
  <c r="H146" i="28"/>
  <c r="K138" i="28"/>
  <c r="I155" i="28"/>
  <c r="M155" i="28"/>
  <c r="L155" i="28"/>
  <c r="K155" i="28"/>
  <c r="J155" i="28"/>
  <c r="L55" i="28"/>
  <c r="M55" i="28"/>
  <c r="K55" i="28"/>
  <c r="J55" i="28"/>
  <c r="I55" i="28"/>
  <c r="L64" i="28"/>
  <c r="I64" i="28"/>
  <c r="M64" i="28"/>
  <c r="K64" i="28"/>
  <c r="J64" i="28"/>
  <c r="L72" i="28"/>
  <c r="I72" i="28"/>
  <c r="M72" i="28"/>
  <c r="K72" i="28"/>
  <c r="J72" i="28"/>
  <c r="L81" i="28"/>
  <c r="I81" i="28"/>
  <c r="M81" i="28"/>
  <c r="K81" i="28"/>
  <c r="J81" i="28"/>
  <c r="L89" i="28"/>
  <c r="I89" i="28"/>
  <c r="M89" i="28"/>
  <c r="K89" i="28"/>
  <c r="J89" i="28"/>
  <c r="L98" i="28"/>
  <c r="K98" i="28"/>
  <c r="I98" i="28"/>
  <c r="M98" i="28"/>
  <c r="J98" i="28"/>
  <c r="L107" i="28"/>
  <c r="K107" i="28"/>
  <c r="I107" i="28"/>
  <c r="J107" i="28"/>
  <c r="M107" i="28"/>
  <c r="L115" i="28"/>
  <c r="K115" i="28"/>
  <c r="I115" i="28"/>
  <c r="M115" i="28"/>
  <c r="J115" i="28"/>
  <c r="L124" i="28"/>
  <c r="K124" i="28"/>
  <c r="I124" i="28"/>
  <c r="H132" i="28"/>
  <c r="M124" i="28"/>
  <c r="J124" i="28"/>
  <c r="L141" i="28"/>
  <c r="K141" i="28"/>
  <c r="I141" i="28"/>
  <c r="M141" i="28"/>
  <c r="J141" i="28"/>
  <c r="L150" i="28"/>
  <c r="K150" i="28"/>
  <c r="J150" i="28"/>
  <c r="I150" i="28"/>
  <c r="M150" i="28"/>
  <c r="L156" i="28"/>
  <c r="K156" i="28"/>
  <c r="J156" i="28"/>
  <c r="I156" i="28"/>
  <c r="M156" i="28"/>
  <c r="K67" i="28"/>
  <c r="M67" i="28"/>
  <c r="L67" i="28"/>
  <c r="J67" i="28"/>
  <c r="I67" i="28"/>
  <c r="K75" i="28"/>
  <c r="L75" i="28"/>
  <c r="J75" i="28"/>
  <c r="I75" i="28"/>
  <c r="M75" i="28"/>
  <c r="K84" i="28"/>
  <c r="M84" i="28"/>
  <c r="L84" i="28"/>
  <c r="J84" i="28"/>
  <c r="I84" i="28"/>
  <c r="K93" i="28"/>
  <c r="J93" i="28"/>
  <c r="M93" i="28"/>
  <c r="L93" i="28"/>
  <c r="I93" i="28"/>
  <c r="K101" i="28"/>
  <c r="J101" i="28"/>
  <c r="M101" i="28"/>
  <c r="L101" i="28"/>
  <c r="I101" i="28"/>
  <c r="K110" i="28"/>
  <c r="J110" i="28"/>
  <c r="H118" i="28"/>
  <c r="M110" i="28"/>
  <c r="I110" i="28"/>
  <c r="L110" i="28"/>
  <c r="K127" i="28"/>
  <c r="J127" i="28"/>
  <c r="M127" i="28"/>
  <c r="L127" i="28"/>
  <c r="I127" i="28"/>
  <c r="K136" i="28"/>
  <c r="J136" i="28"/>
  <c r="M136" i="28"/>
  <c r="L136" i="28"/>
  <c r="I136" i="28"/>
  <c r="K144" i="28"/>
  <c r="J144" i="28"/>
  <c r="I144" i="28"/>
  <c r="M144" i="28"/>
  <c r="L144" i="28"/>
  <c r="K153" i="28"/>
  <c r="J153" i="28"/>
  <c r="I153" i="28"/>
  <c r="M153" i="28"/>
  <c r="L153" i="28"/>
  <c r="J148" i="28"/>
  <c r="I148" i="28"/>
  <c r="M148" i="28"/>
  <c r="L148" i="28"/>
  <c r="K148" i="28"/>
  <c r="K157" i="28"/>
  <c r="J157" i="28"/>
  <c r="I157" i="28"/>
  <c r="M157" i="28"/>
  <c r="L157" i="28"/>
  <c r="I99" i="28"/>
  <c r="M99" i="28"/>
  <c r="L99" i="28"/>
  <c r="K99" i="28"/>
  <c r="J99" i="28"/>
  <c r="I108" i="28"/>
  <c r="M108" i="28"/>
  <c r="L108" i="28"/>
  <c r="K108" i="28"/>
  <c r="J108" i="28"/>
  <c r="I116" i="28"/>
  <c r="M116" i="28"/>
  <c r="L116" i="28"/>
  <c r="K116" i="28"/>
  <c r="J116" i="28"/>
  <c r="I125" i="28"/>
  <c r="M125" i="28"/>
  <c r="L125" i="28"/>
  <c r="K125" i="28"/>
  <c r="J125" i="28"/>
  <c r="I134" i="28"/>
  <c r="M134" i="28"/>
  <c r="L134" i="28"/>
  <c r="K134" i="28"/>
  <c r="J134" i="28"/>
  <c r="I142" i="28"/>
  <c r="M142" i="28"/>
  <c r="L142" i="28"/>
  <c r="K142" i="28"/>
  <c r="J142" i="28"/>
  <c r="I151" i="28"/>
  <c r="M151" i="28"/>
  <c r="L151" i="28"/>
  <c r="K151" i="28"/>
  <c r="J151" i="28"/>
  <c r="M59" i="28"/>
  <c r="L59" i="28"/>
  <c r="K59" i="28"/>
  <c r="J59" i="28"/>
  <c r="I59" i="28"/>
  <c r="H76" i="28"/>
  <c r="M68" i="28"/>
  <c r="L68" i="28"/>
  <c r="K68" i="28"/>
  <c r="I68" i="28"/>
  <c r="J68" i="28"/>
  <c r="M85" i="28"/>
  <c r="L85" i="28"/>
  <c r="K85" i="28"/>
  <c r="I85" i="28"/>
  <c r="J85" i="28"/>
  <c r="M94" i="28"/>
  <c r="L94" i="28"/>
  <c r="K94" i="28"/>
  <c r="J94" i="28"/>
  <c r="I94" i="28"/>
  <c r="M102" i="28"/>
  <c r="L102" i="28"/>
  <c r="K102" i="28"/>
  <c r="J102" i="28"/>
  <c r="I102" i="28"/>
  <c r="M111" i="28"/>
  <c r="L111" i="28"/>
  <c r="K111" i="28"/>
  <c r="J111" i="28"/>
  <c r="I111" i="28"/>
  <c r="M120" i="28"/>
  <c r="L120" i="28"/>
  <c r="K120" i="28"/>
  <c r="J120" i="28"/>
  <c r="I120" i="28"/>
  <c r="M128" i="28"/>
  <c r="L128" i="28"/>
  <c r="K128" i="28"/>
  <c r="J128" i="28"/>
  <c r="I128" i="28"/>
  <c r="M137" i="28"/>
  <c r="L137" i="28"/>
  <c r="K137" i="28"/>
  <c r="J137" i="28"/>
  <c r="I137" i="28"/>
  <c r="M145" i="28"/>
  <c r="L145" i="28"/>
  <c r="K145" i="28"/>
  <c r="J145" i="28"/>
  <c r="I145" i="28"/>
  <c r="M154" i="28"/>
  <c r="L154" i="28"/>
  <c r="K154" i="28"/>
  <c r="J154" i="28"/>
  <c r="I154" i="28"/>
  <c r="I158" i="28"/>
  <c r="M158" i="28"/>
  <c r="L158" i="28"/>
  <c r="K158" i="28"/>
  <c r="J158" i="28"/>
  <c r="I159" i="28"/>
  <c r="M159" i="28"/>
  <c r="L159" i="28"/>
  <c r="K159" i="28"/>
  <c r="J159" i="28"/>
  <c r="K83" i="28"/>
  <c r="J83" i="28"/>
  <c r="I83" i="28"/>
  <c r="M83" i="28"/>
  <c r="L83" i="28"/>
  <c r="K66" i="28"/>
  <c r="J66" i="28"/>
  <c r="I66" i="28"/>
  <c r="M66" i="28"/>
  <c r="L66" i="28"/>
  <c r="K46" i="28"/>
  <c r="J46" i="28"/>
  <c r="I46" i="28"/>
  <c r="M46" i="28"/>
  <c r="L46" i="28"/>
  <c r="K38" i="28"/>
  <c r="J38" i="28"/>
  <c r="I38" i="28"/>
  <c r="M38" i="28"/>
  <c r="L38" i="28"/>
  <c r="K29" i="28"/>
  <c r="J29" i="28"/>
  <c r="I29" i="28"/>
  <c r="M29" i="28"/>
  <c r="L29" i="28"/>
  <c r="K12" i="28"/>
  <c r="J12" i="28"/>
  <c r="I12" i="28"/>
  <c r="H20" i="28"/>
  <c r="M12" i="28"/>
  <c r="L12" i="28"/>
  <c r="J96" i="28"/>
  <c r="I96" i="28"/>
  <c r="M96" i="28"/>
  <c r="L96" i="28"/>
  <c r="K96" i="28"/>
  <c r="H104" i="28"/>
  <c r="L80" i="28"/>
  <c r="K80" i="28"/>
  <c r="J80" i="28"/>
  <c r="M80" i="28"/>
  <c r="I80" i="28"/>
  <c r="L43" i="28"/>
  <c r="K43" i="28"/>
  <c r="J43" i="28"/>
  <c r="I43" i="28"/>
  <c r="M43" i="28"/>
  <c r="L26" i="28"/>
  <c r="K26" i="28"/>
  <c r="J26" i="28"/>
  <c r="I26" i="28"/>
  <c r="H34" i="28"/>
  <c r="M26" i="28"/>
  <c r="L17" i="28"/>
  <c r="K17" i="28"/>
  <c r="J17" i="28"/>
  <c r="I17" i="28"/>
  <c r="M17" i="28"/>
  <c r="L9" i="28"/>
  <c r="K9" i="28"/>
  <c r="J9" i="28"/>
  <c r="I9" i="28"/>
  <c r="M9" i="28"/>
  <c r="J130" i="28"/>
  <c r="I130" i="28"/>
  <c r="M130" i="28"/>
  <c r="L130" i="28"/>
  <c r="K130" i="28"/>
  <c r="L114" i="28"/>
  <c r="K114" i="28"/>
  <c r="J114" i="28"/>
  <c r="I114" i="28"/>
  <c r="M114" i="28"/>
  <c r="I73" i="28"/>
  <c r="M73" i="28"/>
  <c r="L73" i="28"/>
  <c r="K73" i="28"/>
  <c r="J73" i="28"/>
  <c r="M40" i="28"/>
  <c r="L40" i="28"/>
  <c r="K40" i="28"/>
  <c r="J40" i="28"/>
  <c r="I40" i="28"/>
  <c r="H48" i="28"/>
  <c r="M31" i="28"/>
  <c r="L31" i="28"/>
  <c r="K31" i="28"/>
  <c r="J31" i="28"/>
  <c r="I31" i="28"/>
  <c r="M23" i="28"/>
  <c r="L23" i="28"/>
  <c r="K23" i="28"/>
  <c r="J23" i="28"/>
  <c r="I23" i="28"/>
  <c r="M14" i="28"/>
  <c r="L14" i="28"/>
  <c r="K14" i="28"/>
  <c r="J14" i="28"/>
  <c r="I14" i="28"/>
  <c r="J87" i="28"/>
  <c r="M87" i="28"/>
  <c r="L87" i="28"/>
  <c r="K87" i="28"/>
  <c r="I87" i="28"/>
  <c r="J70" i="28"/>
  <c r="M70" i="28"/>
  <c r="L70" i="28"/>
  <c r="K70" i="28"/>
  <c r="I70" i="28"/>
  <c r="K58" i="28"/>
  <c r="M58" i="28"/>
  <c r="L58" i="28"/>
  <c r="J58" i="28"/>
  <c r="I58" i="28"/>
  <c r="J57" i="28"/>
  <c r="M57" i="28"/>
  <c r="L57" i="28"/>
  <c r="K57" i="28"/>
  <c r="I57" i="28"/>
  <c r="I56" i="28"/>
  <c r="M56" i="28"/>
  <c r="L56" i="28"/>
  <c r="K56" i="28"/>
  <c r="J56" i="28"/>
  <c r="M45" i="28"/>
  <c r="L45" i="28"/>
  <c r="K45" i="28"/>
  <c r="J45" i="28"/>
  <c r="I45" i="28"/>
  <c r="M37" i="28"/>
  <c r="L37" i="28"/>
  <c r="K37" i="28"/>
  <c r="J37" i="28"/>
  <c r="I37" i="28"/>
  <c r="M28" i="28"/>
  <c r="L28" i="28"/>
  <c r="K28" i="28"/>
  <c r="J28" i="28"/>
  <c r="I28" i="28"/>
  <c r="M19" i="28"/>
  <c r="L19" i="28"/>
  <c r="K19" i="28"/>
  <c r="J19" i="28"/>
  <c r="I19" i="28"/>
  <c r="M11" i="28"/>
  <c r="L11" i="28"/>
  <c r="K11" i="28"/>
  <c r="J11" i="28"/>
  <c r="I11" i="28"/>
  <c r="O37" i="25"/>
  <c r="N37" i="25"/>
  <c r="N40" i="25"/>
  <c r="O40" i="25"/>
  <c r="N32" i="25"/>
  <c r="O32" i="25"/>
  <c r="O35" i="25"/>
  <c r="N35" i="25"/>
  <c r="O38" i="25"/>
  <c r="N38" i="25"/>
  <c r="O33" i="25"/>
  <c r="N33" i="25"/>
  <c r="O36" i="25"/>
  <c r="N36" i="25"/>
  <c r="O39" i="25"/>
  <c r="N39" i="25"/>
  <c r="O31" i="25"/>
  <c r="N31" i="25"/>
  <c r="AB19" i="22"/>
  <c r="AA19" i="22"/>
  <c r="Z19" i="22"/>
  <c r="Y19" i="22"/>
  <c r="X19" i="22"/>
  <c r="AB11" i="22"/>
  <c r="Z11" i="22"/>
  <c r="Y11" i="22"/>
  <c r="X11" i="22"/>
  <c r="AA11" i="22"/>
  <c r="AA10" i="22"/>
  <c r="Y10" i="22"/>
  <c r="X10" i="22"/>
  <c r="AB10" i="22"/>
  <c r="Z10" i="22"/>
  <c r="AB13" i="22"/>
  <c r="AA13" i="22"/>
  <c r="Z13" i="22"/>
  <c r="X13" i="22"/>
  <c r="W21" i="22"/>
  <c r="Y13" i="22"/>
  <c r="AA12" i="22"/>
  <c r="Z12" i="22"/>
  <c r="AB12" i="22"/>
  <c r="X12" i="22"/>
  <c r="Y12" i="22"/>
  <c r="AB20" i="22"/>
  <c r="AA20" i="22"/>
  <c r="Z20" i="22"/>
  <c r="Y20" i="22"/>
  <c r="X20" i="22"/>
  <c r="AA18" i="22"/>
  <c r="Z18" i="22"/>
  <c r="Y18" i="22"/>
  <c r="X18" i="22"/>
  <c r="AB18" i="22"/>
  <c r="Z9" i="22"/>
  <c r="X9" i="22"/>
  <c r="AB9" i="22"/>
  <c r="AA9" i="22"/>
  <c r="Y9" i="22"/>
  <c r="Z17" i="22"/>
  <c r="Y17" i="22"/>
  <c r="X17" i="22"/>
  <c r="AB17" i="22"/>
  <c r="AA17" i="22"/>
  <c r="Y16" i="22"/>
  <c r="X16" i="22"/>
  <c r="AA16" i="22"/>
  <c r="Z16" i="22"/>
  <c r="AB16" i="22"/>
  <c r="X15" i="22"/>
  <c r="AB15" i="22"/>
  <c r="Z15" i="22"/>
  <c r="Y15" i="22"/>
  <c r="AA15" i="22"/>
  <c r="AB14" i="22"/>
  <c r="AA14" i="22"/>
  <c r="Y14" i="22"/>
  <c r="X14" i="22"/>
  <c r="Z14" i="22"/>
  <c r="Y145" i="19"/>
  <c r="X145" i="19"/>
  <c r="R123" i="19"/>
  <c r="Q123" i="19"/>
  <c r="P123" i="19"/>
  <c r="Y90" i="19"/>
  <c r="X90" i="19"/>
  <c r="Q48" i="19"/>
  <c r="P48" i="19"/>
  <c r="Y45" i="19"/>
  <c r="X45" i="19"/>
  <c r="I43" i="19"/>
  <c r="H43" i="19"/>
  <c r="Q40" i="19"/>
  <c r="P40" i="19"/>
  <c r="J34" i="19"/>
  <c r="I34" i="19"/>
  <c r="H34" i="19"/>
  <c r="Q31" i="19"/>
  <c r="P31" i="19"/>
  <c r="Y28" i="19"/>
  <c r="X28" i="19"/>
  <c r="J26" i="19"/>
  <c r="I26" i="19"/>
  <c r="H26" i="19"/>
  <c r="Q131" i="19"/>
  <c r="P131" i="19"/>
  <c r="I109" i="19"/>
  <c r="H109" i="19"/>
  <c r="O93" i="19"/>
  <c r="Q94" i="19"/>
  <c r="P94" i="19"/>
  <c r="Y46" i="19"/>
  <c r="X46" i="19"/>
  <c r="I44" i="19"/>
  <c r="H44" i="19"/>
  <c r="Q41" i="19"/>
  <c r="P41" i="19"/>
  <c r="O49" i="19"/>
  <c r="Y38" i="19"/>
  <c r="X38" i="19"/>
  <c r="W37" i="19"/>
  <c r="R32" i="19"/>
  <c r="Q32" i="19"/>
  <c r="P32" i="19"/>
  <c r="Y29" i="19"/>
  <c r="X29" i="19"/>
  <c r="I27" i="19"/>
  <c r="H27" i="19"/>
  <c r="G35" i="19"/>
  <c r="Q24" i="19"/>
  <c r="P24" i="19"/>
  <c r="O23" i="19"/>
  <c r="Q20" i="19"/>
  <c r="P20" i="19"/>
  <c r="R20" i="19"/>
  <c r="H20" i="19"/>
  <c r="J20" i="19"/>
  <c r="I20" i="19"/>
  <c r="X19" i="19"/>
  <c r="Y19" i="19"/>
  <c r="P19" i="19"/>
  <c r="Q19" i="19"/>
  <c r="H19" i="19"/>
  <c r="J19" i="19"/>
  <c r="I19" i="19"/>
  <c r="X18" i="19"/>
  <c r="Y18" i="19"/>
  <c r="P18" i="19"/>
  <c r="Q18" i="19"/>
  <c r="H18" i="19"/>
  <c r="J18" i="19"/>
  <c r="I18" i="19"/>
  <c r="X17" i="19"/>
  <c r="Y17" i="19"/>
  <c r="P17" i="19"/>
  <c r="Q17" i="19"/>
  <c r="H17" i="19"/>
  <c r="J17" i="19"/>
  <c r="I17" i="19"/>
  <c r="X16" i="19"/>
  <c r="Y16" i="19"/>
  <c r="P16" i="19"/>
  <c r="Q16" i="19"/>
  <c r="H16" i="19"/>
  <c r="J16" i="19"/>
  <c r="I16" i="19"/>
  <c r="X15" i="19"/>
  <c r="Y15" i="19"/>
  <c r="P15" i="19"/>
  <c r="Q15" i="19"/>
  <c r="H15" i="19"/>
  <c r="J15" i="19"/>
  <c r="I15" i="19"/>
  <c r="X14" i="19"/>
  <c r="Y14" i="19"/>
  <c r="P14" i="19"/>
  <c r="Q14" i="19"/>
  <c r="H14" i="19"/>
  <c r="J14" i="19"/>
  <c r="I14" i="19"/>
  <c r="X13" i="19"/>
  <c r="W21" i="19"/>
  <c r="Y13" i="19"/>
  <c r="P13" i="19"/>
  <c r="R13" i="19"/>
  <c r="O21" i="19"/>
  <c r="Q13" i="19"/>
  <c r="H13" i="19"/>
  <c r="I13" i="19"/>
  <c r="G21" i="19"/>
  <c r="X12" i="19"/>
  <c r="Y12" i="19"/>
  <c r="P12" i="19"/>
  <c r="Q12" i="19"/>
  <c r="H12" i="19"/>
  <c r="J12" i="19"/>
  <c r="I12" i="19"/>
  <c r="X11" i="19"/>
  <c r="Y11" i="19"/>
  <c r="P11" i="19"/>
  <c r="Q11" i="19"/>
  <c r="H11" i="19"/>
  <c r="J11" i="19"/>
  <c r="I11" i="19"/>
  <c r="X10" i="19"/>
  <c r="W9" i="19"/>
  <c r="Y10" i="19"/>
  <c r="P10" i="19"/>
  <c r="O9" i="19"/>
  <c r="R10" i="19" s="1"/>
  <c r="Q10" i="19"/>
  <c r="H10" i="19"/>
  <c r="G9" i="19"/>
  <c r="J10" i="19"/>
  <c r="I10" i="19"/>
  <c r="W105" i="19"/>
  <c r="X97" i="19"/>
  <c r="Y97" i="19"/>
  <c r="X113" i="19"/>
  <c r="Y113" i="19"/>
  <c r="X122" i="19"/>
  <c r="W121" i="19"/>
  <c r="Y122" i="19"/>
  <c r="X130" i="19"/>
  <c r="Y130" i="19"/>
  <c r="X139" i="19"/>
  <c r="W147" i="19"/>
  <c r="Y139" i="19"/>
  <c r="W93" i="19"/>
  <c r="Y94" i="19"/>
  <c r="X94" i="19"/>
  <c r="Y100" i="19"/>
  <c r="X100" i="19"/>
  <c r="Y104" i="19"/>
  <c r="X104" i="19"/>
  <c r="Y112" i="19"/>
  <c r="X112" i="19"/>
  <c r="Y129" i="19"/>
  <c r="X129" i="19"/>
  <c r="Y138" i="19"/>
  <c r="X138" i="19"/>
  <c r="Y146" i="19"/>
  <c r="X146" i="19"/>
  <c r="Y96" i="19"/>
  <c r="X96" i="19"/>
  <c r="Y101" i="19"/>
  <c r="X101" i="19"/>
  <c r="Y110" i="19"/>
  <c r="X110" i="19"/>
  <c r="Y118" i="19"/>
  <c r="X118" i="19"/>
  <c r="Y127" i="19"/>
  <c r="X127" i="19"/>
  <c r="Y136" i="19"/>
  <c r="X136" i="19"/>
  <c r="W135" i="19"/>
  <c r="Y144" i="19"/>
  <c r="X144" i="19"/>
  <c r="Y151" i="19"/>
  <c r="X151" i="19"/>
  <c r="Y153" i="19"/>
  <c r="X153" i="19"/>
  <c r="W161" i="19"/>
  <c r="Y155" i="19"/>
  <c r="X155" i="19"/>
  <c r="Y157" i="19"/>
  <c r="X157" i="19"/>
  <c r="Y159" i="19"/>
  <c r="X159" i="19"/>
  <c r="Y52" i="19"/>
  <c r="X52" i="19"/>
  <c r="W51" i="19"/>
  <c r="Y53" i="19"/>
  <c r="X53" i="19"/>
  <c r="Y54" i="19"/>
  <c r="X54" i="19"/>
  <c r="Y55" i="19"/>
  <c r="X55" i="19"/>
  <c r="W63" i="19"/>
  <c r="Y56" i="19"/>
  <c r="X56" i="19"/>
  <c r="Y57" i="19"/>
  <c r="X57" i="19"/>
  <c r="Y58" i="19"/>
  <c r="X58" i="19"/>
  <c r="Y59" i="19"/>
  <c r="X59" i="19"/>
  <c r="Y60" i="19"/>
  <c r="X60" i="19"/>
  <c r="Y61" i="19"/>
  <c r="X61" i="19"/>
  <c r="Y62" i="19"/>
  <c r="X62" i="19"/>
  <c r="Y66" i="19"/>
  <c r="X66" i="19"/>
  <c r="W65" i="19"/>
  <c r="Y67" i="19"/>
  <c r="X67" i="19"/>
  <c r="Y68" i="19"/>
  <c r="X68" i="19"/>
  <c r="Y69" i="19"/>
  <c r="X69" i="19"/>
  <c r="W77" i="19"/>
  <c r="Y70" i="19"/>
  <c r="X70" i="19"/>
  <c r="Y71" i="19"/>
  <c r="X71" i="19"/>
  <c r="Y72" i="19"/>
  <c r="X72" i="19"/>
  <c r="Y73" i="19"/>
  <c r="X73" i="19"/>
  <c r="Y74" i="19"/>
  <c r="X74" i="19"/>
  <c r="Y75" i="19"/>
  <c r="X75" i="19"/>
  <c r="Y76" i="19"/>
  <c r="X76" i="19"/>
  <c r="Y80" i="19"/>
  <c r="X80" i="19"/>
  <c r="W79" i="19"/>
  <c r="Y81" i="19"/>
  <c r="X81" i="19"/>
  <c r="Y82" i="19"/>
  <c r="X82" i="19"/>
  <c r="W91" i="19"/>
  <c r="Y83" i="19"/>
  <c r="X83" i="19"/>
  <c r="Y84" i="19"/>
  <c r="X84" i="19"/>
  <c r="Y85" i="19"/>
  <c r="X85" i="19"/>
  <c r="Y86" i="19"/>
  <c r="X86" i="19"/>
  <c r="Y87" i="19"/>
  <c r="X87" i="19"/>
  <c r="Y88" i="19"/>
  <c r="X88" i="19"/>
  <c r="Y89" i="19"/>
  <c r="X89" i="19"/>
  <c r="Y109" i="19"/>
  <c r="X109" i="19"/>
  <c r="Y117" i="19"/>
  <c r="X117" i="19"/>
  <c r="Y126" i="19"/>
  <c r="X126" i="19"/>
  <c r="Y143" i="19"/>
  <c r="X143" i="19"/>
  <c r="Y98" i="19"/>
  <c r="X98" i="19"/>
  <c r="Y102" i="19"/>
  <c r="X102" i="19"/>
  <c r="Y108" i="19"/>
  <c r="X108" i="19"/>
  <c r="W107" i="19"/>
  <c r="Y116" i="19"/>
  <c r="X116" i="19"/>
  <c r="Y125" i="19"/>
  <c r="X125" i="19"/>
  <c r="W133" i="19"/>
  <c r="Y142" i="19"/>
  <c r="X142" i="19"/>
  <c r="X95" i="19"/>
  <c r="Y95" i="19"/>
  <c r="X115" i="19"/>
  <c r="Y115" i="19"/>
  <c r="X124" i="19"/>
  <c r="Y124" i="19"/>
  <c r="X132" i="19"/>
  <c r="Y132" i="19"/>
  <c r="X141" i="19"/>
  <c r="Y141" i="19"/>
  <c r="X150" i="19"/>
  <c r="W149" i="19"/>
  <c r="Y150" i="19"/>
  <c r="Y99" i="19"/>
  <c r="X99" i="19"/>
  <c r="Y103" i="19"/>
  <c r="X103" i="19"/>
  <c r="Y114" i="19"/>
  <c r="X114" i="19"/>
  <c r="Y123" i="19"/>
  <c r="X123" i="19"/>
  <c r="Y131" i="19"/>
  <c r="X131" i="19"/>
  <c r="Y140" i="19"/>
  <c r="X140" i="19"/>
  <c r="Y152" i="19"/>
  <c r="X152" i="19"/>
  <c r="Y154" i="19"/>
  <c r="X154" i="19"/>
  <c r="Y156" i="19"/>
  <c r="X156" i="19"/>
  <c r="Y158" i="19"/>
  <c r="X158" i="19"/>
  <c r="Y160" i="19"/>
  <c r="X160" i="19"/>
  <c r="O107" i="19"/>
  <c r="R108" i="19"/>
  <c r="P108" i="19"/>
  <c r="Q108" i="19"/>
  <c r="R116" i="19"/>
  <c r="P116" i="19"/>
  <c r="Q116" i="19"/>
  <c r="R125" i="19"/>
  <c r="P125" i="19"/>
  <c r="O133" i="19"/>
  <c r="Q125" i="19"/>
  <c r="R142" i="19"/>
  <c r="P142" i="19"/>
  <c r="Q142" i="19"/>
  <c r="O105" i="19"/>
  <c r="R97" i="19"/>
  <c r="Q97" i="19"/>
  <c r="P97" i="19"/>
  <c r="R99" i="19"/>
  <c r="Q99" i="19"/>
  <c r="P99" i="19"/>
  <c r="R103" i="19"/>
  <c r="Q103" i="19"/>
  <c r="P103" i="19"/>
  <c r="R115" i="19"/>
  <c r="Q115" i="19"/>
  <c r="P115" i="19"/>
  <c r="R124" i="19"/>
  <c r="Q124" i="19"/>
  <c r="P124" i="19"/>
  <c r="R132" i="19"/>
  <c r="Q132" i="19"/>
  <c r="P132" i="19"/>
  <c r="R141" i="19"/>
  <c r="Q141" i="19"/>
  <c r="P141" i="19"/>
  <c r="R150" i="19"/>
  <c r="Q150" i="19"/>
  <c r="P150" i="19"/>
  <c r="O149" i="19"/>
  <c r="R90" i="19"/>
  <c r="Q90" i="19"/>
  <c r="P90" i="19"/>
  <c r="R100" i="19"/>
  <c r="Q100" i="19"/>
  <c r="P100" i="19"/>
  <c r="R104" i="19"/>
  <c r="Q104" i="19"/>
  <c r="P104" i="19"/>
  <c r="R113" i="19"/>
  <c r="Q113" i="19"/>
  <c r="P113" i="19"/>
  <c r="R122" i="19"/>
  <c r="Q122" i="19"/>
  <c r="P122" i="19"/>
  <c r="O121" i="19"/>
  <c r="R130" i="19"/>
  <c r="Q130" i="19"/>
  <c r="P130" i="19"/>
  <c r="R139" i="19"/>
  <c r="Q139" i="19"/>
  <c r="P139" i="19"/>
  <c r="O147" i="19"/>
  <c r="R152" i="19"/>
  <c r="Q152" i="19"/>
  <c r="P152" i="19"/>
  <c r="R154" i="19"/>
  <c r="Q154" i="19"/>
  <c r="P154" i="19"/>
  <c r="R156" i="19"/>
  <c r="Q156" i="19"/>
  <c r="P156" i="19"/>
  <c r="R158" i="19"/>
  <c r="Q158" i="19"/>
  <c r="P158" i="19"/>
  <c r="R160" i="19"/>
  <c r="Q160" i="19"/>
  <c r="P160" i="19"/>
  <c r="R52" i="19"/>
  <c r="Q52" i="19"/>
  <c r="P52" i="19"/>
  <c r="O51" i="19"/>
  <c r="R53" i="19"/>
  <c r="Q53" i="19"/>
  <c r="P53" i="19"/>
  <c r="R54" i="19"/>
  <c r="Q54" i="19"/>
  <c r="P54" i="19"/>
  <c r="R55" i="19"/>
  <c r="Q55" i="19"/>
  <c r="P55" i="19"/>
  <c r="O63" i="19"/>
  <c r="R56" i="19"/>
  <c r="Q56" i="19"/>
  <c r="P56" i="19"/>
  <c r="R57" i="19"/>
  <c r="Q57" i="19"/>
  <c r="P57" i="19"/>
  <c r="R58" i="19"/>
  <c r="Q58" i="19"/>
  <c r="P58" i="19"/>
  <c r="R59" i="19"/>
  <c r="Q59" i="19"/>
  <c r="P59" i="19"/>
  <c r="R60" i="19"/>
  <c r="Q60" i="19"/>
  <c r="P60" i="19"/>
  <c r="R61" i="19"/>
  <c r="Q61" i="19"/>
  <c r="P61" i="19"/>
  <c r="R62" i="19"/>
  <c r="Q62" i="19"/>
  <c r="P62" i="19"/>
  <c r="R66" i="19"/>
  <c r="Q66" i="19"/>
  <c r="P66" i="19"/>
  <c r="O65" i="19"/>
  <c r="R67" i="19"/>
  <c r="Q67" i="19"/>
  <c r="P67" i="19"/>
  <c r="R68" i="19"/>
  <c r="Q68" i="19"/>
  <c r="P68" i="19"/>
  <c r="R69" i="19"/>
  <c r="Q69" i="19"/>
  <c r="P69" i="19"/>
  <c r="O77" i="19"/>
  <c r="R70" i="19"/>
  <c r="Q70" i="19"/>
  <c r="P70" i="19"/>
  <c r="R71" i="19"/>
  <c r="Q71" i="19"/>
  <c r="P71" i="19"/>
  <c r="R72" i="19"/>
  <c r="Q72" i="19"/>
  <c r="P72" i="19"/>
  <c r="R73" i="19"/>
  <c r="Q73" i="19"/>
  <c r="P73" i="19"/>
  <c r="R74" i="19"/>
  <c r="Q74" i="19"/>
  <c r="P74" i="19"/>
  <c r="R75" i="19"/>
  <c r="Q75" i="19"/>
  <c r="P75" i="19"/>
  <c r="R76" i="19"/>
  <c r="Q76" i="19"/>
  <c r="P76" i="19"/>
  <c r="R80" i="19"/>
  <c r="Q80" i="19"/>
  <c r="P80" i="19"/>
  <c r="O79" i="19"/>
  <c r="R81" i="19"/>
  <c r="Q81" i="19"/>
  <c r="P81" i="19"/>
  <c r="R82" i="19"/>
  <c r="Q82" i="19"/>
  <c r="P82" i="19"/>
  <c r="R83" i="19"/>
  <c r="Q83" i="19"/>
  <c r="P83" i="19"/>
  <c r="O91" i="19"/>
  <c r="R84" i="19"/>
  <c r="Q84" i="19"/>
  <c r="P84" i="19"/>
  <c r="R85" i="19"/>
  <c r="Q85" i="19"/>
  <c r="P85" i="19"/>
  <c r="R86" i="19"/>
  <c r="Q86" i="19"/>
  <c r="P86" i="19"/>
  <c r="R87" i="19"/>
  <c r="Q87" i="19"/>
  <c r="P87" i="19"/>
  <c r="R88" i="19"/>
  <c r="Q88" i="19"/>
  <c r="P88" i="19"/>
  <c r="R89" i="19"/>
  <c r="Q89" i="19"/>
  <c r="P89" i="19"/>
  <c r="R96" i="19"/>
  <c r="Q96" i="19"/>
  <c r="P96" i="19"/>
  <c r="R112" i="19"/>
  <c r="Q112" i="19"/>
  <c r="P112" i="19"/>
  <c r="R129" i="19"/>
  <c r="Q129" i="19"/>
  <c r="P129" i="19"/>
  <c r="R138" i="19"/>
  <c r="Q138" i="19"/>
  <c r="P138" i="19"/>
  <c r="R146" i="19"/>
  <c r="Q146" i="19"/>
  <c r="P146" i="19"/>
  <c r="Q101" i="19"/>
  <c r="P101" i="19"/>
  <c r="R101" i="19"/>
  <c r="Q111" i="19"/>
  <c r="P111" i="19"/>
  <c r="O119" i="19"/>
  <c r="R111" i="19"/>
  <c r="Q128" i="19"/>
  <c r="P128" i="19"/>
  <c r="R128" i="19"/>
  <c r="Q137" i="19"/>
  <c r="P137" i="19"/>
  <c r="R137" i="19"/>
  <c r="Q145" i="19"/>
  <c r="P145" i="19"/>
  <c r="R145" i="19"/>
  <c r="P98" i="19"/>
  <c r="R98" i="19"/>
  <c r="Q98" i="19"/>
  <c r="P110" i="19"/>
  <c r="R110" i="19"/>
  <c r="Q110" i="19"/>
  <c r="P118" i="19"/>
  <c r="R118" i="19"/>
  <c r="Q118" i="19"/>
  <c r="P127" i="19"/>
  <c r="R127" i="19"/>
  <c r="Q127" i="19"/>
  <c r="P136" i="19"/>
  <c r="O135" i="19"/>
  <c r="R136" i="19"/>
  <c r="Q136" i="19"/>
  <c r="P144" i="19"/>
  <c r="R144" i="19"/>
  <c r="Q144" i="19"/>
  <c r="Q95" i="19"/>
  <c r="P95" i="19"/>
  <c r="R95" i="19"/>
  <c r="Q102" i="19"/>
  <c r="P102" i="19"/>
  <c r="R102" i="19"/>
  <c r="Q109" i="19"/>
  <c r="P109" i="19"/>
  <c r="R109" i="19"/>
  <c r="Q117" i="19"/>
  <c r="P117" i="19"/>
  <c r="R117" i="19"/>
  <c r="Q126" i="19"/>
  <c r="P126" i="19"/>
  <c r="R126" i="19"/>
  <c r="Q143" i="19"/>
  <c r="P143" i="19"/>
  <c r="R143" i="19"/>
  <c r="Q151" i="19"/>
  <c r="P151" i="19"/>
  <c r="R151" i="19"/>
  <c r="O161" i="19"/>
  <c r="Q153" i="19"/>
  <c r="P153" i="19"/>
  <c r="R153" i="19"/>
  <c r="Q155" i="19"/>
  <c r="P155" i="19"/>
  <c r="R155" i="19"/>
  <c r="Q157" i="19"/>
  <c r="P157" i="19"/>
  <c r="R157" i="19"/>
  <c r="Q159" i="19"/>
  <c r="P159" i="19"/>
  <c r="R159" i="19"/>
  <c r="J95" i="19"/>
  <c r="H95" i="19"/>
  <c r="I95" i="19"/>
  <c r="J111" i="19"/>
  <c r="H111" i="19"/>
  <c r="G119" i="19"/>
  <c r="I111" i="19"/>
  <c r="J128" i="19"/>
  <c r="H128" i="19"/>
  <c r="I128" i="19"/>
  <c r="J137" i="19"/>
  <c r="H137" i="19"/>
  <c r="I137" i="19"/>
  <c r="J145" i="19"/>
  <c r="H145" i="19"/>
  <c r="I145" i="19"/>
  <c r="J102" i="19"/>
  <c r="I102" i="19"/>
  <c r="H102" i="19"/>
  <c r="J110" i="19"/>
  <c r="I110" i="19"/>
  <c r="H110" i="19"/>
  <c r="J118" i="19"/>
  <c r="I118" i="19"/>
  <c r="H118" i="19"/>
  <c r="J127" i="19"/>
  <c r="I127" i="19"/>
  <c r="H127" i="19"/>
  <c r="J136" i="19"/>
  <c r="I136" i="19"/>
  <c r="H136" i="19"/>
  <c r="G135" i="19"/>
  <c r="J144" i="19"/>
  <c r="I144" i="19"/>
  <c r="H144" i="19"/>
  <c r="J94" i="19"/>
  <c r="G93" i="19"/>
  <c r="I94" i="19"/>
  <c r="H94" i="19"/>
  <c r="J99" i="19"/>
  <c r="I99" i="19"/>
  <c r="H99" i="19"/>
  <c r="J103" i="19"/>
  <c r="I103" i="19"/>
  <c r="H103" i="19"/>
  <c r="J108" i="19"/>
  <c r="I108" i="19"/>
  <c r="H108" i="19"/>
  <c r="G107" i="19"/>
  <c r="J116" i="19"/>
  <c r="I116" i="19"/>
  <c r="H116" i="19"/>
  <c r="J125" i="19"/>
  <c r="I125" i="19"/>
  <c r="H125" i="19"/>
  <c r="G133" i="19"/>
  <c r="J142" i="19"/>
  <c r="I142" i="19"/>
  <c r="H142" i="19"/>
  <c r="J151" i="19"/>
  <c r="I151" i="19"/>
  <c r="H151" i="19"/>
  <c r="J153" i="19"/>
  <c r="I153" i="19"/>
  <c r="H153" i="19"/>
  <c r="G161" i="19"/>
  <c r="J155" i="19"/>
  <c r="I155" i="19"/>
  <c r="H155" i="19"/>
  <c r="J157" i="19"/>
  <c r="I157" i="19"/>
  <c r="H157" i="19"/>
  <c r="J159" i="19"/>
  <c r="I159" i="19"/>
  <c r="H159" i="19"/>
  <c r="J52" i="19"/>
  <c r="I52" i="19"/>
  <c r="H52" i="19"/>
  <c r="G51" i="19"/>
  <c r="J53" i="19"/>
  <c r="I53" i="19"/>
  <c r="H53" i="19"/>
  <c r="J54" i="19"/>
  <c r="I54" i="19"/>
  <c r="H54" i="19"/>
  <c r="J55" i="19"/>
  <c r="I55" i="19"/>
  <c r="H55" i="19"/>
  <c r="G63" i="19"/>
  <c r="J56" i="19"/>
  <c r="I56" i="19"/>
  <c r="H56" i="19"/>
  <c r="J57" i="19"/>
  <c r="I57" i="19"/>
  <c r="H57" i="19"/>
  <c r="J58" i="19"/>
  <c r="I58" i="19"/>
  <c r="H58" i="19"/>
  <c r="J59" i="19"/>
  <c r="I59" i="19"/>
  <c r="H59" i="19"/>
  <c r="J60" i="19"/>
  <c r="I60" i="19"/>
  <c r="H60" i="19"/>
  <c r="J61" i="19"/>
  <c r="I61" i="19"/>
  <c r="H61" i="19"/>
  <c r="J62" i="19"/>
  <c r="I62" i="19"/>
  <c r="H62" i="19"/>
  <c r="J66" i="19"/>
  <c r="I66" i="19"/>
  <c r="H66" i="19"/>
  <c r="G65" i="19"/>
  <c r="J67" i="19"/>
  <c r="I67" i="19"/>
  <c r="H67" i="19"/>
  <c r="J68" i="19"/>
  <c r="I68" i="19"/>
  <c r="H68" i="19"/>
  <c r="J69" i="19"/>
  <c r="I69" i="19"/>
  <c r="H69" i="19"/>
  <c r="G77" i="19"/>
  <c r="J70" i="19"/>
  <c r="I70" i="19"/>
  <c r="H70" i="19"/>
  <c r="J71" i="19"/>
  <c r="I71" i="19"/>
  <c r="H71" i="19"/>
  <c r="J72" i="19"/>
  <c r="I72" i="19"/>
  <c r="H72" i="19"/>
  <c r="J73" i="19"/>
  <c r="I73" i="19"/>
  <c r="H73" i="19"/>
  <c r="J74" i="19"/>
  <c r="I74" i="19"/>
  <c r="H74" i="19"/>
  <c r="J75" i="19"/>
  <c r="I75" i="19"/>
  <c r="H75" i="19"/>
  <c r="J76" i="19"/>
  <c r="I76" i="19"/>
  <c r="H76" i="19"/>
  <c r="J80" i="19"/>
  <c r="I80" i="19"/>
  <c r="H80" i="19"/>
  <c r="G79" i="19"/>
  <c r="J81" i="19"/>
  <c r="I81" i="19"/>
  <c r="H81" i="19"/>
  <c r="J82" i="19"/>
  <c r="I82" i="19"/>
  <c r="H82" i="19"/>
  <c r="J83" i="19"/>
  <c r="I83" i="19"/>
  <c r="H83" i="19"/>
  <c r="G91" i="19"/>
  <c r="J84" i="19"/>
  <c r="I84" i="19"/>
  <c r="H84" i="19"/>
  <c r="J85" i="19"/>
  <c r="I85" i="19"/>
  <c r="H85" i="19"/>
  <c r="J86" i="19"/>
  <c r="I86" i="19"/>
  <c r="H86" i="19"/>
  <c r="J87" i="19"/>
  <c r="I87" i="19"/>
  <c r="H87" i="19"/>
  <c r="J88" i="19"/>
  <c r="I88" i="19"/>
  <c r="H88" i="19"/>
  <c r="J89" i="19"/>
  <c r="I89" i="19"/>
  <c r="H89" i="19"/>
  <c r="J90" i="19"/>
  <c r="I90" i="19"/>
  <c r="H90" i="19"/>
  <c r="J115" i="19"/>
  <c r="I115" i="19"/>
  <c r="H115" i="19"/>
  <c r="J124" i="19"/>
  <c r="I124" i="19"/>
  <c r="H124" i="19"/>
  <c r="J132" i="19"/>
  <c r="I132" i="19"/>
  <c r="H132" i="19"/>
  <c r="J141" i="19"/>
  <c r="I141" i="19"/>
  <c r="H141" i="19"/>
  <c r="J150" i="19"/>
  <c r="I150" i="19"/>
  <c r="H150" i="19"/>
  <c r="G149" i="19"/>
  <c r="I96" i="19"/>
  <c r="H96" i="19"/>
  <c r="J96" i="19"/>
  <c r="I100" i="19"/>
  <c r="H100" i="19"/>
  <c r="J100" i="19"/>
  <c r="I104" i="19"/>
  <c r="H104" i="19"/>
  <c r="J104" i="19"/>
  <c r="I114" i="19"/>
  <c r="H114" i="19"/>
  <c r="J114" i="19"/>
  <c r="I123" i="19"/>
  <c r="H123" i="19"/>
  <c r="J123" i="19"/>
  <c r="I131" i="19"/>
  <c r="H131" i="19"/>
  <c r="J131" i="19"/>
  <c r="I140" i="19"/>
  <c r="H140" i="19"/>
  <c r="J140" i="19"/>
  <c r="H113" i="19"/>
  <c r="J113" i="19"/>
  <c r="I113" i="19"/>
  <c r="H122" i="19"/>
  <c r="G121" i="19"/>
  <c r="J122" i="19"/>
  <c r="I122" i="19"/>
  <c r="H130" i="19"/>
  <c r="J130" i="19"/>
  <c r="I130" i="19"/>
  <c r="H139" i="19"/>
  <c r="G147" i="19"/>
  <c r="J139" i="19"/>
  <c r="I139" i="19"/>
  <c r="I98" i="19"/>
  <c r="H98" i="19"/>
  <c r="J98" i="19"/>
  <c r="I101" i="19"/>
  <c r="H101" i="19"/>
  <c r="J101" i="19"/>
  <c r="I112" i="19"/>
  <c r="H112" i="19"/>
  <c r="J112" i="19"/>
  <c r="I129" i="19"/>
  <c r="H129" i="19"/>
  <c r="J129" i="19"/>
  <c r="I138" i="19"/>
  <c r="H138" i="19"/>
  <c r="J138" i="19"/>
  <c r="I146" i="19"/>
  <c r="H146" i="19"/>
  <c r="J146" i="19"/>
  <c r="I152" i="19"/>
  <c r="H152" i="19"/>
  <c r="J152" i="19"/>
  <c r="I154" i="19"/>
  <c r="H154" i="19"/>
  <c r="J154" i="19"/>
  <c r="I156" i="19"/>
  <c r="H156" i="19"/>
  <c r="J156" i="19"/>
  <c r="I158" i="19"/>
  <c r="H158" i="19"/>
  <c r="J158" i="19"/>
  <c r="I160" i="19"/>
  <c r="H160" i="19"/>
  <c r="J160" i="19"/>
  <c r="G105" i="19"/>
  <c r="J97" i="19"/>
  <c r="I97" i="19"/>
  <c r="H97" i="19"/>
  <c r="J45" i="19"/>
  <c r="I45" i="19"/>
  <c r="H45" i="19"/>
  <c r="R42" i="19"/>
  <c r="Q42" i="19"/>
  <c r="P42" i="19"/>
  <c r="Y39" i="19"/>
  <c r="X39" i="19"/>
  <c r="R33" i="19"/>
  <c r="Q33" i="19"/>
  <c r="P33" i="19"/>
  <c r="Y30" i="19"/>
  <c r="X30" i="19"/>
  <c r="J28" i="19"/>
  <c r="I28" i="19"/>
  <c r="H28" i="19"/>
  <c r="R25" i="19"/>
  <c r="Q25" i="19"/>
  <c r="P25" i="19"/>
  <c r="Y20" i="19"/>
  <c r="X20" i="19"/>
  <c r="V161" i="19"/>
  <c r="V147" i="19"/>
  <c r="V121" i="19"/>
  <c r="V105" i="19"/>
  <c r="V149" i="19"/>
  <c r="V133" i="19"/>
  <c r="V107" i="19"/>
  <c r="V91" i="19"/>
  <c r="V79" i="19"/>
  <c r="V77" i="19"/>
  <c r="V65" i="19"/>
  <c r="V63" i="19"/>
  <c r="V51" i="19"/>
  <c r="V119" i="19"/>
  <c r="V93" i="19"/>
  <c r="V35" i="19"/>
  <c r="V135" i="19"/>
  <c r="V37" i="19"/>
  <c r="V21" i="19"/>
  <c r="V9" i="19"/>
  <c r="U7" i="19"/>
  <c r="V23" i="19"/>
  <c r="V49" i="19"/>
  <c r="N161" i="19"/>
  <c r="N133" i="19"/>
  <c r="N107" i="19"/>
  <c r="N135" i="19"/>
  <c r="N119" i="19"/>
  <c r="N91" i="19"/>
  <c r="N79" i="19"/>
  <c r="N77" i="19"/>
  <c r="N65" i="19"/>
  <c r="N63" i="19"/>
  <c r="N93" i="19"/>
  <c r="N149" i="19"/>
  <c r="N105" i="19"/>
  <c r="N121" i="19"/>
  <c r="N49" i="19"/>
  <c r="N23" i="19"/>
  <c r="N21" i="19"/>
  <c r="N9" i="19"/>
  <c r="M7" i="19"/>
  <c r="N51" i="19"/>
  <c r="N37" i="19"/>
  <c r="N35" i="19"/>
  <c r="N147" i="19"/>
  <c r="F161" i="19"/>
  <c r="F119" i="19"/>
  <c r="F147" i="19"/>
  <c r="F121" i="19"/>
  <c r="F149" i="19"/>
  <c r="F91" i="19"/>
  <c r="F79" i="19"/>
  <c r="F77" i="19"/>
  <c r="F65" i="19"/>
  <c r="F63" i="19"/>
  <c r="F105" i="19"/>
  <c r="F135" i="19"/>
  <c r="F93" i="19"/>
  <c r="F35" i="19"/>
  <c r="F21" i="19"/>
  <c r="F9" i="19"/>
  <c r="F107" i="19"/>
  <c r="F51" i="19"/>
  <c r="E7" i="19"/>
  <c r="F49" i="19"/>
  <c r="F23" i="19"/>
  <c r="F37" i="19"/>
  <c r="F133" i="19"/>
  <c r="J126" i="19"/>
  <c r="I126" i="19"/>
  <c r="H126" i="19"/>
  <c r="Y48" i="19"/>
  <c r="X48" i="19"/>
  <c r="J46" i="19"/>
  <c r="I46" i="19"/>
  <c r="H46" i="19"/>
  <c r="R43" i="19"/>
  <c r="Q43" i="19"/>
  <c r="P43" i="19"/>
  <c r="Y40" i="19"/>
  <c r="X40" i="19"/>
  <c r="J38" i="19"/>
  <c r="I38" i="19"/>
  <c r="H38" i="19"/>
  <c r="G37" i="19"/>
  <c r="R34" i="19"/>
  <c r="Q34" i="19"/>
  <c r="P34" i="19"/>
  <c r="Y31" i="19"/>
  <c r="X31" i="19"/>
  <c r="J29" i="19"/>
  <c r="I29" i="19"/>
  <c r="H29" i="19"/>
  <c r="R26" i="19"/>
  <c r="Q26" i="19"/>
  <c r="P26" i="19"/>
  <c r="Y128" i="19"/>
  <c r="X128" i="19"/>
  <c r="R46" i="19"/>
  <c r="Q46" i="19"/>
  <c r="P46" i="19"/>
  <c r="Y43" i="19"/>
  <c r="X43" i="19"/>
  <c r="J41" i="19"/>
  <c r="I41" i="19"/>
  <c r="H41" i="19"/>
  <c r="G49" i="19"/>
  <c r="R38" i="19"/>
  <c r="Q38" i="19"/>
  <c r="P38" i="19"/>
  <c r="O37" i="19"/>
  <c r="Y34" i="19"/>
  <c r="X34" i="19"/>
  <c r="J32" i="19"/>
  <c r="I32" i="19"/>
  <c r="H32" i="19"/>
  <c r="R29" i="19"/>
  <c r="Q29" i="19"/>
  <c r="P29" i="19"/>
  <c r="Y26" i="19"/>
  <c r="X26" i="19"/>
  <c r="J24" i="19"/>
  <c r="I24" i="19"/>
  <c r="H24" i="19"/>
  <c r="G23" i="19"/>
  <c r="Y137" i="19"/>
  <c r="X137" i="19"/>
  <c r="R114" i="19"/>
  <c r="Q114" i="19"/>
  <c r="P114" i="19"/>
  <c r="R47" i="19"/>
  <c r="Q47" i="19"/>
  <c r="P47" i="19"/>
  <c r="Y44" i="19"/>
  <c r="X44" i="19"/>
  <c r="J42" i="19"/>
  <c r="I42" i="19"/>
  <c r="H42" i="19"/>
  <c r="R39" i="19"/>
  <c r="Q39" i="19"/>
  <c r="P39" i="19"/>
  <c r="J33" i="19"/>
  <c r="I33" i="19"/>
  <c r="H33" i="19"/>
  <c r="R30" i="19"/>
  <c r="Q30" i="19"/>
  <c r="P30" i="19"/>
  <c r="Y27" i="19"/>
  <c r="X27" i="19"/>
  <c r="W35" i="19"/>
  <c r="J25" i="19"/>
  <c r="I25" i="19"/>
  <c r="H25" i="19"/>
  <c r="M75" i="17"/>
  <c r="L75" i="17"/>
  <c r="K75" i="17"/>
  <c r="J75" i="17"/>
  <c r="I75" i="17"/>
  <c r="M58" i="17"/>
  <c r="L58" i="17"/>
  <c r="K58" i="17"/>
  <c r="J58" i="17"/>
  <c r="I58" i="17"/>
  <c r="Z17" i="16"/>
  <c r="Y17" i="16"/>
  <c r="X17" i="16"/>
  <c r="W17" i="16"/>
  <c r="V21" i="16"/>
  <c r="Z13" i="16"/>
  <c r="Y13" i="16"/>
  <c r="X13" i="16"/>
  <c r="W13" i="16"/>
  <c r="L111" i="17"/>
  <c r="K111" i="17"/>
  <c r="J111" i="17"/>
  <c r="H119" i="17"/>
  <c r="M111" i="17"/>
  <c r="I111" i="17"/>
  <c r="L70" i="17"/>
  <c r="K70" i="17"/>
  <c r="J70" i="17"/>
  <c r="I70" i="17"/>
  <c r="M70" i="17"/>
  <c r="W19" i="15"/>
  <c r="AA19" i="15"/>
  <c r="Z19" i="15"/>
  <c r="Y19" i="15"/>
  <c r="X19" i="15"/>
  <c r="W15" i="15"/>
  <c r="AA15" i="15"/>
  <c r="Z15" i="15"/>
  <c r="Y15" i="15"/>
  <c r="X15" i="15"/>
  <c r="W11" i="15"/>
  <c r="AA11" i="15"/>
  <c r="Z11" i="15"/>
  <c r="Y11" i="15"/>
  <c r="X11" i="15"/>
  <c r="M67" i="17"/>
  <c r="L67" i="17"/>
  <c r="K67" i="17"/>
  <c r="J67" i="17"/>
  <c r="I67" i="17"/>
  <c r="X18" i="16"/>
  <c r="W18" i="16"/>
  <c r="AA18" i="16"/>
  <c r="Z18" i="16"/>
  <c r="Y18" i="16"/>
  <c r="X14" i="16"/>
  <c r="W14" i="16"/>
  <c r="Z14" i="16"/>
  <c r="Y14" i="16"/>
  <c r="X10" i="16"/>
  <c r="V9" i="16"/>
  <c r="AA13" i="16" s="1"/>
  <c r="W10" i="16"/>
  <c r="Z10" i="16"/>
  <c r="Y10" i="16"/>
  <c r="AA11" i="17"/>
  <c r="Z11" i="17"/>
  <c r="W11" i="17"/>
  <c r="Y11" i="17"/>
  <c r="X11" i="17"/>
  <c r="AA15" i="17"/>
  <c r="Z15" i="17"/>
  <c r="W15" i="17"/>
  <c r="Y15" i="17"/>
  <c r="X15" i="17"/>
  <c r="AA19" i="17"/>
  <c r="Z19" i="17"/>
  <c r="W19" i="17"/>
  <c r="X19" i="17"/>
  <c r="Y19" i="17"/>
  <c r="Y13" i="17"/>
  <c r="X13" i="17"/>
  <c r="W13" i="17"/>
  <c r="V21" i="17"/>
  <c r="AA13" i="17"/>
  <c r="Z13" i="17"/>
  <c r="Y17" i="17"/>
  <c r="X17" i="17"/>
  <c r="W17" i="17"/>
  <c r="AA17" i="17"/>
  <c r="Z17" i="17"/>
  <c r="W12" i="17"/>
  <c r="Y12" i="17"/>
  <c r="X12" i="17"/>
  <c r="AA12" i="17"/>
  <c r="Z12" i="17"/>
  <c r="W16" i="17"/>
  <c r="Y16" i="17"/>
  <c r="X16" i="17"/>
  <c r="Z16" i="17"/>
  <c r="AA16" i="17"/>
  <c r="W20" i="17"/>
  <c r="Y20" i="17"/>
  <c r="X20" i="17"/>
  <c r="AA20" i="17"/>
  <c r="Z20" i="17"/>
  <c r="Y20" i="15"/>
  <c r="X20" i="15"/>
  <c r="W20" i="15"/>
  <c r="AA20" i="15"/>
  <c r="Z20" i="15"/>
  <c r="Y16" i="15"/>
  <c r="X16" i="15"/>
  <c r="W16" i="15"/>
  <c r="AA16" i="15"/>
  <c r="Z16" i="15"/>
  <c r="Y12" i="15"/>
  <c r="X12" i="15"/>
  <c r="W12" i="15"/>
  <c r="AA12" i="15"/>
  <c r="Z12" i="15"/>
  <c r="AA14" i="17"/>
  <c r="Z14" i="17"/>
  <c r="Y14" i="17"/>
  <c r="X14" i="17"/>
  <c r="W14" i="17"/>
  <c r="M52" i="17"/>
  <c r="H51" i="17"/>
  <c r="L52" i="17"/>
  <c r="I52" i="17"/>
  <c r="J52" i="17"/>
  <c r="K52" i="17"/>
  <c r="M60" i="17"/>
  <c r="L60" i="17"/>
  <c r="I60" i="17"/>
  <c r="K60" i="17"/>
  <c r="J60" i="17"/>
  <c r="M69" i="17"/>
  <c r="L69" i="17"/>
  <c r="I69" i="17"/>
  <c r="H77" i="17"/>
  <c r="K69" i="17"/>
  <c r="J69" i="17"/>
  <c r="M86" i="17"/>
  <c r="L86" i="17"/>
  <c r="K86" i="17"/>
  <c r="I86" i="17"/>
  <c r="J86" i="17"/>
  <c r="M95" i="17"/>
  <c r="L95" i="17"/>
  <c r="K95" i="17"/>
  <c r="I95" i="17"/>
  <c r="J95" i="17"/>
  <c r="M118" i="17"/>
  <c r="L118" i="17"/>
  <c r="J118" i="17"/>
  <c r="I118" i="17"/>
  <c r="K118" i="17"/>
  <c r="L145" i="17"/>
  <c r="K145" i="17"/>
  <c r="J145" i="17"/>
  <c r="I145" i="17"/>
  <c r="M145" i="17"/>
  <c r="M55" i="17"/>
  <c r="L55" i="17"/>
  <c r="K55" i="17"/>
  <c r="H63" i="17"/>
  <c r="I55" i="17"/>
  <c r="J55" i="17"/>
  <c r="M72" i="17"/>
  <c r="L72" i="17"/>
  <c r="K72" i="17"/>
  <c r="J72" i="17"/>
  <c r="I72" i="17"/>
  <c r="M81" i="17"/>
  <c r="L81" i="17"/>
  <c r="K81" i="17"/>
  <c r="J81" i="17"/>
  <c r="I81" i="17"/>
  <c r="M89" i="17"/>
  <c r="L89" i="17"/>
  <c r="K89" i="17"/>
  <c r="J89" i="17"/>
  <c r="I89" i="17"/>
  <c r="M98" i="17"/>
  <c r="L98" i="17"/>
  <c r="K98" i="17"/>
  <c r="J98" i="17"/>
  <c r="I98" i="17"/>
  <c r="M104" i="17"/>
  <c r="L104" i="17"/>
  <c r="I104" i="17"/>
  <c r="K104" i="17"/>
  <c r="J104" i="17"/>
  <c r="M127" i="17"/>
  <c r="L127" i="17"/>
  <c r="J127" i="17"/>
  <c r="K127" i="17"/>
  <c r="I127" i="17"/>
  <c r="L154" i="17"/>
  <c r="K154" i="17"/>
  <c r="J154" i="17"/>
  <c r="I154" i="17"/>
  <c r="M154" i="17"/>
  <c r="M156" i="17"/>
  <c r="L156" i="17"/>
  <c r="K156" i="17"/>
  <c r="I156" i="17"/>
  <c r="J156" i="17"/>
  <c r="L87" i="17"/>
  <c r="K87" i="17"/>
  <c r="J87" i="17"/>
  <c r="I87" i="17"/>
  <c r="M87" i="17"/>
  <c r="L96" i="17"/>
  <c r="K96" i="17"/>
  <c r="J96" i="17"/>
  <c r="I96" i="17"/>
  <c r="M96" i="17"/>
  <c r="M144" i="17"/>
  <c r="L144" i="17"/>
  <c r="J144" i="17"/>
  <c r="K144" i="17"/>
  <c r="I144" i="17"/>
  <c r="K56" i="17"/>
  <c r="J56" i="17"/>
  <c r="I56" i="17"/>
  <c r="M56" i="17"/>
  <c r="L56" i="17"/>
  <c r="K73" i="17"/>
  <c r="J73" i="17"/>
  <c r="I73" i="17"/>
  <c r="M73" i="17"/>
  <c r="L73" i="17"/>
  <c r="K82" i="17"/>
  <c r="J82" i="17"/>
  <c r="I82" i="17"/>
  <c r="M82" i="17"/>
  <c r="L82" i="17"/>
  <c r="K90" i="17"/>
  <c r="J90" i="17"/>
  <c r="I90" i="17"/>
  <c r="M90" i="17"/>
  <c r="L90" i="17"/>
  <c r="K99" i="17"/>
  <c r="J99" i="17"/>
  <c r="I99" i="17"/>
  <c r="M99" i="17"/>
  <c r="L99" i="17"/>
  <c r="M110" i="17"/>
  <c r="J110" i="17"/>
  <c r="L110" i="17"/>
  <c r="K110" i="17"/>
  <c r="I110" i="17"/>
  <c r="M113" i="17"/>
  <c r="L113" i="17"/>
  <c r="K113" i="17"/>
  <c r="I113" i="17"/>
  <c r="J113" i="17"/>
  <c r="M153" i="17"/>
  <c r="L153" i="17"/>
  <c r="J153" i="17"/>
  <c r="K153" i="17"/>
  <c r="H161" i="17"/>
  <c r="I153" i="17"/>
  <c r="J59" i="17"/>
  <c r="I59" i="17"/>
  <c r="L59" i="17"/>
  <c r="K59" i="17"/>
  <c r="M59" i="17"/>
  <c r="J68" i="17"/>
  <c r="I68" i="17"/>
  <c r="L68" i="17"/>
  <c r="K68" i="17"/>
  <c r="M68" i="17"/>
  <c r="J76" i="17"/>
  <c r="I76" i="17"/>
  <c r="L76" i="17"/>
  <c r="K76" i="17"/>
  <c r="M76" i="17"/>
  <c r="J85" i="17"/>
  <c r="I85" i="17"/>
  <c r="L85" i="17"/>
  <c r="K85" i="17"/>
  <c r="M85" i="17"/>
  <c r="J94" i="17"/>
  <c r="I94" i="17"/>
  <c r="L94" i="17"/>
  <c r="K94" i="17"/>
  <c r="M94" i="17"/>
  <c r="H93" i="17"/>
  <c r="M122" i="17"/>
  <c r="H121" i="17"/>
  <c r="L122" i="17"/>
  <c r="K122" i="17"/>
  <c r="I122" i="17"/>
  <c r="J122" i="17"/>
  <c r="I54" i="17"/>
  <c r="K54" i="17"/>
  <c r="J54" i="17"/>
  <c r="M54" i="17"/>
  <c r="L54" i="17"/>
  <c r="I62" i="17"/>
  <c r="K62" i="17"/>
  <c r="J62" i="17"/>
  <c r="M62" i="17"/>
  <c r="L62" i="17"/>
  <c r="I71" i="17"/>
  <c r="K71" i="17"/>
  <c r="J71" i="17"/>
  <c r="M71" i="17"/>
  <c r="L71" i="17"/>
  <c r="I80" i="17"/>
  <c r="M80" i="17"/>
  <c r="H79" i="17"/>
  <c r="K80" i="17"/>
  <c r="J80" i="17"/>
  <c r="L80" i="17"/>
  <c r="I88" i="17"/>
  <c r="M88" i="17"/>
  <c r="K88" i="17"/>
  <c r="J88" i="17"/>
  <c r="L88" i="17"/>
  <c r="H105" i="17"/>
  <c r="I97" i="17"/>
  <c r="M97" i="17"/>
  <c r="K97" i="17"/>
  <c r="J97" i="17"/>
  <c r="L97" i="17"/>
  <c r="L102" i="17"/>
  <c r="K102" i="17"/>
  <c r="J102" i="17"/>
  <c r="I102" i="17"/>
  <c r="M102" i="17"/>
  <c r="L128" i="17"/>
  <c r="K128" i="17"/>
  <c r="J128" i="17"/>
  <c r="I128" i="17"/>
  <c r="M128" i="17"/>
  <c r="M130" i="17"/>
  <c r="L130" i="17"/>
  <c r="K130" i="17"/>
  <c r="I130" i="17"/>
  <c r="J130" i="17"/>
  <c r="M57" i="17"/>
  <c r="J57" i="17"/>
  <c r="I57" i="17"/>
  <c r="L57" i="17"/>
  <c r="K57" i="17"/>
  <c r="M66" i="17"/>
  <c r="H65" i="17"/>
  <c r="J66" i="17"/>
  <c r="I66" i="17"/>
  <c r="L66" i="17"/>
  <c r="K66" i="17"/>
  <c r="M74" i="17"/>
  <c r="L74" i="17"/>
  <c r="J74" i="17"/>
  <c r="I74" i="17"/>
  <c r="K74" i="17"/>
  <c r="H91" i="17"/>
  <c r="M83" i="17"/>
  <c r="L83" i="17"/>
  <c r="J83" i="17"/>
  <c r="I83" i="17"/>
  <c r="K83" i="17"/>
  <c r="M100" i="17"/>
  <c r="L100" i="17"/>
  <c r="J100" i="17"/>
  <c r="I100" i="17"/>
  <c r="K100" i="17"/>
  <c r="M101" i="17"/>
  <c r="L101" i="17"/>
  <c r="J101" i="17"/>
  <c r="I101" i="17"/>
  <c r="K101" i="17"/>
  <c r="L137" i="17"/>
  <c r="K137" i="17"/>
  <c r="J137" i="17"/>
  <c r="I137" i="17"/>
  <c r="M137" i="17"/>
  <c r="M139" i="17"/>
  <c r="L139" i="17"/>
  <c r="K139" i="17"/>
  <c r="I139" i="17"/>
  <c r="H147" i="17"/>
  <c r="J139" i="17"/>
  <c r="M108" i="17"/>
  <c r="H107" i="17"/>
  <c r="L108" i="17"/>
  <c r="K108" i="17"/>
  <c r="J108" i="17"/>
  <c r="I108" i="17"/>
  <c r="M116" i="17"/>
  <c r="L116" i="17"/>
  <c r="K116" i="17"/>
  <c r="J116" i="17"/>
  <c r="I116" i="17"/>
  <c r="M125" i="17"/>
  <c r="L125" i="17"/>
  <c r="K125" i="17"/>
  <c r="J125" i="17"/>
  <c r="H133" i="17"/>
  <c r="I125" i="17"/>
  <c r="M142" i="17"/>
  <c r="L142" i="17"/>
  <c r="K142" i="17"/>
  <c r="J142" i="17"/>
  <c r="I142" i="17"/>
  <c r="M151" i="17"/>
  <c r="L151" i="17"/>
  <c r="K151" i="17"/>
  <c r="J151" i="17"/>
  <c r="I151" i="17"/>
  <c r="M159" i="17"/>
  <c r="L159" i="17"/>
  <c r="K159" i="17"/>
  <c r="J159" i="17"/>
  <c r="I159" i="17"/>
  <c r="K114" i="17"/>
  <c r="J114" i="17"/>
  <c r="I114" i="17"/>
  <c r="L114" i="17"/>
  <c r="M114" i="17"/>
  <c r="K123" i="17"/>
  <c r="J123" i="17"/>
  <c r="I123" i="17"/>
  <c r="M123" i="17"/>
  <c r="L123" i="17"/>
  <c r="K131" i="17"/>
  <c r="J131" i="17"/>
  <c r="I131" i="17"/>
  <c r="M131" i="17"/>
  <c r="L131" i="17"/>
  <c r="K140" i="17"/>
  <c r="J140" i="17"/>
  <c r="I140" i="17"/>
  <c r="M140" i="17"/>
  <c r="L140" i="17"/>
  <c r="K157" i="17"/>
  <c r="J157" i="17"/>
  <c r="I157" i="17"/>
  <c r="M157" i="17"/>
  <c r="L157" i="17"/>
  <c r="J109" i="17"/>
  <c r="I109" i="17"/>
  <c r="M109" i="17"/>
  <c r="L109" i="17"/>
  <c r="K109" i="17"/>
  <c r="J117" i="17"/>
  <c r="I117" i="17"/>
  <c r="M117" i="17"/>
  <c r="L117" i="17"/>
  <c r="K117" i="17"/>
  <c r="J126" i="17"/>
  <c r="I126" i="17"/>
  <c r="M126" i="17"/>
  <c r="L126" i="17"/>
  <c r="K126" i="17"/>
  <c r="J143" i="17"/>
  <c r="I143" i="17"/>
  <c r="M143" i="17"/>
  <c r="L143" i="17"/>
  <c r="K143" i="17"/>
  <c r="J152" i="17"/>
  <c r="I152" i="17"/>
  <c r="M152" i="17"/>
  <c r="K152" i="17"/>
  <c r="L152" i="17"/>
  <c r="J160" i="17"/>
  <c r="I160" i="17"/>
  <c r="M160" i="17"/>
  <c r="L160" i="17"/>
  <c r="K160" i="17"/>
  <c r="I103" i="17"/>
  <c r="L103" i="17"/>
  <c r="M103" i="17"/>
  <c r="K103" i="17"/>
  <c r="J103" i="17"/>
  <c r="I112" i="17"/>
  <c r="L112" i="17"/>
  <c r="K112" i="17"/>
  <c r="J112" i="17"/>
  <c r="M112" i="17"/>
  <c r="I129" i="17"/>
  <c r="L129" i="17"/>
  <c r="M129" i="17"/>
  <c r="K129" i="17"/>
  <c r="J129" i="17"/>
  <c r="I138" i="17"/>
  <c r="L138" i="17"/>
  <c r="M138" i="17"/>
  <c r="K138" i="17"/>
  <c r="J138" i="17"/>
  <c r="I146" i="17"/>
  <c r="L146" i="17"/>
  <c r="M146" i="17"/>
  <c r="K146" i="17"/>
  <c r="J146" i="17"/>
  <c r="I155" i="17"/>
  <c r="L155" i="17"/>
  <c r="M155" i="17"/>
  <c r="K155" i="17"/>
  <c r="J155" i="17"/>
  <c r="M115" i="17"/>
  <c r="K115" i="17"/>
  <c r="L115" i="17"/>
  <c r="J115" i="17"/>
  <c r="I115" i="17"/>
  <c r="M124" i="17"/>
  <c r="K124" i="17"/>
  <c r="L124" i="17"/>
  <c r="J124" i="17"/>
  <c r="I124" i="17"/>
  <c r="M132" i="17"/>
  <c r="K132" i="17"/>
  <c r="J132" i="17"/>
  <c r="I132" i="17"/>
  <c r="L132" i="17"/>
  <c r="M141" i="17"/>
  <c r="K141" i="17"/>
  <c r="I141" i="17"/>
  <c r="L141" i="17"/>
  <c r="J141" i="17"/>
  <c r="M150" i="17"/>
  <c r="H149" i="17"/>
  <c r="K150" i="17"/>
  <c r="J150" i="17"/>
  <c r="I150" i="17"/>
  <c r="L150" i="17"/>
  <c r="M158" i="17"/>
  <c r="K158" i="17"/>
  <c r="L158" i="17"/>
  <c r="I158" i="17"/>
  <c r="J158" i="17"/>
  <c r="Z19" i="16"/>
  <c r="Y19" i="16"/>
  <c r="X19" i="16"/>
  <c r="W19" i="16"/>
  <c r="AA19" i="16"/>
  <c r="Z15" i="16"/>
  <c r="Y15" i="16"/>
  <c r="X15" i="16"/>
  <c r="W15" i="16"/>
  <c r="AA15" i="16"/>
  <c r="Z11" i="16"/>
  <c r="Y11" i="16"/>
  <c r="X11" i="16"/>
  <c r="W11" i="16"/>
  <c r="AA11" i="16"/>
  <c r="M84" i="17"/>
  <c r="L84" i="17"/>
  <c r="K84" i="17"/>
  <c r="J84" i="17"/>
  <c r="I84" i="17"/>
  <c r="L53" i="17"/>
  <c r="K53" i="17"/>
  <c r="J53" i="17"/>
  <c r="I53" i="17"/>
  <c r="M53" i="17"/>
  <c r="AA17" i="15"/>
  <c r="Z17" i="15"/>
  <c r="Y17" i="15"/>
  <c r="X17" i="15"/>
  <c r="W17" i="15"/>
  <c r="AA13" i="15"/>
  <c r="Z13" i="15"/>
  <c r="Y13" i="15"/>
  <c r="X13" i="15"/>
  <c r="W13" i="15"/>
  <c r="V21" i="15"/>
  <c r="AA9" i="15"/>
  <c r="Z9" i="15"/>
  <c r="Y9" i="15"/>
  <c r="X9" i="15"/>
  <c r="W9" i="15"/>
  <c r="AA20" i="16"/>
  <c r="Z20" i="16"/>
  <c r="Y20" i="16"/>
  <c r="X20" i="16"/>
  <c r="W20" i="16"/>
  <c r="AA16" i="16"/>
  <c r="Z16" i="16"/>
  <c r="Y16" i="16"/>
  <c r="X16" i="16"/>
  <c r="W16" i="16"/>
  <c r="AA12" i="16"/>
  <c r="Z12" i="16"/>
  <c r="Y12" i="16"/>
  <c r="X12" i="16"/>
  <c r="W12" i="16"/>
  <c r="U21" i="14"/>
  <c r="T21" i="14"/>
  <c r="V21" i="14"/>
  <c r="U13" i="14"/>
  <c r="T13" i="14"/>
  <c r="V13" i="14"/>
  <c r="H146" i="13"/>
  <c r="M138" i="13"/>
  <c r="L138" i="13"/>
  <c r="J138" i="13"/>
  <c r="I138" i="13"/>
  <c r="K138" i="13"/>
  <c r="M129" i="13"/>
  <c r="L129" i="13"/>
  <c r="J129" i="13"/>
  <c r="I129" i="13"/>
  <c r="K129" i="13"/>
  <c r="M121" i="13"/>
  <c r="L121" i="13"/>
  <c r="J121" i="13"/>
  <c r="I121" i="13"/>
  <c r="K121" i="13"/>
  <c r="M112" i="13"/>
  <c r="L112" i="13"/>
  <c r="J112" i="13"/>
  <c r="I112" i="13"/>
  <c r="K112" i="13"/>
  <c r="M103" i="13"/>
  <c r="L103" i="13"/>
  <c r="J103" i="13"/>
  <c r="I103" i="13"/>
  <c r="K103" i="13"/>
  <c r="M95" i="13"/>
  <c r="L95" i="13"/>
  <c r="J95" i="13"/>
  <c r="I95" i="13"/>
  <c r="K95" i="13"/>
  <c r="M86" i="13"/>
  <c r="L86" i="13"/>
  <c r="J86" i="13"/>
  <c r="I86" i="13"/>
  <c r="K86" i="13"/>
  <c r="M78" i="13"/>
  <c r="L78" i="13"/>
  <c r="J78" i="13"/>
  <c r="I78" i="13"/>
  <c r="K78" i="13"/>
  <c r="M69" i="13"/>
  <c r="L69" i="13"/>
  <c r="J69" i="13"/>
  <c r="I69" i="13"/>
  <c r="K69" i="13"/>
  <c r="M60" i="13"/>
  <c r="L60" i="13"/>
  <c r="J60" i="13"/>
  <c r="I60" i="13"/>
  <c r="K60" i="13"/>
  <c r="M52" i="13"/>
  <c r="L52" i="13"/>
  <c r="J52" i="13"/>
  <c r="I52" i="13"/>
  <c r="K52" i="13"/>
  <c r="M43" i="13"/>
  <c r="L43" i="13"/>
  <c r="J43" i="13"/>
  <c r="I43" i="13"/>
  <c r="K43" i="13"/>
  <c r="H34" i="13"/>
  <c r="M26" i="13"/>
  <c r="L26" i="13"/>
  <c r="J26" i="13"/>
  <c r="I26" i="13"/>
  <c r="K26" i="13"/>
  <c r="M19" i="13"/>
  <c r="L19" i="13"/>
  <c r="J19" i="13"/>
  <c r="I19" i="13"/>
  <c r="K19" i="13"/>
  <c r="M15" i="13"/>
  <c r="L15" i="13"/>
  <c r="J15" i="13"/>
  <c r="I15" i="13"/>
  <c r="K15" i="13"/>
  <c r="M11" i="13"/>
  <c r="L11" i="13"/>
  <c r="J11" i="13"/>
  <c r="I11" i="13"/>
  <c r="K11" i="13"/>
  <c r="V8" i="12"/>
  <c r="U8" i="12"/>
  <c r="X8" i="12"/>
  <c r="H53" i="12"/>
  <c r="N6" i="12"/>
  <c r="M6" i="12"/>
  <c r="J6" i="12"/>
  <c r="I6" i="12"/>
  <c r="K6" i="12"/>
  <c r="L6" i="12"/>
  <c r="T20" i="14"/>
  <c r="V20" i="14"/>
  <c r="U20" i="14"/>
  <c r="T12" i="14"/>
  <c r="V12" i="14"/>
  <c r="U12" i="14"/>
  <c r="I152" i="13"/>
  <c r="H160" i="13"/>
  <c r="M152" i="13"/>
  <c r="K152" i="13"/>
  <c r="J152" i="13"/>
  <c r="L152" i="13"/>
  <c r="I143" i="13"/>
  <c r="M143" i="13"/>
  <c r="K143" i="13"/>
  <c r="J143" i="13"/>
  <c r="L143" i="13"/>
  <c r="I135" i="13"/>
  <c r="M135" i="13"/>
  <c r="K135" i="13"/>
  <c r="J135" i="13"/>
  <c r="L135" i="13"/>
  <c r="I126" i="13"/>
  <c r="M126" i="13"/>
  <c r="K126" i="13"/>
  <c r="J126" i="13"/>
  <c r="L126" i="13"/>
  <c r="I117" i="13"/>
  <c r="M117" i="13"/>
  <c r="K117" i="13"/>
  <c r="J117" i="13"/>
  <c r="L117" i="13"/>
  <c r="I109" i="13"/>
  <c r="M109" i="13"/>
  <c r="K109" i="13"/>
  <c r="J109" i="13"/>
  <c r="L109" i="13"/>
  <c r="I100" i="13"/>
  <c r="M100" i="13"/>
  <c r="K100" i="13"/>
  <c r="J100" i="13"/>
  <c r="L100" i="13"/>
  <c r="I92" i="13"/>
  <c r="M92" i="13"/>
  <c r="K92" i="13"/>
  <c r="J92" i="13"/>
  <c r="L92" i="13"/>
  <c r="I83" i="13"/>
  <c r="M83" i="13"/>
  <c r="K83" i="13"/>
  <c r="J83" i="13"/>
  <c r="L83" i="13"/>
  <c r="I74" i="13"/>
  <c r="M74" i="13"/>
  <c r="K74" i="13"/>
  <c r="J74" i="13"/>
  <c r="L74" i="13"/>
  <c r="I66" i="13"/>
  <c r="M66" i="13"/>
  <c r="K66" i="13"/>
  <c r="J66" i="13"/>
  <c r="L66" i="13"/>
  <c r="I57" i="13"/>
  <c r="M57" i="13"/>
  <c r="K57" i="13"/>
  <c r="J57" i="13"/>
  <c r="L57" i="13"/>
  <c r="I40" i="13"/>
  <c r="H48" i="13"/>
  <c r="M40" i="13"/>
  <c r="K40" i="13"/>
  <c r="J40" i="13"/>
  <c r="L40" i="13"/>
  <c r="I31" i="13"/>
  <c r="M31" i="13"/>
  <c r="K31" i="13"/>
  <c r="J31" i="13"/>
  <c r="L31" i="13"/>
  <c r="I23" i="13"/>
  <c r="M23" i="13"/>
  <c r="K23" i="13"/>
  <c r="J23" i="13"/>
  <c r="L23" i="13"/>
  <c r="W13" i="13"/>
  <c r="AA13" i="13"/>
  <c r="Y13" i="13"/>
  <c r="X13" i="13"/>
  <c r="Z13" i="13"/>
  <c r="W9" i="13"/>
  <c r="AA9" i="13"/>
  <c r="Y9" i="13"/>
  <c r="X9" i="13"/>
  <c r="Z9" i="13"/>
  <c r="U55" i="12"/>
  <c r="V55" i="12"/>
  <c r="X55" i="12"/>
  <c r="U51" i="12"/>
  <c r="V51" i="12"/>
  <c r="X51" i="12"/>
  <c r="I49" i="12"/>
  <c r="N49" i="12"/>
  <c r="K49" i="12"/>
  <c r="J49" i="12"/>
  <c r="M49" i="12"/>
  <c r="L49" i="12"/>
  <c r="U47" i="12"/>
  <c r="V47" i="12"/>
  <c r="X47" i="12"/>
  <c r="I45" i="12"/>
  <c r="N45" i="12"/>
  <c r="K45" i="12"/>
  <c r="J45" i="12"/>
  <c r="L45" i="12"/>
  <c r="M45" i="12"/>
  <c r="U43" i="12"/>
  <c r="V43" i="12"/>
  <c r="X43" i="12"/>
  <c r="I41" i="12"/>
  <c r="N41" i="12"/>
  <c r="K41" i="12"/>
  <c r="J41" i="12"/>
  <c r="M41" i="12"/>
  <c r="L41" i="12"/>
  <c r="U39" i="12"/>
  <c r="V39" i="12"/>
  <c r="X39" i="12"/>
  <c r="I37" i="12"/>
  <c r="N37" i="12"/>
  <c r="K37" i="12"/>
  <c r="J37" i="12"/>
  <c r="M37" i="12"/>
  <c r="L37" i="12"/>
  <c r="U35" i="12"/>
  <c r="V35" i="12"/>
  <c r="X35" i="12"/>
  <c r="I33" i="12"/>
  <c r="N33" i="12"/>
  <c r="K33" i="12"/>
  <c r="J33" i="12"/>
  <c r="M33" i="12"/>
  <c r="L33" i="12"/>
  <c r="U31" i="12"/>
  <c r="V31" i="12"/>
  <c r="X31" i="12"/>
  <c r="I29" i="12"/>
  <c r="N29" i="12"/>
  <c r="K29" i="12"/>
  <c r="J29" i="12"/>
  <c r="L29" i="12"/>
  <c r="M29" i="12"/>
  <c r="U27" i="12"/>
  <c r="V27" i="12"/>
  <c r="X27" i="12"/>
  <c r="I25" i="12"/>
  <c r="N25" i="12"/>
  <c r="K25" i="12"/>
  <c r="J25" i="12"/>
  <c r="M25" i="12"/>
  <c r="L25" i="12"/>
  <c r="U23" i="12"/>
  <c r="V23" i="12"/>
  <c r="X23" i="12"/>
  <c r="I21" i="12"/>
  <c r="N21" i="12"/>
  <c r="K21" i="12"/>
  <c r="J21" i="12"/>
  <c r="M21" i="12"/>
  <c r="L21" i="12"/>
  <c r="U19" i="12"/>
  <c r="V19" i="12"/>
  <c r="X19" i="12"/>
  <c r="I17" i="12"/>
  <c r="N17" i="12"/>
  <c r="K17" i="12"/>
  <c r="J17" i="12"/>
  <c r="M17" i="12"/>
  <c r="L17" i="12"/>
  <c r="U15" i="12"/>
  <c r="V15" i="12"/>
  <c r="X15" i="12"/>
  <c r="I11" i="12"/>
  <c r="N11" i="12"/>
  <c r="K11" i="12"/>
  <c r="J11" i="12"/>
  <c r="M11" i="12"/>
  <c r="L11" i="12"/>
  <c r="U19" i="14"/>
  <c r="T19" i="14"/>
  <c r="V19" i="14"/>
  <c r="U11" i="14"/>
  <c r="T11" i="14"/>
  <c r="V11" i="14"/>
  <c r="J157" i="13"/>
  <c r="I157" i="13"/>
  <c r="L157" i="13"/>
  <c r="K157" i="13"/>
  <c r="M157" i="13"/>
  <c r="J149" i="13"/>
  <c r="I149" i="13"/>
  <c r="L149" i="13"/>
  <c r="K149" i="13"/>
  <c r="M149" i="13"/>
  <c r="J140" i="13"/>
  <c r="I140" i="13"/>
  <c r="L140" i="13"/>
  <c r="K140" i="13"/>
  <c r="M140" i="13"/>
  <c r="J131" i="13"/>
  <c r="I131" i="13"/>
  <c r="L131" i="13"/>
  <c r="K131" i="13"/>
  <c r="M131" i="13"/>
  <c r="J123" i="13"/>
  <c r="I123" i="13"/>
  <c r="L123" i="13"/>
  <c r="K123" i="13"/>
  <c r="M123" i="13"/>
  <c r="J114" i="13"/>
  <c r="I114" i="13"/>
  <c r="L114" i="13"/>
  <c r="K114" i="13"/>
  <c r="M114" i="13"/>
  <c r="J106" i="13"/>
  <c r="I106" i="13"/>
  <c r="L106" i="13"/>
  <c r="K106" i="13"/>
  <c r="M106" i="13"/>
  <c r="J97" i="13"/>
  <c r="I97" i="13"/>
  <c r="L97" i="13"/>
  <c r="K97" i="13"/>
  <c r="M97" i="13"/>
  <c r="J88" i="13"/>
  <c r="I88" i="13"/>
  <c r="L88" i="13"/>
  <c r="K88" i="13"/>
  <c r="M88" i="13"/>
  <c r="J80" i="13"/>
  <c r="I80" i="13"/>
  <c r="L80" i="13"/>
  <c r="K80" i="13"/>
  <c r="M80" i="13"/>
  <c r="J71" i="13"/>
  <c r="I71" i="13"/>
  <c r="L71" i="13"/>
  <c r="K71" i="13"/>
  <c r="M71" i="13"/>
  <c r="J54" i="13"/>
  <c r="I54" i="13"/>
  <c r="H62" i="13"/>
  <c r="L54" i="13"/>
  <c r="K54" i="13"/>
  <c r="M54" i="13"/>
  <c r="J45" i="13"/>
  <c r="I45" i="13"/>
  <c r="L45" i="13"/>
  <c r="K45" i="13"/>
  <c r="M45" i="13"/>
  <c r="J37" i="13"/>
  <c r="I37" i="13"/>
  <c r="L37" i="13"/>
  <c r="K37" i="13"/>
  <c r="M37" i="13"/>
  <c r="J28" i="13"/>
  <c r="I28" i="13"/>
  <c r="L28" i="13"/>
  <c r="K28" i="13"/>
  <c r="M28" i="13"/>
  <c r="J16" i="13"/>
  <c r="I16" i="13"/>
  <c r="L16" i="13"/>
  <c r="K16" i="13"/>
  <c r="M16" i="13"/>
  <c r="J12" i="13"/>
  <c r="I12" i="13"/>
  <c r="H20" i="13"/>
  <c r="L12" i="13"/>
  <c r="K12" i="13"/>
  <c r="M12" i="13"/>
  <c r="J8" i="13"/>
  <c r="I8" i="13"/>
  <c r="L8" i="13"/>
  <c r="K8" i="13"/>
  <c r="M8" i="13"/>
  <c r="J12" i="12"/>
  <c r="I12" i="12"/>
  <c r="L12" i="12"/>
  <c r="K12" i="12"/>
  <c r="N12" i="12"/>
  <c r="M12" i="12"/>
  <c r="V9" i="12"/>
  <c r="U9" i="12"/>
  <c r="X9" i="12"/>
  <c r="J7" i="12"/>
  <c r="I7" i="12"/>
  <c r="H54" i="12"/>
  <c r="L7" i="12"/>
  <c r="K7" i="12"/>
  <c r="N7" i="12"/>
  <c r="M7" i="12"/>
  <c r="V18" i="14"/>
  <c r="U18" i="14"/>
  <c r="T18" i="14"/>
  <c r="K154" i="13"/>
  <c r="J154" i="13"/>
  <c r="I154" i="13"/>
  <c r="M154" i="13"/>
  <c r="L154" i="13"/>
  <c r="K145" i="13"/>
  <c r="J145" i="13"/>
  <c r="I145" i="13"/>
  <c r="M145" i="13"/>
  <c r="L145" i="13"/>
  <c r="K137" i="13"/>
  <c r="J137" i="13"/>
  <c r="I137" i="13"/>
  <c r="M137" i="13"/>
  <c r="L137" i="13"/>
  <c r="K128" i="13"/>
  <c r="J128" i="13"/>
  <c r="I128" i="13"/>
  <c r="M128" i="13"/>
  <c r="L128" i="13"/>
  <c r="K120" i="13"/>
  <c r="J120" i="13"/>
  <c r="I120" i="13"/>
  <c r="M120" i="13"/>
  <c r="L120" i="13"/>
  <c r="K111" i="13"/>
  <c r="J111" i="13"/>
  <c r="I111" i="13"/>
  <c r="M111" i="13"/>
  <c r="L111" i="13"/>
  <c r="K102" i="13"/>
  <c r="J102" i="13"/>
  <c r="I102" i="13"/>
  <c r="M102" i="13"/>
  <c r="L102" i="13"/>
  <c r="K94" i="13"/>
  <c r="J94" i="13"/>
  <c r="I94" i="13"/>
  <c r="M94" i="13"/>
  <c r="L94" i="13"/>
  <c r="K85" i="13"/>
  <c r="J85" i="13"/>
  <c r="I85" i="13"/>
  <c r="M85" i="13"/>
  <c r="L85" i="13"/>
  <c r="K68" i="13"/>
  <c r="J68" i="13"/>
  <c r="I68" i="13"/>
  <c r="H76" i="13"/>
  <c r="M68" i="13"/>
  <c r="L68" i="13"/>
  <c r="K59" i="13"/>
  <c r="J59" i="13"/>
  <c r="I59" i="13"/>
  <c r="M59" i="13"/>
  <c r="L59" i="13"/>
  <c r="K51" i="13"/>
  <c r="J51" i="13"/>
  <c r="I51" i="13"/>
  <c r="M51" i="13"/>
  <c r="L51" i="13"/>
  <c r="K42" i="13"/>
  <c r="J42" i="13"/>
  <c r="I42" i="13"/>
  <c r="M42" i="13"/>
  <c r="L42" i="13"/>
  <c r="K33" i="13"/>
  <c r="J33" i="13"/>
  <c r="I33" i="13"/>
  <c r="M33" i="13"/>
  <c r="L33" i="13"/>
  <c r="K25" i="13"/>
  <c r="J25" i="13"/>
  <c r="I25" i="13"/>
  <c r="M25" i="13"/>
  <c r="L25" i="13"/>
  <c r="Y18" i="13"/>
  <c r="X18" i="13"/>
  <c r="W18" i="13"/>
  <c r="AA18" i="13"/>
  <c r="Z18" i="13"/>
  <c r="Y14" i="13"/>
  <c r="X14" i="13"/>
  <c r="W14" i="13"/>
  <c r="AA14" i="13"/>
  <c r="Z14" i="13"/>
  <c r="Y10" i="13"/>
  <c r="X10" i="13"/>
  <c r="W10" i="13"/>
  <c r="AA10" i="13"/>
  <c r="Z10" i="13"/>
  <c r="V56" i="12"/>
  <c r="U56" i="12"/>
  <c r="X56" i="12"/>
  <c r="V52" i="12"/>
  <c r="U52" i="12"/>
  <c r="X52" i="12"/>
  <c r="K50" i="12"/>
  <c r="J50" i="12"/>
  <c r="I50" i="12"/>
  <c r="M50" i="12"/>
  <c r="L50" i="12"/>
  <c r="N50" i="12"/>
  <c r="V48" i="12"/>
  <c r="U48" i="12"/>
  <c r="X48" i="12"/>
  <c r="K46" i="12"/>
  <c r="J46" i="12"/>
  <c r="I46" i="12"/>
  <c r="M46" i="12"/>
  <c r="L46" i="12"/>
  <c r="N46" i="12"/>
  <c r="V44" i="12"/>
  <c r="U44" i="12"/>
  <c r="X44" i="12"/>
  <c r="K42" i="12"/>
  <c r="J42" i="12"/>
  <c r="I42" i="12"/>
  <c r="M42" i="12"/>
  <c r="L42" i="12"/>
  <c r="N42" i="12"/>
  <c r="V40" i="12"/>
  <c r="U40" i="12"/>
  <c r="X40" i="12"/>
  <c r="K38" i="12"/>
  <c r="J38" i="12"/>
  <c r="I38" i="12"/>
  <c r="M38" i="12"/>
  <c r="L38" i="12"/>
  <c r="N38" i="12"/>
  <c r="V36" i="12"/>
  <c r="U36" i="12"/>
  <c r="X36" i="12"/>
  <c r="K34" i="12"/>
  <c r="J34" i="12"/>
  <c r="I34" i="12"/>
  <c r="M34" i="12"/>
  <c r="L34" i="12"/>
  <c r="N34" i="12"/>
  <c r="V32" i="12"/>
  <c r="U32" i="12"/>
  <c r="X32" i="12"/>
  <c r="K30" i="12"/>
  <c r="J30" i="12"/>
  <c r="I30" i="12"/>
  <c r="M30" i="12"/>
  <c r="L30" i="12"/>
  <c r="N30" i="12"/>
  <c r="V28" i="12"/>
  <c r="U28" i="12"/>
  <c r="X28" i="12"/>
  <c r="K26" i="12"/>
  <c r="J26" i="12"/>
  <c r="I26" i="12"/>
  <c r="M26" i="12"/>
  <c r="L26" i="12"/>
  <c r="N26" i="12"/>
  <c r="V24" i="12"/>
  <c r="U24" i="12"/>
  <c r="X24" i="12"/>
  <c r="K22" i="12"/>
  <c r="J22" i="12"/>
  <c r="I22" i="12"/>
  <c r="M22" i="12"/>
  <c r="L22" i="12"/>
  <c r="N22" i="12"/>
  <c r="V20" i="12"/>
  <c r="U20" i="12"/>
  <c r="X20" i="12"/>
  <c r="K18" i="12"/>
  <c r="J18" i="12"/>
  <c r="I18" i="12"/>
  <c r="M18" i="12"/>
  <c r="L18" i="12"/>
  <c r="N18" i="12"/>
  <c r="V16" i="12"/>
  <c r="U16" i="12"/>
  <c r="X16" i="12"/>
  <c r="K13" i="12"/>
  <c r="J13" i="12"/>
  <c r="I13" i="12"/>
  <c r="M13" i="12"/>
  <c r="L13" i="12"/>
  <c r="N13" i="12"/>
  <c r="L159" i="13"/>
  <c r="K159" i="13"/>
  <c r="J159" i="13"/>
  <c r="I159" i="13"/>
  <c r="M159" i="13"/>
  <c r="V15" i="14"/>
  <c r="U15" i="14"/>
  <c r="S23" i="14"/>
  <c r="T15" i="14"/>
  <c r="M153" i="13"/>
  <c r="L153" i="13"/>
  <c r="K153" i="13"/>
  <c r="J153" i="13"/>
  <c r="I153" i="13"/>
  <c r="M144" i="13"/>
  <c r="L144" i="13"/>
  <c r="K144" i="13"/>
  <c r="J144" i="13"/>
  <c r="I144" i="13"/>
  <c r="M136" i="13"/>
  <c r="L136" i="13"/>
  <c r="K136" i="13"/>
  <c r="J136" i="13"/>
  <c r="I136" i="13"/>
  <c r="M127" i="13"/>
  <c r="L127" i="13"/>
  <c r="K127" i="13"/>
  <c r="J127" i="13"/>
  <c r="I127" i="13"/>
  <c r="M110" i="13"/>
  <c r="L110" i="13"/>
  <c r="K110" i="13"/>
  <c r="J110" i="13"/>
  <c r="H118" i="13"/>
  <c r="I110" i="13"/>
  <c r="M101" i="13"/>
  <c r="L101" i="13"/>
  <c r="K101" i="13"/>
  <c r="J101" i="13"/>
  <c r="I101" i="13"/>
  <c r="M93" i="13"/>
  <c r="L93" i="13"/>
  <c r="K93" i="13"/>
  <c r="J93" i="13"/>
  <c r="I93" i="13"/>
  <c r="M84" i="13"/>
  <c r="L84" i="13"/>
  <c r="K84" i="13"/>
  <c r="J84" i="13"/>
  <c r="I84" i="13"/>
  <c r="M75" i="13"/>
  <c r="L75" i="13"/>
  <c r="K75" i="13"/>
  <c r="J75" i="13"/>
  <c r="I75" i="13"/>
  <c r="M67" i="13"/>
  <c r="L67" i="13"/>
  <c r="K67" i="13"/>
  <c r="J67" i="13"/>
  <c r="I67" i="13"/>
  <c r="M58" i="13"/>
  <c r="L58" i="13"/>
  <c r="K58" i="13"/>
  <c r="J58" i="13"/>
  <c r="I58" i="13"/>
  <c r="M50" i="13"/>
  <c r="L50" i="13"/>
  <c r="K50" i="13"/>
  <c r="J50" i="13"/>
  <c r="I50" i="13"/>
  <c r="M41" i="13"/>
  <c r="L41" i="13"/>
  <c r="K41" i="13"/>
  <c r="J41" i="13"/>
  <c r="I41" i="13"/>
  <c r="M32" i="13"/>
  <c r="L32" i="13"/>
  <c r="K32" i="13"/>
  <c r="J32" i="13"/>
  <c r="I32" i="13"/>
  <c r="M24" i="13"/>
  <c r="L24" i="13"/>
  <c r="K24" i="13"/>
  <c r="J24" i="13"/>
  <c r="I24" i="13"/>
  <c r="M18" i="13"/>
  <c r="L18" i="13"/>
  <c r="K18" i="13"/>
  <c r="J18" i="13"/>
  <c r="I18" i="13"/>
  <c r="M14" i="13"/>
  <c r="L14" i="13"/>
  <c r="K14" i="13"/>
  <c r="J14" i="13"/>
  <c r="I14" i="13"/>
  <c r="M10" i="13"/>
  <c r="L10" i="13"/>
  <c r="K10" i="13"/>
  <c r="J10" i="13"/>
  <c r="I10" i="13"/>
  <c r="X12" i="12"/>
  <c r="V12" i="12"/>
  <c r="U12" i="12"/>
  <c r="N9" i="12"/>
  <c r="M9" i="12"/>
  <c r="L9" i="12"/>
  <c r="K9" i="12"/>
  <c r="H56" i="12"/>
  <c r="I9" i="12"/>
  <c r="J9" i="12"/>
  <c r="X7" i="12"/>
  <c r="U7" i="12"/>
  <c r="V7" i="12"/>
  <c r="V22" i="14"/>
  <c r="T22" i="14"/>
  <c r="U22" i="14"/>
  <c r="V14" i="14"/>
  <c r="T14" i="14"/>
  <c r="U14" i="14"/>
  <c r="M158" i="13"/>
  <c r="L158" i="13"/>
  <c r="K158" i="13"/>
  <c r="I158" i="13"/>
  <c r="J158" i="13"/>
  <c r="M150" i="13"/>
  <c r="L150" i="13"/>
  <c r="K150" i="13"/>
  <c r="I150" i="13"/>
  <c r="J150" i="13"/>
  <c r="M141" i="13"/>
  <c r="L141" i="13"/>
  <c r="K141" i="13"/>
  <c r="I141" i="13"/>
  <c r="J141" i="13"/>
  <c r="M124" i="13"/>
  <c r="L124" i="13"/>
  <c r="K124" i="13"/>
  <c r="I124" i="13"/>
  <c r="H132" i="13"/>
  <c r="J124" i="13"/>
  <c r="M115" i="13"/>
  <c r="L115" i="13"/>
  <c r="K115" i="13"/>
  <c r="I115" i="13"/>
  <c r="J115" i="13"/>
  <c r="M107" i="13"/>
  <c r="L107" i="13"/>
  <c r="K107" i="13"/>
  <c r="I107" i="13"/>
  <c r="J107" i="13"/>
  <c r="M98" i="13"/>
  <c r="L98" i="13"/>
  <c r="K98" i="13"/>
  <c r="I98" i="13"/>
  <c r="J98" i="13"/>
  <c r="M89" i="13"/>
  <c r="L89" i="13"/>
  <c r="K89" i="13"/>
  <c r="I89" i="13"/>
  <c r="J89" i="13"/>
  <c r="M81" i="13"/>
  <c r="L81" i="13"/>
  <c r="K81" i="13"/>
  <c r="I81" i="13"/>
  <c r="J81" i="13"/>
  <c r="M72" i="13"/>
  <c r="L72" i="13"/>
  <c r="K72" i="13"/>
  <c r="I72" i="13"/>
  <c r="J72" i="13"/>
  <c r="M64" i="13"/>
  <c r="L64" i="13"/>
  <c r="K64" i="13"/>
  <c r="I64" i="13"/>
  <c r="J64" i="13"/>
  <c r="M55" i="13"/>
  <c r="L55" i="13"/>
  <c r="K55" i="13"/>
  <c r="I55" i="13"/>
  <c r="J55" i="13"/>
  <c r="M46" i="13"/>
  <c r="L46" i="13"/>
  <c r="K46" i="13"/>
  <c r="I46" i="13"/>
  <c r="J46" i="13"/>
  <c r="M38" i="13"/>
  <c r="L38" i="13"/>
  <c r="K38" i="13"/>
  <c r="I38" i="13"/>
  <c r="J38" i="13"/>
  <c r="M29" i="13"/>
  <c r="L29" i="13"/>
  <c r="K29" i="13"/>
  <c r="I29" i="13"/>
  <c r="J29" i="13"/>
  <c r="AA16" i="13"/>
  <c r="Z16" i="13"/>
  <c r="Y16" i="13"/>
  <c r="W16" i="13"/>
  <c r="X16" i="13"/>
  <c r="AA12" i="13"/>
  <c r="Z12" i="13"/>
  <c r="Y12" i="13"/>
  <c r="W12" i="13"/>
  <c r="V20" i="13"/>
  <c r="X12" i="13"/>
  <c r="AA8" i="13"/>
  <c r="Z8" i="13"/>
  <c r="Y8" i="13"/>
  <c r="W8" i="13"/>
  <c r="X8" i="13"/>
  <c r="X54" i="12"/>
  <c r="U54" i="12"/>
  <c r="V54" i="12"/>
  <c r="N52" i="12"/>
  <c r="M52" i="12"/>
  <c r="L52" i="12"/>
  <c r="I52" i="12"/>
  <c r="K52" i="12"/>
  <c r="J52" i="12"/>
  <c r="X50" i="12"/>
  <c r="U50" i="12"/>
  <c r="V50" i="12"/>
  <c r="N48" i="12"/>
  <c r="M48" i="12"/>
  <c r="L48" i="12"/>
  <c r="I48" i="12"/>
  <c r="J48" i="12"/>
  <c r="K48" i="12"/>
  <c r="X46" i="12"/>
  <c r="U46" i="12"/>
  <c r="V46" i="12"/>
  <c r="N44" i="12"/>
  <c r="M44" i="12"/>
  <c r="L44" i="12"/>
  <c r="I44" i="12"/>
  <c r="K44" i="12"/>
  <c r="J44" i="12"/>
  <c r="X42" i="12"/>
  <c r="U42" i="12"/>
  <c r="V42" i="12"/>
  <c r="N40" i="12"/>
  <c r="M40" i="12"/>
  <c r="L40" i="12"/>
  <c r="I40" i="12"/>
  <c r="K40" i="12"/>
  <c r="J40" i="12"/>
  <c r="X38" i="12"/>
  <c r="U38" i="12"/>
  <c r="V38" i="12"/>
  <c r="N36" i="12"/>
  <c r="M36" i="12"/>
  <c r="L36" i="12"/>
  <c r="I36" i="12"/>
  <c r="K36" i="12"/>
  <c r="J36" i="12"/>
  <c r="X34" i="12"/>
  <c r="U34" i="12"/>
  <c r="V34" i="12"/>
  <c r="N32" i="12"/>
  <c r="M32" i="12"/>
  <c r="L32" i="12"/>
  <c r="I32" i="12"/>
  <c r="J32" i="12"/>
  <c r="K32" i="12"/>
  <c r="X30" i="12"/>
  <c r="U30" i="12"/>
  <c r="V30" i="12"/>
  <c r="N28" i="12"/>
  <c r="M28" i="12"/>
  <c r="L28" i="12"/>
  <c r="I28" i="12"/>
  <c r="K28" i="12"/>
  <c r="J28" i="12"/>
  <c r="X26" i="12"/>
  <c r="U26" i="12"/>
  <c r="V26" i="12"/>
  <c r="N24" i="12"/>
  <c r="M24" i="12"/>
  <c r="L24" i="12"/>
  <c r="I24" i="12"/>
  <c r="K24" i="12"/>
  <c r="J24" i="12"/>
  <c r="X22" i="12"/>
  <c r="U22" i="12"/>
  <c r="V22" i="12"/>
  <c r="N20" i="12"/>
  <c r="M20" i="12"/>
  <c r="L20" i="12"/>
  <c r="I20" i="12"/>
  <c r="K20" i="12"/>
  <c r="J20" i="12"/>
  <c r="X18" i="12"/>
  <c r="U18" i="12"/>
  <c r="V18" i="12"/>
  <c r="N16" i="12"/>
  <c r="M16" i="12"/>
  <c r="L16" i="12"/>
  <c r="I16" i="12"/>
  <c r="J16" i="12"/>
  <c r="K16" i="12"/>
  <c r="X13" i="12"/>
  <c r="U13" i="12"/>
  <c r="V13" i="12"/>
  <c r="I40" i="6"/>
  <c r="M40" i="6"/>
  <c r="L40" i="6"/>
  <c r="J40" i="6"/>
  <c r="K40" i="6"/>
  <c r="S38" i="6"/>
  <c r="W38" i="6"/>
  <c r="V38" i="6"/>
  <c r="T38" i="6"/>
  <c r="U38" i="6"/>
  <c r="I32" i="6"/>
  <c r="M32" i="6"/>
  <c r="L32" i="6"/>
  <c r="J32" i="6"/>
  <c r="K32" i="6"/>
  <c r="S30" i="6"/>
  <c r="W30" i="6"/>
  <c r="V30" i="6"/>
  <c r="T30" i="6"/>
  <c r="U30" i="6"/>
  <c r="I24" i="6"/>
  <c r="M24" i="6"/>
  <c r="J24" i="6"/>
  <c r="L24" i="6"/>
  <c r="K24" i="6"/>
  <c r="S22" i="6"/>
  <c r="W22" i="6"/>
  <c r="T22" i="6"/>
  <c r="V22" i="6"/>
  <c r="U22" i="6"/>
  <c r="I13" i="6"/>
  <c r="M13" i="6"/>
  <c r="J13" i="6"/>
  <c r="L13" i="6"/>
  <c r="K13" i="6"/>
  <c r="S11" i="6"/>
  <c r="W11" i="6"/>
  <c r="T11" i="6"/>
  <c r="V11" i="6"/>
  <c r="U11" i="6"/>
  <c r="M41" i="5"/>
  <c r="J41" i="5"/>
  <c r="L41" i="5"/>
  <c r="K41" i="5"/>
  <c r="I41" i="5"/>
  <c r="W39" i="5"/>
  <c r="T39" i="5"/>
  <c r="V39" i="5"/>
  <c r="U39" i="5"/>
  <c r="S39" i="5"/>
  <c r="M33" i="5"/>
  <c r="J33" i="5"/>
  <c r="K33" i="5"/>
  <c r="I33" i="5"/>
  <c r="L33" i="5"/>
  <c r="W31" i="5"/>
  <c r="T31" i="5"/>
  <c r="U31" i="5"/>
  <c r="S31" i="5"/>
  <c r="V31" i="5"/>
  <c r="M25" i="5"/>
  <c r="J25" i="5"/>
  <c r="L25" i="5"/>
  <c r="K25" i="5"/>
  <c r="I25" i="5"/>
  <c r="W23" i="5"/>
  <c r="T23" i="5"/>
  <c r="V23" i="5"/>
  <c r="U23" i="5"/>
  <c r="S23" i="5"/>
  <c r="M17" i="5"/>
  <c r="J17" i="5"/>
  <c r="K17" i="5"/>
  <c r="I17" i="5"/>
  <c r="L17" i="5"/>
  <c r="M14" i="5"/>
  <c r="J14" i="5"/>
  <c r="L14" i="5"/>
  <c r="K14" i="5"/>
  <c r="I14" i="5"/>
  <c r="W12" i="5"/>
  <c r="T12" i="5"/>
  <c r="V12" i="5"/>
  <c r="U12" i="5"/>
  <c r="S12" i="5"/>
  <c r="J51" i="6"/>
  <c r="I51" i="6"/>
  <c r="M51" i="6"/>
  <c r="K51" i="6"/>
  <c r="L51" i="6"/>
  <c r="T49" i="6"/>
  <c r="S49" i="6"/>
  <c r="W49" i="6"/>
  <c r="U49" i="6"/>
  <c r="V49" i="6"/>
  <c r="J43" i="6"/>
  <c r="I43" i="6"/>
  <c r="M43" i="6"/>
  <c r="K43" i="6"/>
  <c r="L43" i="6"/>
  <c r="T41" i="6"/>
  <c r="S41" i="6"/>
  <c r="W41" i="6"/>
  <c r="U41" i="6"/>
  <c r="V41" i="6"/>
  <c r="J35" i="6"/>
  <c r="I35" i="6"/>
  <c r="M35" i="6"/>
  <c r="K35" i="6"/>
  <c r="L35" i="6"/>
  <c r="T33" i="6"/>
  <c r="S33" i="6"/>
  <c r="W33" i="6"/>
  <c r="U33" i="6"/>
  <c r="V33" i="6"/>
  <c r="J27" i="6"/>
  <c r="I27" i="6"/>
  <c r="K27" i="6"/>
  <c r="M27" i="6"/>
  <c r="L27" i="6"/>
  <c r="T25" i="6"/>
  <c r="S25" i="6"/>
  <c r="U25" i="6"/>
  <c r="W25" i="6"/>
  <c r="V25" i="6"/>
  <c r="J19" i="6"/>
  <c r="I19" i="6"/>
  <c r="K19" i="6"/>
  <c r="M19" i="6"/>
  <c r="L19" i="6"/>
  <c r="T17" i="6"/>
  <c r="S17" i="6"/>
  <c r="U17" i="6"/>
  <c r="W17" i="6"/>
  <c r="V17" i="6"/>
  <c r="J16" i="6"/>
  <c r="I16" i="6"/>
  <c r="K16" i="6"/>
  <c r="M16" i="6"/>
  <c r="L16" i="6"/>
  <c r="T14" i="6"/>
  <c r="S14" i="6"/>
  <c r="U14" i="6"/>
  <c r="W14" i="6"/>
  <c r="V14" i="6"/>
  <c r="J8" i="6"/>
  <c r="I8" i="6"/>
  <c r="K8" i="6"/>
  <c r="M8" i="6"/>
  <c r="L8" i="6"/>
  <c r="I52" i="5"/>
  <c r="K52" i="5"/>
  <c r="L52" i="5"/>
  <c r="J52" i="5"/>
  <c r="M52" i="5"/>
  <c r="S50" i="5"/>
  <c r="U50" i="5"/>
  <c r="V50" i="5"/>
  <c r="T50" i="5"/>
  <c r="W50" i="5"/>
  <c r="I44" i="5"/>
  <c r="K44" i="5"/>
  <c r="M44" i="5"/>
  <c r="L44" i="5"/>
  <c r="J44" i="5"/>
  <c r="S42" i="5"/>
  <c r="U42" i="5"/>
  <c r="W42" i="5"/>
  <c r="V42" i="5"/>
  <c r="T42" i="5"/>
  <c r="I36" i="5"/>
  <c r="K36" i="5"/>
  <c r="L36" i="5"/>
  <c r="J36" i="5"/>
  <c r="M36" i="5"/>
  <c r="S34" i="5"/>
  <c r="U34" i="5"/>
  <c r="V34" i="5"/>
  <c r="T34" i="5"/>
  <c r="W34" i="5"/>
  <c r="I28" i="5"/>
  <c r="K28" i="5"/>
  <c r="M28" i="5"/>
  <c r="L28" i="5"/>
  <c r="J28" i="5"/>
  <c r="S26" i="5"/>
  <c r="U26" i="5"/>
  <c r="W26" i="5"/>
  <c r="V26" i="5"/>
  <c r="T26" i="5"/>
  <c r="I20" i="5"/>
  <c r="K20" i="5"/>
  <c r="L20" i="5"/>
  <c r="J20" i="5"/>
  <c r="M20" i="5"/>
  <c r="S18" i="5"/>
  <c r="U18" i="5"/>
  <c r="V18" i="5"/>
  <c r="T18" i="5"/>
  <c r="W18" i="5"/>
  <c r="S15" i="5"/>
  <c r="U15" i="5"/>
  <c r="W15" i="5"/>
  <c r="V15" i="5"/>
  <c r="T15" i="5"/>
  <c r="I9" i="5"/>
  <c r="K9" i="5"/>
  <c r="M9" i="5"/>
  <c r="L9" i="5"/>
  <c r="J9" i="5"/>
  <c r="S7" i="5"/>
  <c r="U7" i="5"/>
  <c r="W7" i="5"/>
  <c r="V7" i="5"/>
  <c r="T7" i="5"/>
  <c r="L49" i="6"/>
  <c r="K49" i="6"/>
  <c r="J49" i="6"/>
  <c r="I49" i="6"/>
  <c r="M49" i="6"/>
  <c r="V47" i="6"/>
  <c r="U47" i="6"/>
  <c r="T47" i="6"/>
  <c r="S47" i="6"/>
  <c r="W47" i="6"/>
  <c r="L41" i="6"/>
  <c r="K41" i="6"/>
  <c r="J41" i="6"/>
  <c r="I41" i="6"/>
  <c r="M41" i="6"/>
  <c r="V39" i="6"/>
  <c r="U39" i="6"/>
  <c r="T39" i="6"/>
  <c r="S39" i="6"/>
  <c r="W39" i="6"/>
  <c r="L33" i="6"/>
  <c r="K33" i="6"/>
  <c r="J33" i="6"/>
  <c r="I33" i="6"/>
  <c r="M33" i="6"/>
  <c r="V31" i="6"/>
  <c r="U31" i="6"/>
  <c r="T31" i="6"/>
  <c r="S31" i="6"/>
  <c r="W31" i="6"/>
  <c r="L25" i="6"/>
  <c r="K25" i="6"/>
  <c r="J25" i="6"/>
  <c r="M25" i="6"/>
  <c r="I25" i="6"/>
  <c r="V23" i="6"/>
  <c r="U23" i="6"/>
  <c r="T23" i="6"/>
  <c r="W23" i="6"/>
  <c r="S23" i="6"/>
  <c r="L17" i="6"/>
  <c r="K17" i="6"/>
  <c r="J17" i="6"/>
  <c r="M17" i="6"/>
  <c r="I17" i="6"/>
  <c r="L14" i="6"/>
  <c r="K14" i="6"/>
  <c r="J14" i="6"/>
  <c r="M14" i="6"/>
  <c r="I14" i="6"/>
  <c r="V12" i="6"/>
  <c r="U12" i="6"/>
  <c r="T12" i="6"/>
  <c r="W12" i="6"/>
  <c r="S12" i="6"/>
  <c r="K50" i="5"/>
  <c r="J50" i="5"/>
  <c r="M50" i="5"/>
  <c r="L50" i="5"/>
  <c r="I50" i="5"/>
  <c r="U48" i="5"/>
  <c r="T48" i="5"/>
  <c r="W48" i="5"/>
  <c r="V48" i="5"/>
  <c r="S48" i="5"/>
  <c r="K42" i="5"/>
  <c r="J42" i="5"/>
  <c r="M42" i="5"/>
  <c r="L42" i="5"/>
  <c r="I42" i="5"/>
  <c r="U40" i="5"/>
  <c r="T40" i="5"/>
  <c r="W40" i="5"/>
  <c r="V40" i="5"/>
  <c r="S40" i="5"/>
  <c r="K34" i="5"/>
  <c r="J34" i="5"/>
  <c r="M34" i="5"/>
  <c r="L34" i="5"/>
  <c r="I34" i="5"/>
  <c r="U32" i="5"/>
  <c r="T32" i="5"/>
  <c r="W32" i="5"/>
  <c r="V32" i="5"/>
  <c r="S32" i="5"/>
  <c r="K26" i="5"/>
  <c r="J26" i="5"/>
  <c r="M26" i="5"/>
  <c r="L26" i="5"/>
  <c r="I26" i="5"/>
  <c r="U24" i="5"/>
  <c r="T24" i="5"/>
  <c r="W24" i="5"/>
  <c r="V24" i="5"/>
  <c r="S24" i="5"/>
  <c r="K18" i="5"/>
  <c r="J18" i="5"/>
  <c r="M18" i="5"/>
  <c r="L18" i="5"/>
  <c r="I18" i="5"/>
  <c r="K15" i="5"/>
  <c r="J15" i="5"/>
  <c r="M15" i="5"/>
  <c r="L15" i="5"/>
  <c r="I15" i="5"/>
  <c r="U13" i="5"/>
  <c r="T13" i="5"/>
  <c r="W13" i="5"/>
  <c r="V13" i="5"/>
  <c r="S13" i="5"/>
  <c r="K7" i="5"/>
  <c r="J7" i="5"/>
  <c r="M7" i="5"/>
  <c r="L7" i="5"/>
  <c r="I7" i="5"/>
  <c r="M50" i="6"/>
  <c r="L50" i="6"/>
  <c r="K50" i="6"/>
  <c r="J50" i="6"/>
  <c r="I50" i="6"/>
  <c r="W48" i="6"/>
  <c r="V48" i="6"/>
  <c r="U48" i="6"/>
  <c r="T48" i="6"/>
  <c r="S48" i="6"/>
  <c r="M42" i="6"/>
  <c r="L42" i="6"/>
  <c r="K42" i="6"/>
  <c r="J42" i="6"/>
  <c r="I42" i="6"/>
  <c r="W40" i="6"/>
  <c r="V40" i="6"/>
  <c r="U40" i="6"/>
  <c r="T40" i="6"/>
  <c r="S40" i="6"/>
  <c r="M34" i="6"/>
  <c r="L34" i="6"/>
  <c r="K34" i="6"/>
  <c r="J34" i="6"/>
  <c r="I34" i="6"/>
  <c r="W32" i="6"/>
  <c r="V32" i="6"/>
  <c r="U32" i="6"/>
  <c r="T32" i="6"/>
  <c r="S32" i="6"/>
  <c r="M26" i="6"/>
  <c r="K26" i="6"/>
  <c r="L26" i="6"/>
  <c r="J26" i="6"/>
  <c r="I26" i="6"/>
  <c r="W24" i="6"/>
  <c r="U24" i="6"/>
  <c r="V24" i="6"/>
  <c r="T24" i="6"/>
  <c r="S24" i="6"/>
  <c r="M18" i="6"/>
  <c r="K18" i="6"/>
  <c r="L18" i="6"/>
  <c r="J18" i="6"/>
  <c r="I18" i="6"/>
  <c r="M15" i="6"/>
  <c r="K15" i="6"/>
  <c r="L15" i="6"/>
  <c r="J15" i="6"/>
  <c r="I15" i="6"/>
  <c r="W13" i="6"/>
  <c r="U13" i="6"/>
  <c r="V13" i="6"/>
  <c r="T13" i="6"/>
  <c r="S13" i="6"/>
  <c r="M7" i="6"/>
  <c r="K7" i="6"/>
  <c r="L7" i="6"/>
  <c r="J7" i="6"/>
  <c r="I7" i="6"/>
  <c r="M51" i="5"/>
  <c r="K51" i="5"/>
  <c r="L51" i="5"/>
  <c r="J51" i="5"/>
  <c r="I51" i="5"/>
  <c r="W49" i="5"/>
  <c r="U49" i="5"/>
  <c r="V49" i="5"/>
  <c r="T49" i="5"/>
  <c r="S49" i="5"/>
  <c r="M43" i="5"/>
  <c r="K43" i="5"/>
  <c r="I43" i="5"/>
  <c r="L43" i="5"/>
  <c r="J43" i="5"/>
  <c r="W41" i="5"/>
  <c r="U41" i="5"/>
  <c r="S41" i="5"/>
  <c r="V41" i="5"/>
  <c r="T41" i="5"/>
  <c r="M35" i="5"/>
  <c r="K35" i="5"/>
  <c r="L35" i="5"/>
  <c r="J35" i="5"/>
  <c r="I35" i="5"/>
  <c r="W33" i="5"/>
  <c r="U33" i="5"/>
  <c r="V33" i="5"/>
  <c r="T33" i="5"/>
  <c r="S33" i="5"/>
  <c r="M27" i="5"/>
  <c r="K27" i="5"/>
  <c r="I27" i="5"/>
  <c r="L27" i="5"/>
  <c r="J27" i="5"/>
  <c r="W25" i="5"/>
  <c r="U25" i="5"/>
  <c r="S25" i="5"/>
  <c r="V25" i="5"/>
  <c r="T25" i="5"/>
  <c r="M19" i="5"/>
  <c r="K19" i="5"/>
  <c r="L19" i="5"/>
  <c r="J19" i="5"/>
  <c r="I19" i="5"/>
  <c r="W17" i="5"/>
  <c r="U17" i="5"/>
  <c r="V17" i="5"/>
  <c r="T17" i="5"/>
  <c r="S17" i="5"/>
  <c r="M16" i="5"/>
  <c r="K16" i="5"/>
  <c r="L16" i="5"/>
  <c r="J16" i="5"/>
  <c r="I16" i="5"/>
  <c r="W14" i="5"/>
  <c r="U14" i="5"/>
  <c r="V14" i="5"/>
  <c r="T14" i="5"/>
  <c r="S14" i="5"/>
  <c r="M8" i="5"/>
  <c r="K8" i="5"/>
  <c r="J8" i="5"/>
  <c r="I8" i="5"/>
  <c r="L8" i="5"/>
  <c r="G186" i="3"/>
  <c r="G190" i="3"/>
  <c r="G194" i="3"/>
  <c r="G189" i="3"/>
  <c r="G193" i="3"/>
  <c r="F194" i="3"/>
  <c r="H189" i="3"/>
  <c r="F186" i="3"/>
  <c r="N170" i="3"/>
  <c r="L170" i="3"/>
  <c r="J170" i="3"/>
  <c r="M170" i="3"/>
  <c r="K170" i="3"/>
  <c r="F188" i="3"/>
  <c r="F192" i="3"/>
  <c r="F196" i="3"/>
  <c r="F189" i="3"/>
  <c r="F193" i="3"/>
  <c r="H67" i="2"/>
  <c r="H43" i="2"/>
  <c r="K215" i="3"/>
  <c r="J215" i="3"/>
  <c r="M215" i="3"/>
  <c r="N215" i="3"/>
  <c r="L215" i="3"/>
  <c r="K184" i="3"/>
  <c r="J184" i="3"/>
  <c r="M184" i="3"/>
  <c r="I195" i="3"/>
  <c r="N184" i="3"/>
  <c r="L184" i="3"/>
  <c r="G192" i="3"/>
  <c r="E189" i="3"/>
  <c r="K176" i="3"/>
  <c r="J176" i="3"/>
  <c r="M176" i="3"/>
  <c r="N176" i="3"/>
  <c r="L176" i="3"/>
  <c r="I187" i="3"/>
  <c r="K166" i="3"/>
  <c r="J166" i="3"/>
  <c r="N166" i="3"/>
  <c r="M166" i="3"/>
  <c r="L166" i="3"/>
  <c r="K162" i="3"/>
  <c r="J162" i="3"/>
  <c r="N162" i="3"/>
  <c r="M162" i="3"/>
  <c r="L162" i="3"/>
  <c r="K158" i="3"/>
  <c r="J158" i="3"/>
  <c r="N158" i="3"/>
  <c r="M158" i="3"/>
  <c r="L158" i="3"/>
  <c r="K154" i="3"/>
  <c r="J154" i="3"/>
  <c r="N154" i="3"/>
  <c r="M154" i="3"/>
  <c r="L154" i="3"/>
  <c r="E187" i="3"/>
  <c r="E191" i="3"/>
  <c r="E195" i="3"/>
  <c r="E186" i="3"/>
  <c r="E190" i="3"/>
  <c r="E194" i="3"/>
  <c r="K144" i="3"/>
  <c r="J144" i="3"/>
  <c r="N144" i="3"/>
  <c r="M144" i="3"/>
  <c r="L144" i="3"/>
  <c r="K140" i="3"/>
  <c r="J140" i="3"/>
  <c r="N140" i="3"/>
  <c r="M140" i="3"/>
  <c r="L140" i="3"/>
  <c r="K136" i="3"/>
  <c r="J136" i="3"/>
  <c r="N136" i="3"/>
  <c r="M136" i="3"/>
  <c r="L136" i="3"/>
  <c r="M218" i="3"/>
  <c r="L218" i="3"/>
  <c r="J218" i="3"/>
  <c r="N218" i="3"/>
  <c r="K218" i="3"/>
  <c r="M210" i="3"/>
  <c r="L210" i="3"/>
  <c r="J210" i="3"/>
  <c r="N210" i="3"/>
  <c r="K210" i="3"/>
  <c r="G195" i="3"/>
  <c r="E192" i="3"/>
  <c r="G187" i="3"/>
  <c r="F67" i="2"/>
  <c r="F43" i="2"/>
  <c r="H42" i="2"/>
  <c r="K21" i="2"/>
  <c r="J21" i="2"/>
  <c r="L21" i="2"/>
  <c r="M21" i="2"/>
  <c r="H193" i="3"/>
  <c r="F190" i="3"/>
  <c r="F42" i="2"/>
  <c r="M19" i="2"/>
  <c r="L19" i="2"/>
  <c r="J19" i="2"/>
  <c r="K19" i="2"/>
  <c r="K211" i="3"/>
  <c r="J211" i="3"/>
  <c r="M211" i="3"/>
  <c r="N211" i="3"/>
  <c r="L211" i="3"/>
  <c r="G196" i="3"/>
  <c r="E193" i="3"/>
  <c r="K180" i="3"/>
  <c r="I191" i="3"/>
  <c r="J180" i="3"/>
  <c r="M180" i="3"/>
  <c r="N180" i="3"/>
  <c r="L180" i="3"/>
  <c r="G188" i="3"/>
  <c r="K172" i="3"/>
  <c r="J172" i="3"/>
  <c r="M172" i="3"/>
  <c r="N172" i="3"/>
  <c r="L172" i="3"/>
  <c r="N164" i="3"/>
  <c r="M164" i="3"/>
  <c r="L164" i="3"/>
  <c r="K164" i="3"/>
  <c r="J164" i="3"/>
  <c r="N160" i="3"/>
  <c r="M160" i="3"/>
  <c r="L160" i="3"/>
  <c r="K160" i="3"/>
  <c r="J160" i="3"/>
  <c r="N156" i="3"/>
  <c r="M156" i="3"/>
  <c r="L156" i="3"/>
  <c r="K156" i="3"/>
  <c r="J156" i="3"/>
  <c r="N174" i="3"/>
  <c r="L174" i="3"/>
  <c r="M174" i="3"/>
  <c r="K174" i="3"/>
  <c r="J174" i="3"/>
  <c r="N178" i="3"/>
  <c r="I189" i="3"/>
  <c r="L178" i="3"/>
  <c r="J178" i="3"/>
  <c r="M178" i="3"/>
  <c r="K178" i="3"/>
  <c r="N182" i="3"/>
  <c r="L182" i="3"/>
  <c r="I193" i="3"/>
  <c r="M182" i="3"/>
  <c r="K182" i="3"/>
  <c r="J182" i="3"/>
  <c r="N209" i="3"/>
  <c r="L209" i="3"/>
  <c r="J209" i="3"/>
  <c r="M209" i="3"/>
  <c r="K209" i="3"/>
  <c r="N213" i="3"/>
  <c r="L213" i="3"/>
  <c r="M213" i="3"/>
  <c r="K213" i="3"/>
  <c r="J213" i="3"/>
  <c r="N217" i="3"/>
  <c r="L217" i="3"/>
  <c r="J217" i="3"/>
  <c r="M217" i="3"/>
  <c r="K217" i="3"/>
  <c r="N173" i="3"/>
  <c r="K173" i="3"/>
  <c r="L173" i="3"/>
  <c r="J173" i="3"/>
  <c r="M173" i="3"/>
  <c r="N177" i="3"/>
  <c r="K177" i="3"/>
  <c r="M177" i="3"/>
  <c r="L177" i="3"/>
  <c r="J177" i="3"/>
  <c r="I188" i="3"/>
  <c r="I192" i="3"/>
  <c r="N181" i="3"/>
  <c r="K181" i="3"/>
  <c r="L181" i="3"/>
  <c r="J181" i="3"/>
  <c r="M181" i="3"/>
  <c r="N185" i="3"/>
  <c r="K185" i="3"/>
  <c r="I196" i="3"/>
  <c r="M185" i="3"/>
  <c r="L185" i="3"/>
  <c r="J185" i="3"/>
  <c r="N208" i="3"/>
  <c r="K208" i="3"/>
  <c r="M208" i="3"/>
  <c r="L208" i="3"/>
  <c r="J208" i="3"/>
  <c r="N212" i="3"/>
  <c r="K212" i="3"/>
  <c r="L212" i="3"/>
  <c r="J212" i="3"/>
  <c r="M212" i="3"/>
  <c r="N216" i="3"/>
  <c r="K216" i="3"/>
  <c r="M216" i="3"/>
  <c r="L216" i="3"/>
  <c r="J216" i="3"/>
  <c r="N142" i="3"/>
  <c r="M142" i="3"/>
  <c r="L142" i="3"/>
  <c r="K142" i="3"/>
  <c r="J142" i="3"/>
  <c r="N138" i="3"/>
  <c r="M138" i="3"/>
  <c r="L138" i="3"/>
  <c r="K138" i="3"/>
  <c r="J138" i="3"/>
  <c r="E196" i="3"/>
  <c r="M183" i="3"/>
  <c r="L183" i="3"/>
  <c r="J183" i="3"/>
  <c r="I194" i="3"/>
  <c r="N183" i="3"/>
  <c r="K183" i="3"/>
  <c r="G191" i="3"/>
  <c r="E188" i="3"/>
  <c r="M175" i="3"/>
  <c r="L175" i="3"/>
  <c r="J175" i="3"/>
  <c r="I186" i="3"/>
  <c r="N175" i="3"/>
  <c r="K175" i="3"/>
  <c r="J168" i="3"/>
  <c r="N168" i="3"/>
  <c r="M168" i="3"/>
  <c r="L168" i="3"/>
  <c r="K168" i="3"/>
  <c r="H187" i="3"/>
  <c r="H191" i="3"/>
  <c r="H195" i="3"/>
  <c r="H188" i="3"/>
  <c r="H192" i="3"/>
  <c r="H196" i="3"/>
  <c r="H68" i="2"/>
  <c r="T16" i="43"/>
  <c r="S16" i="43"/>
  <c r="R16" i="43"/>
  <c r="Q16" i="43"/>
  <c r="P16" i="43"/>
  <c r="J16" i="43"/>
  <c r="I16" i="43"/>
  <c r="H16" i="43"/>
  <c r="I146" i="43"/>
  <c r="H146" i="43"/>
  <c r="K146" i="43" s="1"/>
  <c r="G146" i="43"/>
  <c r="P16" i="42"/>
  <c r="T16" i="42"/>
  <c r="R16" i="42"/>
  <c r="S16" i="42"/>
  <c r="Q16" i="42"/>
  <c r="H16" i="42"/>
  <c r="J16" i="42"/>
  <c r="I16" i="42"/>
  <c r="O146" i="42"/>
  <c r="M146" i="42"/>
  <c r="L146" i="42"/>
  <c r="N146" i="42"/>
  <c r="G146" i="41"/>
  <c r="I146" i="41"/>
  <c r="H146" i="41"/>
  <c r="K146" i="41" s="1"/>
  <c r="G146" i="42"/>
  <c r="I146" i="42"/>
  <c r="H146" i="42"/>
  <c r="K146" i="42" s="1"/>
  <c r="L16" i="42"/>
  <c r="N16" i="42"/>
  <c r="M16" i="42"/>
  <c r="L16" i="43"/>
  <c r="N16" i="43"/>
  <c r="M16" i="43"/>
  <c r="O146" i="41"/>
  <c r="N146" i="41"/>
  <c r="M146" i="41"/>
  <c r="L146" i="41"/>
  <c r="H16" i="41"/>
  <c r="J16" i="41"/>
  <c r="I16" i="41"/>
  <c r="P16" i="41"/>
  <c r="T16" i="41"/>
  <c r="S16" i="41"/>
  <c r="R16" i="41"/>
  <c r="Q16" i="41"/>
  <c r="I129" i="37"/>
  <c r="H129" i="37"/>
  <c r="G129" i="37"/>
  <c r="T11" i="37"/>
  <c r="R11" i="37"/>
  <c r="Q11" i="37"/>
  <c r="P11" i="37"/>
  <c r="O11" i="37"/>
  <c r="S11" i="37"/>
  <c r="I11" i="37"/>
  <c r="H11" i="37"/>
  <c r="G11" i="37"/>
  <c r="M11" i="37"/>
  <c r="L11" i="37"/>
  <c r="K11" i="37"/>
  <c r="J118" i="27"/>
  <c r="M118" i="27"/>
  <c r="K118" i="27"/>
  <c r="I118" i="27"/>
  <c r="L118" i="27"/>
  <c r="K132" i="27"/>
  <c r="I132" i="27"/>
  <c r="M132" i="27"/>
  <c r="L132" i="27"/>
  <c r="J132" i="27"/>
  <c r="L146" i="27"/>
  <c r="J146" i="27"/>
  <c r="I146" i="27"/>
  <c r="M146" i="27"/>
  <c r="K146" i="27"/>
  <c r="M160" i="27"/>
  <c r="L160" i="27"/>
  <c r="K160" i="27"/>
  <c r="J160" i="27"/>
  <c r="I160" i="27"/>
  <c r="I104" i="27"/>
  <c r="M104" i="27"/>
  <c r="L104" i="27"/>
  <c r="K104" i="27"/>
  <c r="J104" i="27"/>
  <c r="J20" i="27"/>
  <c r="I20" i="27"/>
  <c r="M20" i="27"/>
  <c r="L20" i="27"/>
  <c r="K20" i="27"/>
  <c r="K34" i="27"/>
  <c r="J34" i="27"/>
  <c r="I34" i="27"/>
  <c r="M34" i="27"/>
  <c r="L34" i="27"/>
  <c r="L62" i="28"/>
  <c r="K62" i="28"/>
  <c r="J62" i="28"/>
  <c r="M62" i="28"/>
  <c r="I62" i="28"/>
  <c r="M62" i="27"/>
  <c r="L62" i="27"/>
  <c r="K62" i="27"/>
  <c r="J62" i="27"/>
  <c r="I62" i="27"/>
  <c r="M160" i="26"/>
  <c r="L160" i="26"/>
  <c r="K160" i="26"/>
  <c r="J160" i="26"/>
  <c r="I160" i="26"/>
  <c r="M76" i="27"/>
  <c r="L76" i="27"/>
  <c r="K76" i="27"/>
  <c r="I76" i="27"/>
  <c r="J76" i="27"/>
  <c r="M62" i="26"/>
  <c r="L62" i="26"/>
  <c r="K62" i="26"/>
  <c r="J62" i="26"/>
  <c r="I62" i="26"/>
  <c r="L48" i="27"/>
  <c r="K48" i="27"/>
  <c r="J48" i="27"/>
  <c r="I48" i="27"/>
  <c r="M48" i="27"/>
  <c r="L146" i="26"/>
  <c r="K146" i="26"/>
  <c r="J146" i="26"/>
  <c r="I146" i="26"/>
  <c r="M146" i="26"/>
  <c r="I76" i="26"/>
  <c r="M76" i="26"/>
  <c r="L76" i="26"/>
  <c r="K76" i="26"/>
  <c r="J76" i="26"/>
  <c r="J90" i="26"/>
  <c r="I90" i="26"/>
  <c r="M90" i="26"/>
  <c r="L90" i="26"/>
  <c r="K90" i="26"/>
  <c r="K104" i="26"/>
  <c r="J104" i="26"/>
  <c r="I104" i="26"/>
  <c r="M104" i="26"/>
  <c r="L104" i="26"/>
  <c r="L118" i="26"/>
  <c r="K118" i="26"/>
  <c r="J118" i="26"/>
  <c r="I118" i="26"/>
  <c r="M118" i="26"/>
  <c r="M20" i="26"/>
  <c r="L20" i="26"/>
  <c r="K20" i="26"/>
  <c r="J20" i="26"/>
  <c r="I20" i="26"/>
  <c r="M90" i="27"/>
  <c r="L90" i="27"/>
  <c r="J90" i="27"/>
  <c r="I90" i="27"/>
  <c r="K90" i="27"/>
  <c r="K132" i="26"/>
  <c r="J132" i="26"/>
  <c r="I132" i="26"/>
  <c r="M132" i="26"/>
  <c r="L132" i="26"/>
  <c r="M34" i="26"/>
  <c r="L34" i="26"/>
  <c r="K34" i="26"/>
  <c r="J34" i="26"/>
  <c r="I34" i="26"/>
  <c r="M48" i="26"/>
  <c r="L48" i="26"/>
  <c r="K48" i="26"/>
  <c r="J48" i="26"/>
  <c r="I48" i="26"/>
  <c r="K21" i="22"/>
  <c r="J21" i="22"/>
  <c r="M21" i="22"/>
  <c r="L21" i="22"/>
  <c r="N21" i="22"/>
  <c r="I162" i="21"/>
  <c r="J162" i="21"/>
  <c r="H162" i="21"/>
  <c r="I148" i="21"/>
  <c r="J148" i="21"/>
  <c r="H148" i="21"/>
  <c r="L147" i="22"/>
  <c r="K147" i="22"/>
  <c r="J147" i="22"/>
  <c r="N147" i="22"/>
  <c r="M147" i="22"/>
  <c r="L119" i="22"/>
  <c r="K119" i="22"/>
  <c r="J119" i="22"/>
  <c r="N119" i="22"/>
  <c r="M119" i="22"/>
  <c r="L91" i="22"/>
  <c r="K91" i="22"/>
  <c r="J91" i="22"/>
  <c r="N91" i="22"/>
  <c r="M91" i="22"/>
  <c r="L63" i="22"/>
  <c r="K63" i="22"/>
  <c r="J63" i="22"/>
  <c r="N63" i="22"/>
  <c r="M63" i="22"/>
  <c r="L35" i="22"/>
  <c r="K35" i="22"/>
  <c r="J35" i="22"/>
  <c r="N35" i="22"/>
  <c r="M35" i="22"/>
  <c r="N161" i="22"/>
  <c r="M161" i="22"/>
  <c r="L161" i="22"/>
  <c r="J161" i="22"/>
  <c r="K161" i="22"/>
  <c r="N133" i="22"/>
  <c r="M133" i="22"/>
  <c r="L133" i="22"/>
  <c r="J133" i="22"/>
  <c r="K133" i="22"/>
  <c r="N105" i="22"/>
  <c r="M105" i="22"/>
  <c r="L105" i="22"/>
  <c r="J105" i="22"/>
  <c r="K105" i="22"/>
  <c r="N77" i="22"/>
  <c r="M77" i="22"/>
  <c r="L77" i="22"/>
  <c r="J77" i="22"/>
  <c r="K77" i="22"/>
  <c r="N49" i="22"/>
  <c r="M49" i="22"/>
  <c r="L49" i="22"/>
  <c r="J49" i="22"/>
  <c r="K49" i="22"/>
  <c r="I106" i="21"/>
  <c r="H106" i="21"/>
  <c r="J106" i="21"/>
  <c r="I78" i="21"/>
  <c r="H78" i="21"/>
  <c r="J78" i="21"/>
  <c r="I64" i="21"/>
  <c r="H64" i="21"/>
  <c r="J64" i="21"/>
  <c r="I50" i="21"/>
  <c r="H50" i="21"/>
  <c r="J50" i="21"/>
  <c r="I36" i="21"/>
  <c r="H36" i="21"/>
  <c r="J36" i="21"/>
  <c r="S22" i="21"/>
  <c r="R22" i="21"/>
  <c r="T22" i="21"/>
  <c r="I22" i="21"/>
  <c r="H22" i="21"/>
  <c r="J22" i="21"/>
  <c r="I134" i="21"/>
  <c r="J134" i="21"/>
  <c r="H134" i="21"/>
  <c r="I92" i="21"/>
  <c r="J92" i="21"/>
  <c r="H92" i="21"/>
  <c r="I120" i="21"/>
  <c r="J120" i="21"/>
  <c r="H120" i="21"/>
  <c r="AA148" i="18"/>
  <c r="Z148" i="18"/>
  <c r="AB148" i="18"/>
  <c r="S148" i="18"/>
  <c r="R148" i="18"/>
  <c r="T148" i="18"/>
  <c r="AA118" i="18"/>
  <c r="Z118" i="18"/>
  <c r="AB118" i="18"/>
  <c r="S118" i="18"/>
  <c r="R118" i="18"/>
  <c r="T118" i="18"/>
  <c r="AA92" i="18"/>
  <c r="Z92" i="18"/>
  <c r="AB92" i="18"/>
  <c r="S92" i="18"/>
  <c r="R92" i="18"/>
  <c r="T92" i="18"/>
  <c r="K148" i="18"/>
  <c r="J148" i="18"/>
  <c r="I148" i="18"/>
  <c r="I118" i="18"/>
  <c r="K118" i="18"/>
  <c r="J118" i="18"/>
  <c r="K92" i="18"/>
  <c r="J92" i="18"/>
  <c r="I92" i="18"/>
  <c r="AA160" i="18"/>
  <c r="Z160" i="18"/>
  <c r="AB160" i="18"/>
  <c r="S160" i="18"/>
  <c r="R160" i="18"/>
  <c r="T160" i="18"/>
  <c r="AB134" i="18"/>
  <c r="AA134" i="18"/>
  <c r="Z134" i="18"/>
  <c r="T134" i="18"/>
  <c r="S134" i="18"/>
  <c r="R134" i="18"/>
  <c r="AA104" i="18"/>
  <c r="Z104" i="18"/>
  <c r="AB104" i="18"/>
  <c r="S104" i="18"/>
  <c r="R104" i="18"/>
  <c r="T104" i="18"/>
  <c r="K160" i="18"/>
  <c r="J160" i="18"/>
  <c r="I160" i="18"/>
  <c r="K134" i="18"/>
  <c r="J134" i="18"/>
  <c r="I134" i="18"/>
  <c r="K104" i="18"/>
  <c r="J104" i="18"/>
  <c r="I104" i="18"/>
  <c r="J78" i="18"/>
  <c r="K78" i="18"/>
  <c r="I78" i="18"/>
  <c r="AB132" i="18"/>
  <c r="Z132" i="18"/>
  <c r="AA132" i="18"/>
  <c r="T132" i="18"/>
  <c r="R132" i="18"/>
  <c r="S132" i="18"/>
  <c r="AA106" i="18"/>
  <c r="Z106" i="18"/>
  <c r="AB106" i="18"/>
  <c r="S106" i="18"/>
  <c r="R106" i="18"/>
  <c r="T106" i="18"/>
  <c r="I132" i="18"/>
  <c r="K132" i="18"/>
  <c r="J132" i="18"/>
  <c r="I106" i="18"/>
  <c r="K106" i="18"/>
  <c r="J106" i="18"/>
  <c r="I64" i="18"/>
  <c r="K64" i="18"/>
  <c r="J64" i="18"/>
  <c r="X119" i="19"/>
  <c r="T90" i="18"/>
  <c r="S90" i="18"/>
  <c r="R90" i="18"/>
  <c r="AB76" i="18"/>
  <c r="AA76" i="18"/>
  <c r="Z76" i="18"/>
  <c r="T76" i="18"/>
  <c r="S76" i="18"/>
  <c r="R76" i="18"/>
  <c r="AA50" i="18"/>
  <c r="Z50" i="18"/>
  <c r="AB50" i="18"/>
  <c r="S50" i="18"/>
  <c r="R50" i="18"/>
  <c r="T50" i="18"/>
  <c r="AB20" i="18"/>
  <c r="Z20" i="18"/>
  <c r="AA20" i="18"/>
  <c r="T20" i="18"/>
  <c r="S20" i="18"/>
  <c r="R20" i="18"/>
  <c r="K146" i="18"/>
  <c r="J146" i="18"/>
  <c r="I146" i="18"/>
  <c r="I120" i="18"/>
  <c r="J120" i="18"/>
  <c r="K120" i="18"/>
  <c r="J76" i="18"/>
  <c r="I76" i="18"/>
  <c r="K76" i="18"/>
  <c r="K50" i="18"/>
  <c r="J50" i="18"/>
  <c r="I50" i="18"/>
  <c r="I20" i="18"/>
  <c r="K20" i="18"/>
  <c r="J20" i="18"/>
  <c r="X49" i="19"/>
  <c r="AA62" i="18"/>
  <c r="Z62" i="18"/>
  <c r="AB62" i="18"/>
  <c r="S62" i="18"/>
  <c r="R62" i="18"/>
  <c r="T62" i="18"/>
  <c r="AB36" i="18"/>
  <c r="AA36" i="18"/>
  <c r="Z36" i="18"/>
  <c r="T36" i="18"/>
  <c r="S36" i="18"/>
  <c r="R36" i="18"/>
  <c r="K90" i="18"/>
  <c r="J90" i="18"/>
  <c r="I90" i="18"/>
  <c r="R78" i="18"/>
  <c r="S78" i="18"/>
  <c r="T78" i="18"/>
  <c r="K62" i="18"/>
  <c r="J62" i="18"/>
  <c r="I62" i="18"/>
  <c r="K36" i="18"/>
  <c r="J36" i="18"/>
  <c r="I36" i="18"/>
  <c r="Z78" i="18"/>
  <c r="AA78" i="18"/>
  <c r="AB78" i="18"/>
  <c r="K48" i="18"/>
  <c r="J48" i="18"/>
  <c r="I48" i="18"/>
  <c r="J22" i="18"/>
  <c r="K22" i="18"/>
  <c r="I22" i="18"/>
  <c r="X23" i="19"/>
  <c r="T146" i="18"/>
  <c r="S146" i="18"/>
  <c r="R146" i="18"/>
  <c r="T120" i="18"/>
  <c r="R120" i="18"/>
  <c r="S120" i="18"/>
  <c r="AB90" i="18"/>
  <c r="AA90" i="18"/>
  <c r="Z90" i="18"/>
  <c r="AB64" i="18"/>
  <c r="AA64" i="18"/>
  <c r="Z64" i="18"/>
  <c r="T64" i="18"/>
  <c r="S64" i="18"/>
  <c r="R64" i="18"/>
  <c r="T34" i="18"/>
  <c r="R34" i="18"/>
  <c r="S34" i="18"/>
  <c r="I8" i="18"/>
  <c r="K8" i="18"/>
  <c r="J8" i="18"/>
  <c r="M9" i="17"/>
  <c r="L9" i="17"/>
  <c r="K9" i="17"/>
  <c r="J9" i="17"/>
  <c r="I9" i="17"/>
  <c r="M133" i="16"/>
  <c r="J133" i="16"/>
  <c r="I133" i="16"/>
  <c r="L133" i="16"/>
  <c r="K133" i="16"/>
  <c r="K107" i="16"/>
  <c r="J107" i="16"/>
  <c r="I107" i="16"/>
  <c r="M107" i="16"/>
  <c r="L107" i="16"/>
  <c r="AB120" i="18"/>
  <c r="AA120" i="18"/>
  <c r="Z120" i="18"/>
  <c r="T48" i="18"/>
  <c r="S48" i="18"/>
  <c r="R48" i="18"/>
  <c r="AB8" i="18"/>
  <c r="AA8" i="18"/>
  <c r="Z8" i="18"/>
  <c r="I147" i="16"/>
  <c r="K147" i="16"/>
  <c r="J147" i="16"/>
  <c r="L147" i="16"/>
  <c r="M147" i="16"/>
  <c r="L121" i="16"/>
  <c r="K121" i="16"/>
  <c r="J121" i="16"/>
  <c r="I121" i="16"/>
  <c r="M121" i="16"/>
  <c r="R35" i="19"/>
  <c r="P35" i="19"/>
  <c r="AB22" i="18"/>
  <c r="Z22" i="18"/>
  <c r="AA22" i="18"/>
  <c r="J161" i="16"/>
  <c r="I161" i="16"/>
  <c r="L161" i="16"/>
  <c r="K161" i="16"/>
  <c r="M161" i="16"/>
  <c r="M135" i="16"/>
  <c r="L135" i="16"/>
  <c r="K135" i="16"/>
  <c r="J135" i="16"/>
  <c r="I135" i="16"/>
  <c r="M149" i="16"/>
  <c r="L149" i="16"/>
  <c r="K149" i="16"/>
  <c r="J149" i="16"/>
  <c r="I149" i="16"/>
  <c r="K63" i="16"/>
  <c r="J63" i="16"/>
  <c r="I63" i="16"/>
  <c r="M63" i="16"/>
  <c r="L63" i="16"/>
  <c r="AB146" i="18"/>
  <c r="AA146" i="18"/>
  <c r="Z146" i="18"/>
  <c r="J34" i="18"/>
  <c r="K34" i="18"/>
  <c r="I34" i="18"/>
  <c r="T8" i="18"/>
  <c r="R8" i="18"/>
  <c r="S8" i="18"/>
  <c r="AB48" i="18"/>
  <c r="AA48" i="18"/>
  <c r="Z48" i="18"/>
  <c r="I37" i="17"/>
  <c r="K37" i="17"/>
  <c r="J37" i="17"/>
  <c r="M37" i="17"/>
  <c r="L37" i="17"/>
  <c r="M21" i="17"/>
  <c r="L21" i="17"/>
  <c r="K21" i="17"/>
  <c r="I21" i="17"/>
  <c r="J21" i="17"/>
  <c r="M105" i="16"/>
  <c r="L105" i="16"/>
  <c r="K105" i="16"/>
  <c r="J105" i="16"/>
  <c r="I105" i="16"/>
  <c r="I79" i="16"/>
  <c r="K79" i="16"/>
  <c r="J79" i="16"/>
  <c r="L79" i="16"/>
  <c r="M79" i="16"/>
  <c r="M119" i="16"/>
  <c r="L119" i="16"/>
  <c r="I119" i="16"/>
  <c r="J119" i="16"/>
  <c r="K119" i="16"/>
  <c r="J93" i="16"/>
  <c r="I93" i="16"/>
  <c r="L93" i="16"/>
  <c r="K93" i="16"/>
  <c r="M93" i="16"/>
  <c r="M23" i="17"/>
  <c r="J23" i="17"/>
  <c r="I23" i="17"/>
  <c r="L23" i="17"/>
  <c r="K23" i="17"/>
  <c r="M63" i="15"/>
  <c r="L63" i="15"/>
  <c r="K63" i="15"/>
  <c r="J63" i="15"/>
  <c r="I63" i="15"/>
  <c r="M21" i="15"/>
  <c r="L21" i="15"/>
  <c r="K21" i="15"/>
  <c r="J21" i="15"/>
  <c r="I21" i="15"/>
  <c r="L77" i="16"/>
  <c r="K77" i="16"/>
  <c r="J77" i="16"/>
  <c r="I77" i="16"/>
  <c r="M77" i="16"/>
  <c r="I35" i="16"/>
  <c r="M35" i="16"/>
  <c r="L35" i="16"/>
  <c r="K35" i="16"/>
  <c r="J35" i="16"/>
  <c r="I77" i="15"/>
  <c r="M77" i="15"/>
  <c r="L77" i="15"/>
  <c r="K77" i="15"/>
  <c r="J77" i="15"/>
  <c r="Y9" i="17"/>
  <c r="X9" i="17"/>
  <c r="W9" i="17"/>
  <c r="AA9" i="17"/>
  <c r="Z9" i="17"/>
  <c r="M65" i="16"/>
  <c r="J65" i="16"/>
  <c r="I65" i="16"/>
  <c r="L65" i="16"/>
  <c r="K65" i="16"/>
  <c r="J49" i="16"/>
  <c r="I49" i="16"/>
  <c r="M49" i="16"/>
  <c r="L49" i="16"/>
  <c r="K49" i="16"/>
  <c r="M23" i="16"/>
  <c r="L23" i="16"/>
  <c r="K23" i="16"/>
  <c r="J23" i="16"/>
  <c r="I23" i="16"/>
  <c r="J91" i="15"/>
  <c r="I91" i="15"/>
  <c r="M91" i="15"/>
  <c r="L91" i="15"/>
  <c r="K91" i="15"/>
  <c r="J163" i="14"/>
  <c r="I163" i="14"/>
  <c r="K163" i="14"/>
  <c r="T22" i="18"/>
  <c r="R22" i="18"/>
  <c r="S22" i="18"/>
  <c r="M37" i="16"/>
  <c r="L37" i="16"/>
  <c r="K37" i="16"/>
  <c r="J37" i="16"/>
  <c r="I37" i="16"/>
  <c r="K21" i="16"/>
  <c r="J21" i="16"/>
  <c r="I21" i="16"/>
  <c r="M21" i="16"/>
  <c r="L21" i="16"/>
  <c r="K105" i="15"/>
  <c r="J105" i="15"/>
  <c r="I105" i="15"/>
  <c r="M105" i="15"/>
  <c r="L105" i="15"/>
  <c r="M49" i="17"/>
  <c r="L49" i="17"/>
  <c r="K49" i="17"/>
  <c r="J49" i="17"/>
  <c r="I49" i="17"/>
  <c r="L119" i="15"/>
  <c r="K119" i="15"/>
  <c r="J119" i="15"/>
  <c r="I119" i="15"/>
  <c r="M119" i="15"/>
  <c r="K9" i="16"/>
  <c r="J9" i="16"/>
  <c r="I9" i="16"/>
  <c r="M9" i="16"/>
  <c r="L9" i="16"/>
  <c r="M133" i="15"/>
  <c r="L133" i="15"/>
  <c r="K133" i="15"/>
  <c r="J133" i="15"/>
  <c r="I133" i="15"/>
  <c r="M91" i="16"/>
  <c r="L91" i="16"/>
  <c r="K91" i="16"/>
  <c r="J91" i="16"/>
  <c r="I91" i="16"/>
  <c r="M147" i="15"/>
  <c r="L147" i="15"/>
  <c r="K147" i="15"/>
  <c r="J147" i="15"/>
  <c r="I147" i="15"/>
  <c r="M35" i="15"/>
  <c r="L35" i="15"/>
  <c r="K35" i="15"/>
  <c r="J35" i="15"/>
  <c r="I35" i="15"/>
  <c r="K107" i="14"/>
  <c r="J107" i="14"/>
  <c r="I107" i="14"/>
  <c r="AB34" i="18"/>
  <c r="Z34" i="18"/>
  <c r="AA34" i="18"/>
  <c r="J135" i="17"/>
  <c r="I135" i="17"/>
  <c r="M135" i="17"/>
  <c r="K135" i="17"/>
  <c r="L135" i="17"/>
  <c r="M49" i="15"/>
  <c r="L49" i="15"/>
  <c r="K49" i="15"/>
  <c r="J49" i="15"/>
  <c r="I49" i="15"/>
  <c r="I37" i="14"/>
  <c r="K37" i="14"/>
  <c r="J37" i="14"/>
  <c r="M161" i="15"/>
  <c r="L161" i="15"/>
  <c r="K161" i="15"/>
  <c r="J161" i="15"/>
  <c r="I161" i="15"/>
  <c r="J79" i="14"/>
  <c r="I79" i="14"/>
  <c r="K79" i="14"/>
  <c r="K121" i="14"/>
  <c r="J121" i="14"/>
  <c r="I121" i="14"/>
  <c r="M51" i="16"/>
  <c r="L51" i="16"/>
  <c r="K51" i="16"/>
  <c r="J51" i="16"/>
  <c r="I51" i="16"/>
  <c r="K51" i="14"/>
  <c r="J51" i="14"/>
  <c r="I51" i="14"/>
  <c r="L90" i="13"/>
  <c r="K90" i="13"/>
  <c r="J90" i="13"/>
  <c r="I90" i="13"/>
  <c r="M90" i="13"/>
  <c r="K149" i="14"/>
  <c r="J149" i="14"/>
  <c r="I149" i="14"/>
  <c r="K93" i="14"/>
  <c r="J93" i="14"/>
  <c r="I93" i="14"/>
  <c r="L35" i="17"/>
  <c r="K35" i="17"/>
  <c r="J35" i="17"/>
  <c r="I35" i="17"/>
  <c r="M35" i="17"/>
  <c r="K135" i="14"/>
  <c r="J135" i="14"/>
  <c r="I135" i="14"/>
  <c r="K23" i="14"/>
  <c r="J23" i="14"/>
  <c r="I23" i="14"/>
  <c r="K65" i="14"/>
  <c r="I65" i="14"/>
  <c r="J65" i="14"/>
  <c r="M104" i="13"/>
  <c r="L104" i="13"/>
  <c r="K104" i="13"/>
  <c r="J104" i="13"/>
  <c r="I104" i="13"/>
  <c r="M55" i="12"/>
  <c r="L55" i="12"/>
  <c r="K55" i="12"/>
  <c r="J55" i="12"/>
  <c r="N55" i="12"/>
  <c r="I55" i="12"/>
  <c r="M132" i="3"/>
  <c r="L132" i="3"/>
  <c r="K132" i="3"/>
  <c r="J132" i="3"/>
  <c r="K121" i="3"/>
  <c r="J121" i="3"/>
  <c r="M121" i="3"/>
  <c r="L121" i="3"/>
  <c r="M117" i="3"/>
  <c r="L117" i="3"/>
  <c r="K117" i="3"/>
  <c r="J117" i="3"/>
  <c r="L128" i="3"/>
  <c r="K128" i="3"/>
  <c r="J128" i="3"/>
  <c r="M128" i="3"/>
  <c r="M124" i="3"/>
  <c r="L124" i="3"/>
  <c r="K124" i="3"/>
  <c r="J124" i="3"/>
  <c r="K113" i="3"/>
  <c r="J113" i="3"/>
  <c r="M113" i="3"/>
  <c r="L113" i="3"/>
  <c r="M18" i="2"/>
  <c r="K18" i="2"/>
  <c r="L18" i="2"/>
  <c r="J18" i="2"/>
  <c r="L120" i="3"/>
  <c r="K120" i="3"/>
  <c r="J120" i="3"/>
  <c r="M120" i="3"/>
  <c r="M131" i="3"/>
  <c r="L131" i="3"/>
  <c r="K131" i="3"/>
  <c r="J131" i="3"/>
  <c r="M116" i="3"/>
  <c r="L116" i="3"/>
  <c r="K116" i="3"/>
  <c r="J116" i="3"/>
  <c r="M127" i="3"/>
  <c r="L127" i="3"/>
  <c r="K127" i="3"/>
  <c r="J127" i="3"/>
  <c r="M69" i="2"/>
  <c r="L69" i="2"/>
  <c r="K69" i="2"/>
  <c r="J69" i="2"/>
  <c r="M42" i="2"/>
  <c r="L42" i="2"/>
  <c r="J42" i="2"/>
  <c r="K42" i="2"/>
  <c r="K45" i="2"/>
  <c r="J45" i="2"/>
  <c r="M45" i="2"/>
  <c r="L45" i="2"/>
  <c r="K190" i="3"/>
  <c r="J190" i="3"/>
  <c r="M190" i="3"/>
  <c r="L190" i="3"/>
  <c r="M201" i="3"/>
  <c r="J201" i="3"/>
  <c r="L201" i="3"/>
  <c r="K201" i="3"/>
  <c r="M17" i="2"/>
  <c r="L17" i="2"/>
  <c r="K17" i="2"/>
  <c r="J17" i="2"/>
  <c r="M134" i="3"/>
  <c r="L134" i="3"/>
  <c r="K134" i="3"/>
  <c r="J134" i="3"/>
  <c r="M123" i="3"/>
  <c r="L123" i="3"/>
  <c r="K123" i="3"/>
  <c r="J123" i="3"/>
  <c r="M119" i="3"/>
  <c r="L119" i="3"/>
  <c r="K119" i="3"/>
  <c r="J119" i="3"/>
  <c r="J130" i="3"/>
  <c r="M130" i="3"/>
  <c r="L130" i="3"/>
  <c r="K130" i="3"/>
  <c r="M126" i="3"/>
  <c r="L126" i="3"/>
  <c r="K126" i="3"/>
  <c r="J126" i="3"/>
  <c r="M115" i="3"/>
  <c r="L115" i="3"/>
  <c r="K115" i="3"/>
  <c r="J115" i="3"/>
  <c r="K44" i="2"/>
  <c r="J44" i="2"/>
  <c r="L44" i="2"/>
  <c r="M44" i="2"/>
  <c r="L43" i="2"/>
  <c r="K43" i="2"/>
  <c r="J43" i="2"/>
  <c r="M43" i="2"/>
  <c r="M46" i="2"/>
  <c r="L46" i="2"/>
  <c r="K46" i="2"/>
  <c r="J46" i="2"/>
  <c r="M133" i="3"/>
  <c r="L133" i="3"/>
  <c r="K133" i="3"/>
  <c r="J133" i="3"/>
  <c r="J122" i="3"/>
  <c r="M122" i="3"/>
  <c r="L122" i="3"/>
  <c r="K122" i="3"/>
  <c r="M118" i="3"/>
  <c r="L118" i="3"/>
  <c r="K118" i="3"/>
  <c r="J118" i="3"/>
  <c r="K129" i="3"/>
  <c r="J129" i="3"/>
  <c r="M129" i="3"/>
  <c r="L129" i="3"/>
  <c r="M125" i="3"/>
  <c r="L125" i="3"/>
  <c r="K125" i="3"/>
  <c r="J125" i="3"/>
  <c r="J114" i="3"/>
  <c r="M114" i="3"/>
  <c r="L114" i="3"/>
  <c r="K114" i="3"/>
  <c r="N71" i="2"/>
  <c r="M71" i="2"/>
  <c r="L71" i="2"/>
  <c r="K71" i="2"/>
  <c r="J71" i="2"/>
  <c r="J68" i="2"/>
  <c r="N68" i="2"/>
  <c r="K68" i="2"/>
  <c r="M68" i="2"/>
  <c r="L68" i="2"/>
  <c r="M70" i="2"/>
  <c r="L70" i="2"/>
  <c r="K70" i="2"/>
  <c r="J70" i="2"/>
  <c r="K67" i="2"/>
  <c r="J67" i="2"/>
  <c r="L67" i="2"/>
  <c r="M67" i="2"/>
  <c r="J47" i="19" l="1"/>
  <c r="J31" i="19"/>
  <c r="J143" i="19"/>
  <c r="J40" i="19"/>
  <c r="J117" i="19"/>
  <c r="J30" i="19"/>
  <c r="J48" i="19"/>
  <c r="J39" i="19"/>
  <c r="R14" i="19"/>
  <c r="R15" i="19"/>
  <c r="R16" i="19"/>
  <c r="R17" i="19"/>
  <c r="R18" i="19"/>
  <c r="R19" i="19"/>
  <c r="J44" i="19"/>
  <c r="J27" i="19"/>
  <c r="J109" i="19"/>
  <c r="AA14" i="16"/>
  <c r="R40" i="19"/>
  <c r="R48" i="19"/>
  <c r="L87" i="33"/>
  <c r="AA17" i="16"/>
  <c r="J13" i="19"/>
  <c r="J109" i="33"/>
  <c r="AA10" i="16"/>
  <c r="R27" i="19"/>
  <c r="R140" i="19"/>
  <c r="R44" i="19"/>
  <c r="R45" i="19"/>
  <c r="R28" i="19"/>
  <c r="R131" i="19"/>
  <c r="R31" i="19"/>
  <c r="R11" i="19"/>
  <c r="R12" i="19"/>
  <c r="R24" i="19"/>
  <c r="R41" i="19"/>
  <c r="J43" i="19"/>
  <c r="R94" i="19"/>
  <c r="L186" i="3"/>
  <c r="J186" i="3"/>
  <c r="M186" i="3"/>
  <c r="K186" i="3"/>
  <c r="L197" i="3"/>
  <c r="K197" i="3"/>
  <c r="M197" i="3"/>
  <c r="J197" i="3"/>
  <c r="L194" i="3"/>
  <c r="M194" i="3"/>
  <c r="K194" i="3"/>
  <c r="J194" i="3"/>
  <c r="L205" i="3"/>
  <c r="K205" i="3"/>
  <c r="M205" i="3"/>
  <c r="J205" i="3"/>
  <c r="M196" i="3"/>
  <c r="L196" i="3"/>
  <c r="J196" i="3"/>
  <c r="K196" i="3"/>
  <c r="J207" i="3"/>
  <c r="L207" i="3"/>
  <c r="M207" i="3"/>
  <c r="K207" i="3"/>
  <c r="M203" i="3"/>
  <c r="K203" i="3"/>
  <c r="L203" i="3"/>
  <c r="J203" i="3"/>
  <c r="K192" i="3"/>
  <c r="M192" i="3"/>
  <c r="L192" i="3"/>
  <c r="J192" i="3"/>
  <c r="M188" i="3"/>
  <c r="L188" i="3"/>
  <c r="J188" i="3"/>
  <c r="K188" i="3"/>
  <c r="J199" i="3"/>
  <c r="L199" i="3"/>
  <c r="M199" i="3"/>
  <c r="K199" i="3"/>
  <c r="M204" i="3"/>
  <c r="L204" i="3"/>
  <c r="J204" i="3"/>
  <c r="K204" i="3"/>
  <c r="M193" i="3"/>
  <c r="J193" i="3"/>
  <c r="K193" i="3"/>
  <c r="L193" i="3"/>
  <c r="L189" i="3"/>
  <c r="K189" i="3"/>
  <c r="M189" i="3"/>
  <c r="J189" i="3"/>
  <c r="K200" i="3"/>
  <c r="L200" i="3"/>
  <c r="J200" i="3"/>
  <c r="M200" i="3"/>
  <c r="L202" i="3"/>
  <c r="J202" i="3"/>
  <c r="M202" i="3"/>
  <c r="K202" i="3"/>
  <c r="J191" i="3"/>
  <c r="L191" i="3"/>
  <c r="M191" i="3"/>
  <c r="K191" i="3"/>
  <c r="M187" i="3"/>
  <c r="K187" i="3"/>
  <c r="L187" i="3"/>
  <c r="J187" i="3"/>
  <c r="K198" i="3"/>
  <c r="J198" i="3"/>
  <c r="M198" i="3"/>
  <c r="L198" i="3"/>
  <c r="K206" i="3"/>
  <c r="J206" i="3"/>
  <c r="M206" i="3"/>
  <c r="L206" i="3"/>
  <c r="M195" i="3"/>
  <c r="K195" i="3"/>
  <c r="L195" i="3"/>
  <c r="J195" i="3"/>
  <c r="AA20" i="13"/>
  <c r="Z20" i="13"/>
  <c r="Y20" i="13"/>
  <c r="W20" i="13"/>
  <c r="X20" i="13"/>
  <c r="M132" i="13"/>
  <c r="L132" i="13"/>
  <c r="K132" i="13"/>
  <c r="I132" i="13"/>
  <c r="J132" i="13"/>
  <c r="N56" i="12"/>
  <c r="M56" i="12"/>
  <c r="L56" i="12"/>
  <c r="I56" i="12"/>
  <c r="K56" i="12"/>
  <c r="J56" i="12"/>
  <c r="M118" i="13"/>
  <c r="L118" i="13"/>
  <c r="K118" i="13"/>
  <c r="J118" i="13"/>
  <c r="I118" i="13"/>
  <c r="V23" i="14"/>
  <c r="U23" i="14"/>
  <c r="T23" i="14"/>
  <c r="K76" i="13"/>
  <c r="J76" i="13"/>
  <c r="I76" i="13"/>
  <c r="M76" i="13"/>
  <c r="L76" i="13"/>
  <c r="K54" i="12"/>
  <c r="J54" i="12"/>
  <c r="I54" i="12"/>
  <c r="M54" i="12"/>
  <c r="L54" i="12"/>
  <c r="N54" i="12"/>
  <c r="J20" i="13"/>
  <c r="I20" i="13"/>
  <c r="L20" i="13"/>
  <c r="K20" i="13"/>
  <c r="M20" i="13"/>
  <c r="J62" i="13"/>
  <c r="I62" i="13"/>
  <c r="L62" i="13"/>
  <c r="K62" i="13"/>
  <c r="M62" i="13"/>
  <c r="I48" i="13"/>
  <c r="M48" i="13"/>
  <c r="K48" i="13"/>
  <c r="J48" i="13"/>
  <c r="L48" i="13"/>
  <c r="I160" i="13"/>
  <c r="M160" i="13"/>
  <c r="K160" i="13"/>
  <c r="J160" i="13"/>
  <c r="L160" i="13"/>
  <c r="I53" i="12"/>
  <c r="H57" i="12"/>
  <c r="N53" i="12"/>
  <c r="K53" i="12"/>
  <c r="J53" i="12"/>
  <c r="M53" i="12"/>
  <c r="L53" i="12"/>
  <c r="M34" i="13"/>
  <c r="L34" i="13"/>
  <c r="J34" i="13"/>
  <c r="I34" i="13"/>
  <c r="K34" i="13"/>
  <c r="M146" i="13"/>
  <c r="L146" i="13"/>
  <c r="J146" i="13"/>
  <c r="I146" i="13"/>
  <c r="K146" i="13"/>
  <c r="AA21" i="15"/>
  <c r="Z21" i="15"/>
  <c r="Y21" i="15"/>
  <c r="X21" i="15"/>
  <c r="W21" i="15"/>
  <c r="K149" i="17"/>
  <c r="J149" i="17"/>
  <c r="I149" i="17"/>
  <c r="M149" i="17"/>
  <c r="L149" i="17"/>
  <c r="M133" i="17"/>
  <c r="L133" i="17"/>
  <c r="K133" i="17"/>
  <c r="J133" i="17"/>
  <c r="I133" i="17"/>
  <c r="K107" i="17"/>
  <c r="M107" i="17"/>
  <c r="L107" i="17"/>
  <c r="J107" i="17"/>
  <c r="I107" i="17"/>
  <c r="M147" i="17"/>
  <c r="L147" i="17"/>
  <c r="K147" i="17"/>
  <c r="I147" i="17"/>
  <c r="J147" i="17"/>
  <c r="M91" i="17"/>
  <c r="L91" i="17"/>
  <c r="J91" i="17"/>
  <c r="I91" i="17"/>
  <c r="K91" i="17"/>
  <c r="K65" i="17"/>
  <c r="J65" i="17"/>
  <c r="I65" i="17"/>
  <c r="M65" i="17"/>
  <c r="L65" i="17"/>
  <c r="K105" i="17"/>
  <c r="J105" i="17"/>
  <c r="I105" i="17"/>
  <c r="M105" i="17"/>
  <c r="L105" i="17"/>
  <c r="L79" i="17"/>
  <c r="K79" i="17"/>
  <c r="J79" i="17"/>
  <c r="I79" i="17"/>
  <c r="M79" i="17"/>
  <c r="I121" i="17"/>
  <c r="L121" i="17"/>
  <c r="M121" i="17"/>
  <c r="J121" i="17"/>
  <c r="K121" i="17"/>
  <c r="M93" i="17"/>
  <c r="L93" i="17"/>
  <c r="K93" i="17"/>
  <c r="J93" i="17"/>
  <c r="I93" i="17"/>
  <c r="M161" i="17"/>
  <c r="L161" i="17"/>
  <c r="J161" i="17"/>
  <c r="K161" i="17"/>
  <c r="I161" i="17"/>
  <c r="M63" i="17"/>
  <c r="L63" i="17"/>
  <c r="K63" i="17"/>
  <c r="J63" i="17"/>
  <c r="I63" i="17"/>
  <c r="M77" i="17"/>
  <c r="L77" i="17"/>
  <c r="K77" i="17"/>
  <c r="I77" i="17"/>
  <c r="J77" i="17"/>
  <c r="J51" i="17"/>
  <c r="I51" i="17"/>
  <c r="L51" i="17"/>
  <c r="K51" i="17"/>
  <c r="M51" i="17"/>
  <c r="Y21" i="17"/>
  <c r="X21" i="17"/>
  <c r="W21" i="17"/>
  <c r="AA21" i="17"/>
  <c r="Z21" i="17"/>
  <c r="AA9" i="16"/>
  <c r="Z9" i="16"/>
  <c r="Y9" i="16"/>
  <c r="X9" i="16"/>
  <c r="W9" i="16"/>
  <c r="L119" i="17"/>
  <c r="K119" i="17"/>
  <c r="J119" i="17"/>
  <c r="I119" i="17"/>
  <c r="M119" i="17"/>
  <c r="AA21" i="16"/>
  <c r="Z21" i="16"/>
  <c r="Y21" i="16"/>
  <c r="X21" i="16"/>
  <c r="W21" i="16"/>
  <c r="X35" i="19"/>
  <c r="J23" i="19"/>
  <c r="H23" i="19"/>
  <c r="R37" i="19"/>
  <c r="P37" i="19"/>
  <c r="J49" i="19"/>
  <c r="H49" i="19"/>
  <c r="J37" i="19"/>
  <c r="H37" i="19"/>
  <c r="E161" i="19"/>
  <c r="E149" i="19"/>
  <c r="E147" i="19"/>
  <c r="E135" i="19"/>
  <c r="E133" i="19"/>
  <c r="E121" i="19"/>
  <c r="E119" i="19"/>
  <c r="E107" i="19"/>
  <c r="E93" i="19"/>
  <c r="E105" i="19"/>
  <c r="E79" i="19"/>
  <c r="E49" i="19"/>
  <c r="E23" i="19"/>
  <c r="E35" i="19"/>
  <c r="E21" i="19"/>
  <c r="E9" i="19"/>
  <c r="E77" i="19"/>
  <c r="E91" i="19"/>
  <c r="E65" i="19"/>
  <c r="E51" i="19"/>
  <c r="E37" i="19"/>
  <c r="D7" i="19"/>
  <c r="E63" i="19"/>
  <c r="M161" i="19"/>
  <c r="M149" i="19"/>
  <c r="M147" i="19"/>
  <c r="M135" i="19"/>
  <c r="M133" i="19"/>
  <c r="M121" i="19"/>
  <c r="M119" i="19"/>
  <c r="M107" i="19"/>
  <c r="M105" i="19"/>
  <c r="M93" i="19"/>
  <c r="M51" i="19"/>
  <c r="M37" i="19"/>
  <c r="M49" i="19"/>
  <c r="M23" i="19"/>
  <c r="M21" i="19"/>
  <c r="M9" i="19"/>
  <c r="M91" i="19"/>
  <c r="M65" i="19"/>
  <c r="M35" i="19"/>
  <c r="M79" i="19"/>
  <c r="M77" i="19"/>
  <c r="L7" i="19"/>
  <c r="M63" i="19"/>
  <c r="Z7" i="19"/>
  <c r="T7" i="19"/>
  <c r="H105" i="19"/>
  <c r="J105" i="19"/>
  <c r="H147" i="19"/>
  <c r="J147" i="19"/>
  <c r="H121" i="19"/>
  <c r="J121" i="19"/>
  <c r="H149" i="19"/>
  <c r="J149" i="19"/>
  <c r="J91" i="19"/>
  <c r="H91" i="19"/>
  <c r="J79" i="19"/>
  <c r="H79" i="19"/>
  <c r="J77" i="19"/>
  <c r="H77" i="19"/>
  <c r="J65" i="19"/>
  <c r="H65" i="19"/>
  <c r="J63" i="19"/>
  <c r="H63" i="19"/>
  <c r="J51" i="19"/>
  <c r="H51" i="19"/>
  <c r="J161" i="19"/>
  <c r="H161" i="19"/>
  <c r="J133" i="19"/>
  <c r="H133" i="19"/>
  <c r="J107" i="19"/>
  <c r="H107" i="19"/>
  <c r="H93" i="19"/>
  <c r="J93" i="19"/>
  <c r="J135" i="19"/>
  <c r="H135" i="19"/>
  <c r="J119" i="19"/>
  <c r="H119" i="19"/>
  <c r="P161" i="19"/>
  <c r="R161" i="19"/>
  <c r="P135" i="19"/>
  <c r="R135" i="19"/>
  <c r="P119" i="19"/>
  <c r="R119" i="19"/>
  <c r="R91" i="19"/>
  <c r="P91" i="19"/>
  <c r="R79" i="19"/>
  <c r="P79" i="19"/>
  <c r="R77" i="19"/>
  <c r="P77" i="19"/>
  <c r="R65" i="19"/>
  <c r="P65" i="19"/>
  <c r="R63" i="19"/>
  <c r="P63" i="19"/>
  <c r="R51" i="19"/>
  <c r="P51" i="19"/>
  <c r="R147" i="19"/>
  <c r="P147" i="19"/>
  <c r="R121" i="19"/>
  <c r="P121" i="19"/>
  <c r="R149" i="19"/>
  <c r="P149" i="19"/>
  <c r="P105" i="19"/>
  <c r="R105" i="19"/>
  <c r="R133" i="19"/>
  <c r="P133" i="19"/>
  <c r="P107" i="19"/>
  <c r="R107" i="19"/>
  <c r="X149" i="19"/>
  <c r="X133" i="19"/>
  <c r="X107" i="19"/>
  <c r="X91" i="19"/>
  <c r="X79" i="19"/>
  <c r="X77" i="19"/>
  <c r="X65" i="19"/>
  <c r="X63" i="19"/>
  <c r="X51" i="19"/>
  <c r="X161" i="19"/>
  <c r="X135" i="19"/>
  <c r="X93" i="19"/>
  <c r="X147" i="19"/>
  <c r="X121" i="19"/>
  <c r="X105" i="19"/>
  <c r="H9" i="19"/>
  <c r="J9" i="19"/>
  <c r="P9" i="19"/>
  <c r="R9" i="19"/>
  <c r="X9" i="19"/>
  <c r="J21" i="19"/>
  <c r="H21" i="19"/>
  <c r="R21" i="19"/>
  <c r="P21" i="19"/>
  <c r="X21" i="19"/>
  <c r="R23" i="19"/>
  <c r="P23" i="19"/>
  <c r="J35" i="19"/>
  <c r="H35" i="19"/>
  <c r="X37" i="19"/>
  <c r="R49" i="19"/>
  <c r="P49" i="19"/>
  <c r="P93" i="19"/>
  <c r="R93" i="19"/>
  <c r="AB21" i="22"/>
  <c r="AA21" i="22"/>
  <c r="Z21" i="22"/>
  <c r="X21" i="22"/>
  <c r="Y21" i="22"/>
  <c r="M48" i="28"/>
  <c r="L48" i="28"/>
  <c r="K48" i="28"/>
  <c r="J48" i="28"/>
  <c r="I48" i="28"/>
  <c r="L34" i="28"/>
  <c r="K34" i="28"/>
  <c r="J34" i="28"/>
  <c r="I34" i="28"/>
  <c r="M34" i="28"/>
  <c r="J104" i="28"/>
  <c r="I104" i="28"/>
  <c r="M104" i="28"/>
  <c r="L104" i="28"/>
  <c r="K104" i="28"/>
  <c r="K20" i="28"/>
  <c r="J20" i="28"/>
  <c r="I20" i="28"/>
  <c r="M20" i="28"/>
  <c r="L20" i="28"/>
  <c r="M76" i="28"/>
  <c r="L76" i="28"/>
  <c r="K76" i="28"/>
  <c r="J76" i="28"/>
  <c r="I76" i="28"/>
  <c r="K118" i="28"/>
  <c r="J118" i="28"/>
  <c r="M118" i="28"/>
  <c r="L118" i="28"/>
  <c r="I118" i="28"/>
  <c r="L132" i="28"/>
  <c r="K132" i="28"/>
  <c r="I132" i="28"/>
  <c r="M132" i="28"/>
  <c r="J132" i="28"/>
  <c r="M146" i="28"/>
  <c r="L146" i="28"/>
  <c r="K146" i="28"/>
  <c r="J146" i="28"/>
  <c r="I146" i="28"/>
  <c r="M160" i="28"/>
  <c r="J160" i="28"/>
  <c r="I160" i="28"/>
  <c r="L160" i="28"/>
  <c r="K160" i="28"/>
  <c r="I90" i="28"/>
  <c r="M90" i="28"/>
  <c r="L90" i="28"/>
  <c r="K90" i="28"/>
  <c r="J90" i="28"/>
  <c r="M129" i="37"/>
  <c r="O129" i="37"/>
  <c r="N129" i="37"/>
  <c r="L129" i="37"/>
  <c r="K129" i="37"/>
  <c r="N16" i="41"/>
  <c r="M16" i="41"/>
  <c r="L16" i="41"/>
  <c r="O146" i="43"/>
  <c r="M146" i="43"/>
  <c r="L146" i="43"/>
  <c r="N146" i="43"/>
  <c r="Z66" i="19" l="1"/>
  <c r="U65" i="19"/>
  <c r="Z65" i="19" s="1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35" i="19"/>
  <c r="T49" i="19"/>
  <c r="T23" i="19"/>
  <c r="T37" i="19"/>
  <c r="T9" i="19"/>
  <c r="T21" i="19"/>
  <c r="S7" i="19"/>
  <c r="Y7" i="19" s="1"/>
  <c r="Z69" i="19"/>
  <c r="U77" i="19"/>
  <c r="Z77" i="19" s="1"/>
  <c r="U91" i="19"/>
  <c r="U51" i="19"/>
  <c r="Z24" i="19"/>
  <c r="U23" i="19"/>
  <c r="Z23" i="19" s="1"/>
  <c r="Z41" i="19"/>
  <c r="U49" i="19"/>
  <c r="Z49" i="19" s="1"/>
  <c r="U79" i="19"/>
  <c r="U9" i="19"/>
  <c r="Z108" i="19" s="1"/>
  <c r="Z13" i="19"/>
  <c r="U21" i="19"/>
  <c r="Z21" i="19" s="1"/>
  <c r="Z38" i="19"/>
  <c r="U37" i="19"/>
  <c r="Z37" i="19" s="1"/>
  <c r="U63" i="19"/>
  <c r="Z27" i="19"/>
  <c r="U35" i="19"/>
  <c r="U105" i="19"/>
  <c r="Z105" i="19" s="1"/>
  <c r="Z97" i="19"/>
  <c r="Z94" i="19"/>
  <c r="U93" i="19"/>
  <c r="Z93" i="19" s="1"/>
  <c r="U107" i="19"/>
  <c r="U119" i="19"/>
  <c r="Z119" i="19" s="1"/>
  <c r="U121" i="19"/>
  <c r="Z121" i="19" s="1"/>
  <c r="Z122" i="19"/>
  <c r="U133" i="19"/>
  <c r="Z133" i="19" s="1"/>
  <c r="Z125" i="19"/>
  <c r="U135" i="19"/>
  <c r="U147" i="19"/>
  <c r="Z147" i="19" s="1"/>
  <c r="U149" i="19"/>
  <c r="Z149" i="19" s="1"/>
  <c r="Z150" i="19"/>
  <c r="U161" i="19"/>
  <c r="Z161" i="19" s="1"/>
  <c r="Z153" i="19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37" i="19"/>
  <c r="L35" i="19"/>
  <c r="K7" i="19"/>
  <c r="Q7" i="19" s="1"/>
  <c r="L23" i="19"/>
  <c r="L9" i="19"/>
  <c r="L21" i="19"/>
  <c r="L49" i="19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49" i="19"/>
  <c r="D23" i="19"/>
  <c r="D37" i="19"/>
  <c r="D21" i="19"/>
  <c r="D51" i="19"/>
  <c r="D9" i="19"/>
  <c r="C7" i="19"/>
  <c r="I7" i="19" s="1"/>
  <c r="D35" i="19"/>
  <c r="I57" i="12"/>
  <c r="N57" i="12"/>
  <c r="K57" i="12"/>
  <c r="J57" i="12"/>
  <c r="M57" i="12"/>
  <c r="L57" i="12"/>
  <c r="Z139" i="19" l="1"/>
  <c r="Z111" i="19"/>
  <c r="Z35" i="19"/>
  <c r="Z10" i="19"/>
  <c r="Z51" i="19"/>
  <c r="Z136" i="19"/>
  <c r="Z63" i="19"/>
  <c r="Z79" i="19"/>
  <c r="Z91" i="19"/>
  <c r="Z9" i="19"/>
  <c r="Z152" i="19"/>
  <c r="Z140" i="19"/>
  <c r="Z127" i="19"/>
  <c r="Z114" i="19"/>
  <c r="Z101" i="19"/>
  <c r="Z73" i="19"/>
  <c r="Z53" i="19"/>
  <c r="Z89" i="19"/>
  <c r="Z16" i="19"/>
  <c r="Z54" i="19"/>
  <c r="Z33" i="19"/>
  <c r="Z20" i="19"/>
  <c r="Z126" i="19"/>
  <c r="Z56" i="19"/>
  <c r="Z32" i="19"/>
  <c r="Z25" i="19"/>
  <c r="Z159" i="19"/>
  <c r="Z146" i="19"/>
  <c r="Z137" i="19"/>
  <c r="Z124" i="19"/>
  <c r="Z112" i="19"/>
  <c r="Z99" i="19"/>
  <c r="Z43" i="19"/>
  <c r="Z84" i="19"/>
  <c r="Z72" i="19"/>
  <c r="Z14" i="19"/>
  <c r="Z74" i="19"/>
  <c r="Z100" i="19"/>
  <c r="Z158" i="19"/>
  <c r="Z145" i="19"/>
  <c r="Z132" i="19"/>
  <c r="Z123" i="19"/>
  <c r="Z110" i="19"/>
  <c r="Z95" i="19"/>
  <c r="Z34" i="19"/>
  <c r="Z75" i="19"/>
  <c r="Z46" i="19"/>
  <c r="Z12" i="19"/>
  <c r="Z85" i="19"/>
  <c r="Z40" i="19"/>
  <c r="Z31" i="19"/>
  <c r="Z156" i="19"/>
  <c r="Z117" i="19"/>
  <c r="Z96" i="19"/>
  <c r="Z58" i="19"/>
  <c r="Z88" i="19"/>
  <c r="Z47" i="19"/>
  <c r="Z141" i="19"/>
  <c r="Z115" i="19"/>
  <c r="Z61" i="19"/>
  <c r="Z17" i="19"/>
  <c r="Z39" i="19"/>
  <c r="Z160" i="19"/>
  <c r="Z157" i="19"/>
  <c r="Z144" i="19"/>
  <c r="Z131" i="19"/>
  <c r="Z118" i="19"/>
  <c r="Z109" i="19"/>
  <c r="Z98" i="19"/>
  <c r="Z26" i="19"/>
  <c r="Z67" i="19"/>
  <c r="Z29" i="19"/>
  <c r="Z11" i="19"/>
  <c r="Z76" i="19"/>
  <c r="Z60" i="19"/>
  <c r="Z86" i="19"/>
  <c r="Z130" i="19"/>
  <c r="Z104" i="19"/>
  <c r="Z87" i="19"/>
  <c r="Z19" i="19"/>
  <c r="Z30" i="19"/>
  <c r="Z28" i="19"/>
  <c r="Z44" i="19"/>
  <c r="Z143" i="19"/>
  <c r="Z68" i="19"/>
  <c r="Z102" i="19"/>
  <c r="Z42" i="19"/>
  <c r="Z151" i="19"/>
  <c r="Z113" i="19"/>
  <c r="Z81" i="19"/>
  <c r="Z57" i="19"/>
  <c r="Z155" i="19"/>
  <c r="Z142" i="19"/>
  <c r="Z129" i="19"/>
  <c r="Z116" i="19"/>
  <c r="Z103" i="19"/>
  <c r="Z90" i="19"/>
  <c r="Z70" i="19"/>
  <c r="Z45" i="19"/>
  <c r="Z18" i="19"/>
  <c r="Z71" i="19"/>
  <c r="Z59" i="19"/>
  <c r="Z48" i="19"/>
  <c r="Z154" i="19"/>
  <c r="Z128" i="19"/>
  <c r="Z82" i="19"/>
  <c r="Z62" i="19"/>
  <c r="Z138" i="19"/>
  <c r="Z15" i="19"/>
  <c r="Z52" i="19"/>
  <c r="Z135" i="19"/>
  <c r="Z107" i="19"/>
  <c r="Z55" i="19"/>
  <c r="Z80" i="19"/>
  <c r="Z83" i="19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5" i="19"/>
  <c r="I105" i="19" s="1"/>
  <c r="C107" i="19"/>
  <c r="I107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49" i="19"/>
  <c r="I49" i="19" s="1"/>
  <c r="C23" i="19"/>
  <c r="I23" i="19" s="1"/>
  <c r="C51" i="19"/>
  <c r="I51" i="19" s="1"/>
  <c r="C37" i="19"/>
  <c r="I37" i="19" s="1"/>
  <c r="C35" i="19"/>
  <c r="I35" i="19" s="1"/>
  <c r="C21" i="19"/>
  <c r="I21" i="19" s="1"/>
  <c r="C9" i="19"/>
  <c r="I9" i="19" s="1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93" i="19"/>
  <c r="Q93" i="19" s="1"/>
  <c r="K105" i="19"/>
  <c r="Q105" i="19" s="1"/>
  <c r="K91" i="19"/>
  <c r="Q91" i="19" s="1"/>
  <c r="K79" i="19"/>
  <c r="Q79" i="19" s="1"/>
  <c r="K77" i="19"/>
  <c r="Q77" i="19" s="1"/>
  <c r="K65" i="19"/>
  <c r="Q65" i="19" s="1"/>
  <c r="K63" i="19"/>
  <c r="Q63" i="19" s="1"/>
  <c r="K35" i="19"/>
  <c r="Q35" i="19" s="1"/>
  <c r="K51" i="19"/>
  <c r="Q51" i="19" s="1"/>
  <c r="K37" i="19"/>
  <c r="Q37" i="19" s="1"/>
  <c r="K21" i="19"/>
  <c r="Q21" i="19" s="1"/>
  <c r="K23" i="19"/>
  <c r="Q23" i="19" s="1"/>
  <c r="K9" i="19"/>
  <c r="Q9" i="19" s="1"/>
  <c r="K49" i="19"/>
  <c r="Q49" i="19" s="1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93" i="19"/>
  <c r="Y93" i="19" s="1"/>
  <c r="S105" i="19"/>
  <c r="Y105" i="19" s="1"/>
  <c r="S91" i="19"/>
  <c r="Y91" i="19" s="1"/>
  <c r="S79" i="19"/>
  <c r="Y79" i="19" s="1"/>
  <c r="S77" i="19"/>
  <c r="Y77" i="19" s="1"/>
  <c r="S65" i="19"/>
  <c r="Y65" i="19" s="1"/>
  <c r="S63" i="19"/>
  <c r="Y63" i="19" s="1"/>
  <c r="S49" i="19"/>
  <c r="Y49" i="19" s="1"/>
  <c r="S23" i="19"/>
  <c r="Y23" i="19" s="1"/>
  <c r="S35" i="19"/>
  <c r="Y35" i="19" s="1"/>
  <c r="S51" i="19"/>
  <c r="Y51" i="19" s="1"/>
  <c r="S37" i="19"/>
  <c r="Y37" i="19" s="1"/>
  <c r="S9" i="19"/>
  <c r="Y9" i="19" s="1"/>
  <c r="S21" i="19"/>
  <c r="Y21" i="19" s="1"/>
</calcChain>
</file>

<file path=xl/sharedStrings.xml><?xml version="1.0" encoding="utf-8"?>
<sst xmlns="http://schemas.openxmlformats.org/spreadsheetml/2006/main" count="5707" uniqueCount="318">
  <si>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</si>
  <si>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</si>
  <si>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</si>
  <si>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</si>
  <si>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</si>
  <si>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</si>
  <si>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</si>
  <si>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</si>
  <si>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</si>
  <si>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</si>
  <si>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</si>
  <si>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</si>
  <si>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</si>
  <si>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</si>
  <si>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</si>
  <si>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</si>
  <si>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</si>
  <si>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</si>
  <si>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</si>
  <si>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</si>
  <si>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</si>
  <si>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</si>
  <si>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</si>
  <si>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</si>
  <si>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</si>
  <si>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</si>
  <si>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</si>
  <si>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</si>
  <si>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</si>
  <si>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</si>
  <si>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</si>
  <si>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</si>
  <si>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</si>
  <si>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</si>
  <si>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</si>
  <si>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</si>
  <si>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</si>
  <si>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</si>
  <si>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</si>
  <si>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</si>
  <si>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</si>
  <si>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</si>
  <si>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</si>
  <si>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</si>
  <si>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</si>
  <si>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</si>
  <si>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</si>
  <si>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</si>
  <si>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</si>
  <si>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</si>
  <si>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</si>
  <si>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</si>
  <si>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</si>
  <si>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</si>
  <si>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</si>
  <si>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</si>
  <si>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</si>
  <si>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</si>
  <si>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</si>
  <si>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</si>
  <si>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</si>
  <si>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</si>
  <si>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</si>
  <si>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</si>
  <si>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</si>
  <si>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</si>
  <si>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</si>
  <si>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</si>
  <si>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</si>
  <si>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</si>
  <si>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</si>
  <si>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</si>
  <si>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</si>
  <si>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</si>
  <si>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</si>
  <si>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</si>
  <si>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</si>
  <si>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</si>
  <si>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</si>
  <si>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</si>
  <si>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</si>
  <si>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</si>
  <si>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</si>
  <si>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</si>
  <si>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</si>
  <si>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</si>
  <si>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</si>
  <si>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</si>
  <si>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</si>
  <si>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</si>
  <si>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</si>
  <si>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</si>
  <si>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</si>
  <si>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</si>
  <si>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</si>
  <si>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</si>
  <si>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</si>
  <si>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</si>
  <si>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</si>
  <si>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</si>
  <si>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</si>
  <si>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</si>
  <si>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</si>
  <si>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</si>
  <si>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</si>
  <si>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</si>
  <si>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</si>
  <si>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</si>
  <si>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</si>
  <si>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</si>
  <si>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</si>
  <si>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</si>
  <si>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</si>
  <si>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</si>
  <si>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</si>
  <si>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</si>
  <si>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</si>
  <si>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</si>
  <si>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</si>
  <si>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</si>
  <si>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</si>
  <si>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</si>
  <si>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</si>
  <si>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</si>
  <si>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</si>
  <si>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</si>
  <si>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</si>
  <si>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</si>
  <si>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</si>
  <si>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</si>
  <si>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</si>
  <si>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</si>
  <si>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</si>
  <si>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</si>
  <si>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</si>
  <si>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</si>
  <si>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</si>
  <si>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</si>
  <si>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</si>
  <si>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</si>
  <si>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</si>
  <si>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</si>
  <si>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</si>
  <si>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</si>
  <si>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</si>
  <si>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</si>
  <si>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</si>
  <si>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</si>
  <si>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</si>
  <si>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</si>
  <si>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</si>
  <si>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</si>
  <si>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</si>
  <si>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</si>
  <si>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</si>
  <si>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</si>
  <si>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</si>
  <si>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</si>
  <si>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</si>
  <si>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</si>
  <si>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</si>
  <si>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</si>
  <si>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</si>
  <si>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</si>
  <si>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</si>
  <si>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</si>
  <si>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</si>
  <si>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</si>
  <si>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</si>
  <si>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</si>
  <si>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</si>
  <si>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</si>
  <si>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</si>
  <si>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</si>
  <si>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</si>
  <si>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</si>
  <si>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</si>
  <si>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</si>
  <si>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</si>
  <si>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</si>
  <si>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</si>
  <si>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</si>
  <si>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</si>
  <si>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</si>
  <si>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</si>
  <si>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</si>
  <si>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</si>
  <si>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</si>
  <si>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</si>
  <si>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</si>
  <si>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</si>
  <si>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</si>
  <si>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</si>
  <si>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</si>
  <si>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</si>
  <si>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</si>
  <si>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</si>
  <si>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</si>
  <si>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</si>
  <si>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</si>
  <si>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</si>
  <si>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</si>
  <si>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</si>
  <si>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</si>
  <si>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</si>
  <si>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</si>
  <si>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</si>
  <si>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</si>
  <si>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</si>
  <si>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</si>
  <si>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octubre 2024</t>
  </si>
  <si>
    <t>Resumen indicadores Granadilla de Abona</t>
  </si>
  <si>
    <t>Evolución mensual de viajeros entrados en Granadilla de Abona según lugar de residencia</t>
  </si>
  <si>
    <t>Evolución mensual de viajeros entrados en Granadilla de Abona según categoría del establecimiento</t>
  </si>
  <si>
    <t>Evolución anual de viajeros entrados en Granadilla de Abona según categoría del establecimiento</t>
  </si>
  <si>
    <t>Evolución mensual de pernoctaciones en Granadilla de Abona según lugar de residencia</t>
  </si>
  <si>
    <t>Evolución mensual de pernoctaciones en Granadilla de Abona según categoría del establecimiento</t>
  </si>
  <si>
    <t>Evolución mensual de estancia media en Granadilla de Abona según lugar de residencia</t>
  </si>
  <si>
    <t>Evolución mensual de estancia media en Granadilla de Abona según categoría del establecimiento</t>
  </si>
  <si>
    <t>Evolución mensual de tasa de ocupación en Granadilla de Abona según categoría del establecimiento</t>
  </si>
  <si>
    <t>Viajeros españoles entrados en los hoteles y apartamentos de Granadilla de Abona según lugar de residencia - acumulado</t>
  </si>
  <si>
    <t>Viajeros españoles entrados en los hoteles y apartamentos de Granadilla de Abona por tipología y categoría de alojamiento - acumulado</t>
  </si>
  <si>
    <t>Viajeros peninsulares entrados en los hoteles y apartamentos de Granadilla de Abona por tipología y categoría de alojamiento - acumulado</t>
  </si>
  <si>
    <t>Viajeros canarios entrados en los hoteles y apartamentos de Granadilla de Abona por tipología y categoría de alojamiento - acumulado</t>
  </si>
  <si>
    <t>Resumen de indicadores turísticos de Tenerife-Granadilla de Abona</t>
  </si>
  <si>
    <t>octubre 2019</t>
  </si>
  <si>
    <t>octubre 2021</t>
  </si>
  <si>
    <t>octubre 2022</t>
  </si>
  <si>
    <t>octubre 2023</t>
  </si>
  <si>
    <t>octubre 2024</t>
  </si>
  <si>
    <t>acumulado a octubre 2019</t>
  </si>
  <si>
    <t>acumulado a octubre 2021</t>
  </si>
  <si>
    <t>acumulado a octubre 2022</t>
  </si>
  <si>
    <t>acumulado a octubre 2023</t>
  </si>
  <si>
    <t>acumulado a octubre 2024</t>
  </si>
  <si>
    <t>-</t>
  </si>
  <si>
    <t>octubre 2020</t>
  </si>
  <si>
    <t>Viajeros  entrados en los establecimientos alojativos de Granadilla de Abona 
(hotel + apartamento)</t>
  </si>
  <si>
    <t>Viajeros españoles entrados en los establecimientos alojativos de Granadilla de Abona 
(hotel + apartamento)</t>
  </si>
  <si>
    <t>Viajeros peninsulares entrados en los establecimientos alojativos de Granadilla de Abona 
(hotel + apartamento)</t>
  </si>
  <si>
    <t>Viajeros canarios entrados en los establecimientos alojativos de Granadilla de Abona 
(hotel + apartamento)</t>
  </si>
  <si>
    <t>Viajeros extranjeros entrados en los establecimientos alojativos de Granadilla de Abona 
(hotel + apartamento)</t>
  </si>
  <si>
    <t>Viajeros británicos entrados en los establecimientos alojativos de Granadilla de Abona 
(hotel + apartamento)</t>
  </si>
  <si>
    <t>Viajeros alemanes entrados en los establecimientos alojativos de Granadilla de Abona 
(hotel + apartamento)</t>
  </si>
  <si>
    <t>Viajeros franceses entrados en los establecimientos alojativos de Granadilla de Abona 
(hotel + apartamento)</t>
  </si>
  <si>
    <t>Viajeros belgas entrados en los establecimientos alojativos de Granadilla de Abona 
(hotel + apartamento)</t>
  </si>
  <si>
    <t>Viajeros holandeses entrados en los establecimientos alojativos de Granadilla de Abona 
(hotel + apartamento)</t>
  </si>
  <si>
    <t>Viajeros daneses entrados en los establecimientos alojativos de Granadilla de Abona 
(hotel + apartamento)</t>
  </si>
  <si>
    <t>Viajeros suecos entrados en los establecimientos alojativos de Granadilla de Abona 
(hotel + apartamento)</t>
  </si>
  <si>
    <t>var 21/20</t>
  </si>
  <si>
    <t>var 23/22</t>
  </si>
  <si>
    <t>Viajeros entrados en los establecimientos alojativos de Granadilla de Abona 
(hotel + apartamento)</t>
  </si>
  <si>
    <t>Viajeros entrados en los hoteles de Granadilla de Abona</t>
  </si>
  <si>
    <t>Evolución de viajeros entrados en los establecimientos alojativos de Granadilla de Abona 
(hotel + apartamento)</t>
  </si>
  <si>
    <t>Evolución de viajeros entrados en los hoteles de Granadilla de Abona</t>
  </si>
  <si>
    <t>Evolución de viajeros entrados en los hoteles de 4, 5 estrellas de Granadilla de Abona</t>
  </si>
  <si>
    <t>Evolución de viajeros entrados en los apartamentos de Granadilla de Abona</t>
  </si>
  <si>
    <t>acumulado a octubre 2020</t>
  </si>
  <si>
    <t>Viajeros entrados en los establecimientos alojativos de Granadilla de Abona según lugar de residencia (hotel + apartamento)</t>
  </si>
  <si>
    <t>acumulado octubre 2018</t>
  </si>
  <si>
    <t>acumulado octubre 2019</t>
  </si>
  <si>
    <t>acumulado octubre 2020</t>
  </si>
  <si>
    <t>acumulado octubre 2022</t>
  </si>
  <si>
    <t>acumulado octubre 2023</t>
  </si>
  <si>
    <t>acumulado octubre 2024</t>
  </si>
  <si>
    <t>Viajeros entrados en los hoteles de Granadilla de Abona según lugar de residencia (hotel + apartamento)</t>
  </si>
  <si>
    <t>Viajeros entrados en los apartamentos de Granadilla de Abona según lugar de residencia (hotel + apartamento)</t>
  </si>
  <si>
    <t>acumulado octubre 2021</t>
  </si>
  <si>
    <t>Viajeros alojados en los establecimientos alojativos de Granadilla de Abona según lugar de residencia (hotel + apartamento)</t>
  </si>
  <si>
    <t>Pernoctaciones realizadas por los turistas en los establecimientos alojativos de Granadilla de Abona (hotel + apartamento)</t>
  </si>
  <si>
    <t>Pernoctaciones realizadas por los turistas españoles en los establecimientos alojativos de Granadilla de Abona (hotel + apartamento)</t>
  </si>
  <si>
    <t>var 24/23</t>
  </si>
  <si>
    <t>var 24/19</t>
  </si>
  <si>
    <t>Pernoctaciones realizadas por los procedentes de Península en los establecimientos alojativos de Granadilla de Abona (hotel + apartamento)</t>
  </si>
  <si>
    <t>Pernoctaciones realizadas por los procedentes de Canarias en los establecimientos alojativos de Granadilla de Abona (hotel + apartamento)</t>
  </si>
  <si>
    <t>Pernoctaciones realizadas por los procedentes de Total residentes en el extranjero en los establecimientos alojativos de Granadilla de Abona (hotel + apartamento)</t>
  </si>
  <si>
    <t>Pernoctaciones realizadas por los procedentes de Reino Unido en los establecimientos alojativos de Granadilla de Abona (hotel + apartamento)</t>
  </si>
  <si>
    <t>Pernoctaciones realizadas por los procedentes de Alemania en los establecimientos alojativos de Granadilla de Abona (hotel + apartamento)</t>
  </si>
  <si>
    <t>Pernoctaciones realizadas por los procedentes de Francia en los establecimientos alojativos de Granadilla de Abona (hotel + apartamento)</t>
  </si>
  <si>
    <t>Pernoctaciones realizadas por los procedentes de Bélgica en los establecimientos alojativos de Granadilla de Abona (hotel + apartamento)</t>
  </si>
  <si>
    <t>Pernoctaciones realizadas por los procedentes de Países Bajos en los establecimientos alojativos de Granadilla de Abona (hotel + apartamento)</t>
  </si>
  <si>
    <t>Pernoctaciones realizadas por los procedentes de Dinamarca en los establecimientos alojativos de Granadilla de Abona (hotel + apartamento)</t>
  </si>
  <si>
    <t>Pernoctaciones realizadas por los procedentes de Suecia en los establecimientos alojativos de Granadilla de Abona (hotel + apartamento)</t>
  </si>
  <si>
    <t>2020</t>
  </si>
  <si>
    <t>2021</t>
  </si>
  <si>
    <t>2022</t>
  </si>
  <si>
    <t>Pernoctaciones realizadas por los turistas en los hoteles de Granadilla de Abona</t>
  </si>
  <si>
    <t>octubre 2018</t>
  </si>
  <si>
    <t>Estancia Media en los establecimientos alojativos de Granadilla de Abona
(hotel + apartamento)</t>
  </si>
  <si>
    <t>Estancia media de los viajeros españoles entrados en los establecimientos alojativos de Granadilla de Abona (hotel + apartamento)</t>
  </si>
  <si>
    <t>Estancia media de los viajeros peninsulares entrados en los establecimientos alojativos de Granadilla de Abona (hotel + apartamento)</t>
  </si>
  <si>
    <t>Estancia media de los viajeros canarios entrados en los establecimientos alojativos de Granadilla de Abona (hotel + apartamento)</t>
  </si>
  <si>
    <t>Estancia media de los viajeros extranjeros entrados en los establecimientos alojativos de Granadilla de Abona (hotel + apartamento)</t>
  </si>
  <si>
    <t>Estancia media de los viajeros británicos entrados en los establecimientos alojativos de Granadilla de Abona (hotel + apartamento)</t>
  </si>
  <si>
    <t>Estancia media de los viajeros alemanes entrados en los establecimientos alojativos de Granadilla de Abona (hotel + apartamento)</t>
  </si>
  <si>
    <t>Estancia media de los viajeros franceses entrados en los establecimientos alojativos de Granadilla de Abona (hotel + apartamento)</t>
  </si>
  <si>
    <t>Estancia media de los viajeros belgas entrados en los establecimientos alojativos de Granadilla de Abona (hotel + apartamento)</t>
  </si>
  <si>
    <t>Estancia media de los viajeros holandeses entrados en los establecimientos alojativos de Granadilla de Abona (hotel + apartamento)</t>
  </si>
  <si>
    <t>Estancia media de los viajeros daneses entrados en los establecimientos alojativos de Granadilla de Abona (hotel + apartamento)</t>
  </si>
  <si>
    <t>Estancia media de los viajeros suecos entrados en los establecimientos alojativos de Granadilla de Abona (hotel + apartamento)</t>
  </si>
  <si>
    <t>Estancia Media en los hoteles de Granadilla de Abona</t>
  </si>
  <si>
    <t>Estancia Media en los hoteles de 4, 5 estrellas de Granadilla de Abona</t>
  </si>
  <si>
    <t>Estancia Media en los hoteles de 1, 2, 3 Estrellas de Granadilla de Abona</t>
  </si>
  <si>
    <t>Estancia Media en los apartamentos de Granadilla de Abona</t>
  </si>
  <si>
    <t>Tasa de ocupación por plaza en los establecimientos alojativos de Granadilla de Abona
(hotel + apartamento)</t>
  </si>
  <si>
    <t>Tasa de ocupación por plaza en los hoteles de Granadilla de Abona</t>
  </si>
  <si>
    <t>Tasa de ocupación por plaza en los hoteles de 4, 5 Estrellas de Granadilla de Abona</t>
  </si>
  <si>
    <t>Tasa de ocupación por plaza en los hoteles de 1, 2, 3 Estrellas de Granadilla de Abona</t>
  </si>
  <si>
    <t>Tasa de ocupación por plaza en los apartamentos de Granadilla de Abona</t>
  </si>
  <si>
    <t>Distribución de viajeros españoles entrados en hoteles y apartamentos de Granadilla de Abona  por lugar de residencia</t>
  </si>
  <si>
    <t>Viajeros españoles entrados en los hoteles y apartamentos de Granadilla de Abona según lugar de residencia</t>
  </si>
  <si>
    <t>Viajeros españoles entrados en los hoteles y apartamentos de Granadilla de Abona por tipología y categoría de alojamiento</t>
  </si>
  <si>
    <t>Viajeros peninsulares entrados en los hoteles y apartamentos de Granadilla de Abona por tipología y categoría de alojamiento</t>
  </si>
  <si>
    <t>Viajeros canarios entrados en los hoteles y apartamentos de Granadilla de Abona por tipología y categoría de alojamiento</t>
  </si>
  <si>
    <t>Evolución de viajeros españoles entrados en los establecimientos alojativos de Granadilla de Abona
(hotel + apartamento)</t>
  </si>
  <si>
    <t>Evolución de viajeros peninsulares entrados en los establecimientos alojativos de Granadilla de Abona
(hotel + apartamento)</t>
  </si>
  <si>
    <t>Evolución de viajeros canarios entrados en los establecimientos alojativos de Granadilla de Abona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</si>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</sst>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4" xfId="0" applyFont="1" applyBorder="1" applyAlignment="1">
      <alignment horizontal="left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2C7288B7-1F8F-4FB0-93B9-228B85473B62}"/>
    <cellStyle name="Normal 2 6" xfId="3" xr:uid="{874D2393-821F-40BD-93C6-46530B2B97D0}"/>
    <cellStyle name="Porcentaje" xfId="1" builtinId="5"/>
  </cellStyles>
  <dxfs count="0"/>
  <tableStyles count="1" defaultTableStyle="TableStyleMedium2" defaultPivotStyle="PivotStyleLight16">
    <tableStyle name="Invisible" pivot="0" table="0" count="0" xr9:uid="{0FB22E8D-7A6E-4F03-A035-539C2464FCB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7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0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1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2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3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2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4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9.xml"/><Relationship Id="rId1" Type="http://schemas.microsoft.com/office/2011/relationships/chartStyle" Target="style69.xml"/><Relationship Id="rId4" Type="http://schemas.openxmlformats.org/officeDocument/2006/relationships/chartUserShapes" Target="../drawings/drawing124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70.xml"/><Relationship Id="rId1" Type="http://schemas.microsoft.com/office/2011/relationships/chartStyle" Target="style70.xml"/><Relationship Id="rId4" Type="http://schemas.openxmlformats.org/officeDocument/2006/relationships/chartUserShapes" Target="../drawings/drawing126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12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581491432753985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7E-4DF2-8F9D-62E40A1F726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5020</c:v>
                </c:pt>
                <c:pt idx="1">
                  <c:v>3781</c:v>
                </c:pt>
                <c:pt idx="2">
                  <c:v>4520</c:v>
                </c:pt>
                <c:pt idx="3">
                  <c:v>3159</c:v>
                </c:pt>
                <c:pt idx="4">
                  <c:v>3368</c:v>
                </c:pt>
                <c:pt idx="5">
                  <c:v>3341</c:v>
                </c:pt>
                <c:pt idx="6">
                  <c:v>3189</c:v>
                </c:pt>
                <c:pt idx="7">
                  <c:v>3508</c:v>
                </c:pt>
                <c:pt idx="8">
                  <c:v>3494</c:v>
                </c:pt>
                <c:pt idx="9">
                  <c:v>3489</c:v>
                </c:pt>
                <c:pt idx="10">
                  <c:v>4580</c:v>
                </c:pt>
                <c:pt idx="11">
                  <c:v>3627</c:v>
                </c:pt>
                <c:pt idx="12">
                  <c:v>45076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7E-4DF2-8F9D-62E40A1F726A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7E-4DF2-8F9D-62E40A1F726A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4018</c:v>
                </c:pt>
                <c:pt idx="11">
                  <c:v>4675</c:v>
                </c:pt>
                <c:pt idx="12">
                  <c:v>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7E-4DF2-8F9D-62E40A1F726A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7E-4DF2-8F9D-62E40A1F726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7E-4DF2-8F9D-62E40A1F726A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A7E-4DF2-8F9D-62E40A1F726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A7E-4DF2-8F9D-62E40A1F726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2">
                  <c:v>35995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7E-4DF2-8F9D-62E40A1F7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7E-4DF2-8F9D-62E40A1F726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7E-4DF2-8F9D-62E40A1F726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7E-4DF2-8F9D-62E40A1F726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7E-4DF2-8F9D-62E40A1F726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7E-4DF2-8F9D-62E40A1F726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7E-4DF2-8F9D-62E40A1F726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7E-4DF2-8F9D-62E40A1F726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7E-4DF2-8F9D-62E40A1F726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7E-4DF2-8F9D-62E40A1F726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7E-4DF2-8F9D-62E40A1F726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7E-4DF2-8F9D-62E40A1F726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7E-4DF2-8F9D-62E40A1F726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7E-4DF2-8F9D-62E40A1F726A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-0.35280508964719492</c:v>
                </c:pt>
                <c:pt idx="1">
                  <c:v>5.6933983163491408E-2</c:v>
                </c:pt>
                <c:pt idx="2">
                  <c:v>0.20295505848553264</c:v>
                </c:pt>
                <c:pt idx="3">
                  <c:v>-0.12960467205750226</c:v>
                </c:pt>
                <c:pt idx="4">
                  <c:v>-0.48213791193575184</c:v>
                </c:pt>
                <c:pt idx="5">
                  <c:v>-0.22824675324675325</c:v>
                </c:pt>
                <c:pt idx="6">
                  <c:v>-0.10428571428571431</c:v>
                </c:pt>
                <c:pt idx="7">
                  <c:v>2.6298701298701266E-2</c:v>
                </c:pt>
                <c:pt idx="8">
                  <c:v>-0.16041778253883232</c:v>
                </c:pt>
                <c:pt idx="9">
                  <c:v>-6.7796610169491567E-2</c:v>
                </c:pt>
                <c:pt idx="10">
                  <c:v>-1</c:v>
                </c:pt>
                <c:pt idx="11">
                  <c:v>-1</c:v>
                </c:pt>
                <c:pt idx="12">
                  <c:v>-0.12861915367483301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7E-4DF2-8F9D-62E40A1F726A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-0.10836653386454187</c:v>
                </c:pt>
                <c:pt idx="1">
                  <c:v>0.2618354932557525</c:v>
                </c:pt>
                <c:pt idx="2">
                  <c:v>0.29690265486725664</c:v>
                </c:pt>
                <c:pt idx="3">
                  <c:v>0.22665400443178219</c:v>
                </c:pt>
                <c:pt idx="4">
                  <c:v>-0.44477434679334915</c:v>
                </c:pt>
                <c:pt idx="5">
                  <c:v>-0.288536366357378</c:v>
                </c:pt>
                <c:pt idx="6">
                  <c:v>-0.21354656632173097</c:v>
                </c:pt>
                <c:pt idx="7">
                  <c:v>-9.8916761687571242E-2</c:v>
                </c:pt>
                <c:pt idx="8">
                  <c:v>-0.10274756725815681</c:v>
                </c:pt>
                <c:pt idx="9">
                  <c:v>0.13499570077386069</c:v>
                </c:pt>
                <c:pt idx="10">
                  <c:v>-1</c:v>
                </c:pt>
                <c:pt idx="11">
                  <c:v>-1</c:v>
                </c:pt>
                <c:pt idx="12">
                  <c:v>-2.3705552089831605E-2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7E-4DF2-8F9D-62E40A1F7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DB-443E-866F-088AE7E489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144</c:v>
                </c:pt>
                <c:pt idx="1">
                  <c:v>61</c:v>
                </c:pt>
                <c:pt idx="2">
                  <c:v>97</c:v>
                </c:pt>
                <c:pt idx="3">
                  <c:v>52</c:v>
                </c:pt>
                <c:pt idx="4">
                  <c:v>44</c:v>
                </c:pt>
                <c:pt idx="5">
                  <c:v>38</c:v>
                </c:pt>
                <c:pt idx="6">
                  <c:v>43</c:v>
                </c:pt>
                <c:pt idx="7">
                  <c:v>64</c:v>
                </c:pt>
                <c:pt idx="8">
                  <c:v>39</c:v>
                </c:pt>
                <c:pt idx="9">
                  <c:v>58</c:v>
                </c:pt>
                <c:pt idx="10">
                  <c:v>45</c:v>
                </c:pt>
                <c:pt idx="11">
                  <c:v>46</c:v>
                </c:pt>
                <c:pt idx="12">
                  <c:v>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DB-443E-866F-088AE7E489B8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DB-443E-866F-088AE7E489B8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98</c:v>
                </c:pt>
                <c:pt idx="1">
                  <c:v>109</c:v>
                </c:pt>
                <c:pt idx="2">
                  <c:v>66</c:v>
                </c:pt>
                <c:pt idx="3">
                  <c:v>50</c:v>
                </c:pt>
                <c:pt idx="4">
                  <c:v>52</c:v>
                </c:pt>
                <c:pt idx="5">
                  <c:v>45</c:v>
                </c:pt>
                <c:pt idx="6">
                  <c:v>71</c:v>
                </c:pt>
                <c:pt idx="7">
                  <c:v>67</c:v>
                </c:pt>
                <c:pt idx="8">
                  <c:v>47</c:v>
                </c:pt>
                <c:pt idx="9">
                  <c:v>106</c:v>
                </c:pt>
                <c:pt idx="10">
                  <c:v>95</c:v>
                </c:pt>
                <c:pt idx="11">
                  <c:v>62</c:v>
                </c:pt>
                <c:pt idx="12">
                  <c:v>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DB-443E-866F-088AE7E489B8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DB-443E-866F-088AE7E489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80</c:v>
                </c:pt>
                <c:pt idx="1">
                  <c:v>75</c:v>
                </c:pt>
                <c:pt idx="2">
                  <c:v>92</c:v>
                </c:pt>
                <c:pt idx="3">
                  <c:v>61</c:v>
                </c:pt>
                <c:pt idx="4">
                  <c:v>23</c:v>
                </c:pt>
                <c:pt idx="5">
                  <c:v>30</c:v>
                </c:pt>
                <c:pt idx="6">
                  <c:v>39</c:v>
                </c:pt>
                <c:pt idx="7">
                  <c:v>25</c:v>
                </c:pt>
                <c:pt idx="8">
                  <c:v>36</c:v>
                </c:pt>
                <c:pt idx="9">
                  <c:v>135</c:v>
                </c:pt>
                <c:pt idx="10">
                  <c:v>145</c:v>
                </c:pt>
                <c:pt idx="11">
                  <c:v>91</c:v>
                </c:pt>
                <c:pt idx="12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DB-443E-866F-088AE7E489B8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BDB-443E-866F-088AE7E489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BDB-443E-866F-088AE7E489B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132</c:v>
                </c:pt>
                <c:pt idx="1">
                  <c:v>156</c:v>
                </c:pt>
                <c:pt idx="2">
                  <c:v>133</c:v>
                </c:pt>
                <c:pt idx="3">
                  <c:v>104</c:v>
                </c:pt>
                <c:pt idx="4">
                  <c:v>12</c:v>
                </c:pt>
                <c:pt idx="5">
                  <c:v>13</c:v>
                </c:pt>
                <c:pt idx="6">
                  <c:v>41</c:v>
                </c:pt>
                <c:pt idx="7">
                  <c:v>103</c:v>
                </c:pt>
                <c:pt idx="8">
                  <c:v>77</c:v>
                </c:pt>
                <c:pt idx="9">
                  <c:v>99</c:v>
                </c:pt>
                <c:pt idx="12">
                  <c:v>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DB-443E-866F-088AE7E48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DB-443E-866F-088AE7E489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DB-443E-866F-088AE7E489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DB-443E-866F-088AE7E489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DB-443E-866F-088AE7E489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DB-443E-866F-088AE7E489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DB-443E-866F-088AE7E489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DB-443E-866F-088AE7E489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DB-443E-866F-088AE7E489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DB-443E-866F-088AE7E489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DB-443E-866F-088AE7E489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DB-443E-866F-088AE7E489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DB-443E-866F-088AE7E489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DB-443E-866F-088AE7E489B8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0.64999999999999991</c:v>
                </c:pt>
                <c:pt idx="1">
                  <c:v>1.08</c:v>
                </c:pt>
                <c:pt idx="2">
                  <c:v>0.44565217391304346</c:v>
                </c:pt>
                <c:pt idx="3">
                  <c:v>0.70491803278688514</c:v>
                </c:pt>
                <c:pt idx="4">
                  <c:v>-0.47826086956521741</c:v>
                </c:pt>
                <c:pt idx="5">
                  <c:v>-0.56666666666666665</c:v>
                </c:pt>
                <c:pt idx="6">
                  <c:v>5.1282051282051322E-2</c:v>
                </c:pt>
                <c:pt idx="7">
                  <c:v>3.12</c:v>
                </c:pt>
                <c:pt idx="8">
                  <c:v>1.1388888888888888</c:v>
                </c:pt>
                <c:pt idx="9">
                  <c:v>-0.26666666666666672</c:v>
                </c:pt>
                <c:pt idx="10">
                  <c:v>-1</c:v>
                </c:pt>
                <c:pt idx="11">
                  <c:v>-1</c:v>
                </c:pt>
                <c:pt idx="12">
                  <c:v>0.45973154362416113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BDB-443E-866F-088AE7E489B8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-8.333333333333337E-2</c:v>
                </c:pt>
                <c:pt idx="1">
                  <c:v>1.557377049180328</c:v>
                </c:pt>
                <c:pt idx="2">
                  <c:v>0.37113402061855671</c:v>
                </c:pt>
                <c:pt idx="3">
                  <c:v>1</c:v>
                </c:pt>
                <c:pt idx="4">
                  <c:v>-0.72727272727272729</c:v>
                </c:pt>
                <c:pt idx="5">
                  <c:v>-0.65789473684210531</c:v>
                </c:pt>
                <c:pt idx="6">
                  <c:v>-4.6511627906976716E-2</c:v>
                </c:pt>
                <c:pt idx="7">
                  <c:v>0.609375</c:v>
                </c:pt>
                <c:pt idx="8">
                  <c:v>0.97435897435897445</c:v>
                </c:pt>
                <c:pt idx="9">
                  <c:v>0.7068965517241379</c:v>
                </c:pt>
                <c:pt idx="10">
                  <c:v>-1</c:v>
                </c:pt>
                <c:pt idx="11">
                  <c:v>-1</c:v>
                </c:pt>
                <c:pt idx="12">
                  <c:v>0.359375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BDB-443E-866F-088AE7E48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63-42A1-90F8-7724C324C24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91</c:v>
                </c:pt>
                <c:pt idx="1">
                  <c:v>113</c:v>
                </c:pt>
                <c:pt idx="2">
                  <c:v>77</c:v>
                </c:pt>
                <c:pt idx="3">
                  <c:v>71</c:v>
                </c:pt>
                <c:pt idx="4">
                  <c:v>62</c:v>
                </c:pt>
                <c:pt idx="5">
                  <c:v>45</c:v>
                </c:pt>
                <c:pt idx="6">
                  <c:v>22</c:v>
                </c:pt>
                <c:pt idx="7">
                  <c:v>26</c:v>
                </c:pt>
                <c:pt idx="8">
                  <c:v>39</c:v>
                </c:pt>
                <c:pt idx="9">
                  <c:v>42</c:v>
                </c:pt>
                <c:pt idx="10">
                  <c:v>73</c:v>
                </c:pt>
                <c:pt idx="11">
                  <c:v>25</c:v>
                </c:pt>
                <c:pt idx="12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63-42A1-90F8-7724C324C246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63-42A1-90F8-7724C324C246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89</c:v>
                </c:pt>
                <c:pt idx="1">
                  <c:v>106</c:v>
                </c:pt>
                <c:pt idx="2">
                  <c:v>58</c:v>
                </c:pt>
                <c:pt idx="3">
                  <c:v>71</c:v>
                </c:pt>
                <c:pt idx="4">
                  <c:v>20</c:v>
                </c:pt>
                <c:pt idx="5">
                  <c:v>41</c:v>
                </c:pt>
                <c:pt idx="6">
                  <c:v>51</c:v>
                </c:pt>
                <c:pt idx="7">
                  <c:v>48</c:v>
                </c:pt>
                <c:pt idx="8">
                  <c:v>54</c:v>
                </c:pt>
                <c:pt idx="9">
                  <c:v>12</c:v>
                </c:pt>
                <c:pt idx="10">
                  <c:v>44</c:v>
                </c:pt>
                <c:pt idx="11">
                  <c:v>63</c:v>
                </c:pt>
                <c:pt idx="12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63-42A1-90F8-7724C324C246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63-42A1-90F8-7724C324C24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63-42A1-90F8-7724C324C246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63-42A1-90F8-7724C324C2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63-42A1-90F8-7724C324C24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2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63-42A1-90F8-7724C324C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63-42A1-90F8-7724C324C2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63-42A1-90F8-7724C324C2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63-42A1-90F8-7724C324C2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63-42A1-90F8-7724C324C2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63-42A1-90F8-7724C324C2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63-42A1-90F8-7724C324C2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63-42A1-90F8-7724C324C2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63-42A1-90F8-7724C324C2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63-42A1-90F8-7724C324C2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63-42A1-90F8-7724C324C2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63-42A1-90F8-7724C324C2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63-42A1-90F8-7724C324C2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63-42A1-90F8-7724C324C246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1.1710526315789473</c:v>
                </c:pt>
                <c:pt idx="1">
                  <c:v>0.33333333333333326</c:v>
                </c:pt>
                <c:pt idx="2">
                  <c:v>-0.13684210526315788</c:v>
                </c:pt>
                <c:pt idx="3">
                  <c:v>-0.32835820895522383</c:v>
                </c:pt>
                <c:pt idx="4">
                  <c:v>-0.82926829268292679</c:v>
                </c:pt>
                <c:pt idx="5">
                  <c:v>-0.75862068965517238</c:v>
                </c:pt>
                <c:pt idx="6">
                  <c:v>-0.79166666666666663</c:v>
                </c:pt>
                <c:pt idx="7">
                  <c:v>-0.29824561403508776</c:v>
                </c:pt>
                <c:pt idx="8">
                  <c:v>2.7222222222222223</c:v>
                </c:pt>
                <c:pt idx="9">
                  <c:v>0.15999999999999992</c:v>
                </c:pt>
                <c:pt idx="10">
                  <c:v>-1</c:v>
                </c:pt>
                <c:pt idx="11">
                  <c:v>-1</c:v>
                </c:pt>
                <c:pt idx="12">
                  <c:v>8.2116788321167977E-2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63-42A1-90F8-7724C324C246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0.81318681318681318</c:v>
                </c:pt>
                <c:pt idx="1">
                  <c:v>-0.22123893805309736</c:v>
                </c:pt>
                <c:pt idx="2">
                  <c:v>6.4935064935064846E-2</c:v>
                </c:pt>
                <c:pt idx="3">
                  <c:v>-0.36619718309859151</c:v>
                </c:pt>
                <c:pt idx="4">
                  <c:v>-0.88709677419354838</c:v>
                </c:pt>
                <c:pt idx="5">
                  <c:v>-0.84444444444444444</c:v>
                </c:pt>
                <c:pt idx="6">
                  <c:v>-0.77272727272727271</c:v>
                </c:pt>
                <c:pt idx="7">
                  <c:v>0.53846153846153855</c:v>
                </c:pt>
                <c:pt idx="8">
                  <c:v>0.71794871794871784</c:v>
                </c:pt>
                <c:pt idx="9">
                  <c:v>1.0714285714285716</c:v>
                </c:pt>
                <c:pt idx="10">
                  <c:v>-1</c:v>
                </c:pt>
                <c:pt idx="11">
                  <c:v>-1</c:v>
                </c:pt>
                <c:pt idx="12">
                  <c:v>8.5034013605442826E-3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63-42A1-90F8-7724C324C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18-433B-A064-1A07CC46CF6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95</c:v>
                </c:pt>
                <c:pt idx="1">
                  <c:v>28</c:v>
                </c:pt>
                <c:pt idx="2">
                  <c:v>29</c:v>
                </c:pt>
                <c:pt idx="3">
                  <c:v>8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  <c:pt idx="7">
                  <c:v>12</c:v>
                </c:pt>
                <c:pt idx="8">
                  <c:v>0</c:v>
                </c:pt>
                <c:pt idx="9">
                  <c:v>8</c:v>
                </c:pt>
                <c:pt idx="10">
                  <c:v>48</c:v>
                </c:pt>
                <c:pt idx="11">
                  <c:v>43</c:v>
                </c:pt>
                <c:pt idx="12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18-433B-A064-1A07CC46CF69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18-433B-A064-1A07CC46CF69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13</c:v>
                </c:pt>
                <c:pt idx="1">
                  <c:v>11</c:v>
                </c:pt>
                <c:pt idx="2">
                  <c:v>15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13</c:v>
                </c:pt>
                <c:pt idx="7">
                  <c:v>5</c:v>
                </c:pt>
                <c:pt idx="8">
                  <c:v>0</c:v>
                </c:pt>
                <c:pt idx="9">
                  <c:v>8</c:v>
                </c:pt>
                <c:pt idx="10">
                  <c:v>21</c:v>
                </c:pt>
                <c:pt idx="11">
                  <c:v>45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18-433B-A064-1A07CC46CF69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18-433B-A064-1A07CC46CF6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52</c:v>
                </c:pt>
                <c:pt idx="1">
                  <c:v>47</c:v>
                </c:pt>
                <c:pt idx="2">
                  <c:v>32</c:v>
                </c:pt>
                <c:pt idx="3">
                  <c:v>14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17</c:v>
                </c:pt>
                <c:pt idx="10">
                  <c:v>15</c:v>
                </c:pt>
                <c:pt idx="11">
                  <c:v>44</c:v>
                </c:pt>
                <c:pt idx="12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18-433B-A064-1A07CC46CF69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118-433B-A064-1A07CC46CF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118-433B-A064-1A07CC46CF6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31</c:v>
                </c:pt>
                <c:pt idx="1">
                  <c:v>26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2</c:v>
                </c:pt>
                <c:pt idx="12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18-433B-A064-1A07CC46C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18-433B-A064-1A07CC46CF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18-433B-A064-1A07CC46CF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18-433B-A064-1A07CC46CF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18-433B-A064-1A07CC46CF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18-433B-A064-1A07CC46CF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18-433B-A064-1A07CC46CF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18-433B-A064-1A07CC46CF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18-433B-A064-1A07CC46CF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18-433B-A064-1A07CC46CF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18-433B-A064-1A07CC46CF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18-433B-A064-1A07CC46CF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18-433B-A064-1A07CC46CF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18-433B-A064-1A07CC46CF69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-0.40384615384615385</c:v>
                </c:pt>
                <c:pt idx="1">
                  <c:v>-0.44680851063829785</c:v>
                </c:pt>
                <c:pt idx="2">
                  <c:v>-0.40625</c:v>
                </c:pt>
                <c:pt idx="3">
                  <c:v>-0.85714285714285721</c:v>
                </c:pt>
                <c:pt idx="4">
                  <c:v>-1</c:v>
                </c:pt>
                <c:pt idx="5">
                  <c:v>-1</c:v>
                </c:pt>
                <c:pt idx="6">
                  <c:v>1</c:v>
                </c:pt>
                <c:pt idx="7">
                  <c:v>0.60000000000000009</c:v>
                </c:pt>
                <c:pt idx="8">
                  <c:v>-0.33333333333333337</c:v>
                </c:pt>
                <c:pt idx="9">
                  <c:v>-0.88235294117647056</c:v>
                </c:pt>
                <c:pt idx="10">
                  <c:v>-1</c:v>
                </c:pt>
                <c:pt idx="11">
                  <c:v>-1</c:v>
                </c:pt>
                <c:pt idx="12">
                  <c:v>-0.46739130434782605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118-433B-A064-1A07CC46CF69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-0.67368421052631577</c:v>
                </c:pt>
                <c:pt idx="1">
                  <c:v>-7.1428571428571397E-2</c:v>
                </c:pt>
                <c:pt idx="2">
                  <c:v>-0.34482758620689657</c:v>
                </c:pt>
                <c:pt idx="3">
                  <c:v>-0.75</c:v>
                </c:pt>
                <c:pt idx="4">
                  <c:v>-1</c:v>
                </c:pt>
                <c:pt idx="5">
                  <c:v>-1</c:v>
                </c:pt>
                <c:pt idx="6">
                  <c:v>0.5</c:v>
                </c:pt>
                <c:pt idx="7">
                  <c:v>-0.33333333333333337</c:v>
                </c:pt>
                <c:pt idx="8">
                  <c:v>0</c:v>
                </c:pt>
                <c:pt idx="9">
                  <c:v>-0.75</c:v>
                </c:pt>
                <c:pt idx="10">
                  <c:v>-1</c:v>
                </c:pt>
                <c:pt idx="11">
                  <c:v>-1</c:v>
                </c:pt>
                <c:pt idx="12">
                  <c:v>-0.48421052631578942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118-433B-A064-1A07CC46C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81-44BC-B972-CCF25B6031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147</c:v>
                </c:pt>
                <c:pt idx="1">
                  <c:v>49</c:v>
                </c:pt>
                <c:pt idx="2">
                  <c:v>25</c:v>
                </c:pt>
                <c:pt idx="3">
                  <c:v>14</c:v>
                </c:pt>
                <c:pt idx="4">
                  <c:v>11</c:v>
                </c:pt>
                <c:pt idx="5">
                  <c:v>18</c:v>
                </c:pt>
                <c:pt idx="6">
                  <c:v>20</c:v>
                </c:pt>
                <c:pt idx="7">
                  <c:v>11</c:v>
                </c:pt>
                <c:pt idx="8">
                  <c:v>8</c:v>
                </c:pt>
                <c:pt idx="9">
                  <c:v>20</c:v>
                </c:pt>
                <c:pt idx="10">
                  <c:v>128</c:v>
                </c:pt>
                <c:pt idx="11">
                  <c:v>140</c:v>
                </c:pt>
                <c:pt idx="12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81-44BC-B972-CCF25B6031A2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81-44BC-B972-CCF25B6031A2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29</c:v>
                </c:pt>
                <c:pt idx="1">
                  <c:v>39</c:v>
                </c:pt>
                <c:pt idx="2">
                  <c:v>11</c:v>
                </c:pt>
                <c:pt idx="3">
                  <c:v>7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2</c:v>
                </c:pt>
                <c:pt idx="8">
                  <c:v>0</c:v>
                </c:pt>
                <c:pt idx="9">
                  <c:v>13</c:v>
                </c:pt>
                <c:pt idx="10">
                  <c:v>10</c:v>
                </c:pt>
                <c:pt idx="11">
                  <c:v>33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81-44BC-B972-CCF25B6031A2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81-44BC-B972-CCF25B6031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</c:v>
                </c:pt>
                <c:pt idx="1">
                  <c:v>47</c:v>
                </c:pt>
                <c:pt idx="2">
                  <c:v>24</c:v>
                </c:pt>
                <c:pt idx="3">
                  <c:v>13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16</c:v>
                </c:pt>
                <c:pt idx="10">
                  <c:v>12</c:v>
                </c:pt>
                <c:pt idx="11">
                  <c:v>27</c:v>
                </c:pt>
                <c:pt idx="12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81-44BC-B972-CCF25B6031A2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81-44BC-B972-CCF25B6031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781-44BC-B972-CCF25B6031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15</c:v>
                </c:pt>
                <c:pt idx="1">
                  <c:v>46</c:v>
                </c:pt>
                <c:pt idx="2">
                  <c:v>16</c:v>
                </c:pt>
                <c:pt idx="3">
                  <c:v>8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9">
                  <c:v>8</c:v>
                </c:pt>
                <c:pt idx="1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81-44BC-B972-CCF25B603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81-44BC-B972-CCF25B6031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81-44BC-B972-CCF25B6031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81-44BC-B972-CCF25B6031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81-44BC-B972-CCF25B6031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81-44BC-B972-CCF25B6031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81-44BC-B972-CCF25B6031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81-44BC-B972-CCF25B6031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81-44BC-B972-CCF25B6031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81-44BC-B972-CCF25B6031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81-44BC-B972-CCF25B6031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81-44BC-B972-CCF25B6031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81-44BC-B972-CCF25B6031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81-44BC-B972-CCF25B6031A2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-0.6875</c:v>
                </c:pt>
                <c:pt idx="1">
                  <c:v>-2.1276595744680882E-2</c:v>
                </c:pt>
                <c:pt idx="2">
                  <c:v>-0.33333333333333337</c:v>
                </c:pt>
                <c:pt idx="3">
                  <c:v>-0.38461538461538458</c:v>
                </c:pt>
                <c:pt idx="4">
                  <c:v>-1</c:v>
                </c:pt>
                <c:pt idx="5">
                  <c:v>-0.8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-0.5</c:v>
                </c:pt>
                <c:pt idx="10">
                  <c:v>-1</c:v>
                </c:pt>
                <c:pt idx="11">
                  <c:v>-1</c:v>
                </c:pt>
                <c:pt idx="12">
                  <c:v>-0.35897435897435892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781-44BC-B972-CCF25B6031A2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-0.89795918367346939</c:v>
                </c:pt>
                <c:pt idx="1">
                  <c:v>-6.1224489795918324E-2</c:v>
                </c:pt>
                <c:pt idx="2">
                  <c:v>-0.36</c:v>
                </c:pt>
                <c:pt idx="3">
                  <c:v>-0.4285714285714286</c:v>
                </c:pt>
                <c:pt idx="4">
                  <c:v>-1</c:v>
                </c:pt>
                <c:pt idx="5">
                  <c:v>-0.94444444444444442</c:v>
                </c:pt>
                <c:pt idx="6">
                  <c:v>-1</c:v>
                </c:pt>
                <c:pt idx="7">
                  <c:v>-0.45454545454545459</c:v>
                </c:pt>
                <c:pt idx="8">
                  <c:v>-1</c:v>
                </c:pt>
                <c:pt idx="9">
                  <c:v>-0.6</c:v>
                </c:pt>
                <c:pt idx="10">
                  <c:v>-1</c:v>
                </c:pt>
                <c:pt idx="11">
                  <c:v>-1</c:v>
                </c:pt>
                <c:pt idx="12">
                  <c:v>-0.69040247678018574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81-44BC-B972-CCF25B603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27-4A0B-B16E-8A587A5FB10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5020</c:v>
                </c:pt>
                <c:pt idx="1">
                  <c:v>3781</c:v>
                </c:pt>
                <c:pt idx="2">
                  <c:v>4520</c:v>
                </c:pt>
                <c:pt idx="3">
                  <c:v>3159</c:v>
                </c:pt>
                <c:pt idx="4">
                  <c:v>3368</c:v>
                </c:pt>
                <c:pt idx="5">
                  <c:v>3341</c:v>
                </c:pt>
                <c:pt idx="6">
                  <c:v>3189</c:v>
                </c:pt>
                <c:pt idx="7">
                  <c:v>3508</c:v>
                </c:pt>
                <c:pt idx="8">
                  <c:v>3494</c:v>
                </c:pt>
                <c:pt idx="9">
                  <c:v>3489</c:v>
                </c:pt>
                <c:pt idx="10">
                  <c:v>4580</c:v>
                </c:pt>
                <c:pt idx="11">
                  <c:v>3627</c:v>
                </c:pt>
                <c:pt idx="12">
                  <c:v>45076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27-4A0B-B16E-8A587A5FB10C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27-4A0B-B16E-8A587A5FB10C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4018</c:v>
                </c:pt>
                <c:pt idx="11">
                  <c:v>4675</c:v>
                </c:pt>
                <c:pt idx="12">
                  <c:v>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27-4A0B-B16E-8A587A5FB10C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27-4A0B-B16E-8A587A5FB10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27-4A0B-B16E-8A587A5FB10C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27-4A0B-B16E-8A587A5FB1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B27-4A0B-B16E-8A587A5FB10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2">
                  <c:v>35995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27-4A0B-B16E-8A587A5FB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27-4A0B-B16E-8A587A5FB1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27-4A0B-B16E-8A587A5FB1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27-4A0B-B16E-8A587A5FB1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27-4A0B-B16E-8A587A5FB1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27-4A0B-B16E-8A587A5FB1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27-4A0B-B16E-8A587A5FB1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27-4A0B-B16E-8A587A5FB1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27-4A0B-B16E-8A587A5FB1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27-4A0B-B16E-8A587A5FB1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27-4A0B-B16E-8A587A5FB1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27-4A0B-B16E-8A587A5FB1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27-4A0B-B16E-8A587A5FB1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27-4A0B-B16E-8A587A5FB10C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-0.35280508964719492</c:v>
                </c:pt>
                <c:pt idx="1">
                  <c:v>5.6933983163491408E-2</c:v>
                </c:pt>
                <c:pt idx="2">
                  <c:v>0.20295505848553264</c:v>
                </c:pt>
                <c:pt idx="3">
                  <c:v>-0.12960467205750226</c:v>
                </c:pt>
                <c:pt idx="4">
                  <c:v>-0.48213791193575184</c:v>
                </c:pt>
                <c:pt idx="5">
                  <c:v>-0.22824675324675325</c:v>
                </c:pt>
                <c:pt idx="6">
                  <c:v>-0.10428571428571431</c:v>
                </c:pt>
                <c:pt idx="7">
                  <c:v>2.6298701298701266E-2</c:v>
                </c:pt>
                <c:pt idx="8">
                  <c:v>-0.16041778253883232</c:v>
                </c:pt>
                <c:pt idx="9">
                  <c:v>-6.7796610169491567E-2</c:v>
                </c:pt>
                <c:pt idx="10">
                  <c:v>-1</c:v>
                </c:pt>
                <c:pt idx="11">
                  <c:v>-1</c:v>
                </c:pt>
                <c:pt idx="12">
                  <c:v>-0.12861915367483301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27-4A0B-B16E-8A587A5FB10C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-0.10836653386454187</c:v>
                </c:pt>
                <c:pt idx="1">
                  <c:v>0.2618354932557525</c:v>
                </c:pt>
                <c:pt idx="2">
                  <c:v>0.29690265486725664</c:v>
                </c:pt>
                <c:pt idx="3">
                  <c:v>0.22665400443178219</c:v>
                </c:pt>
                <c:pt idx="4">
                  <c:v>-0.44477434679334915</c:v>
                </c:pt>
                <c:pt idx="5">
                  <c:v>-0.288536366357378</c:v>
                </c:pt>
                <c:pt idx="6">
                  <c:v>-0.21354656632173097</c:v>
                </c:pt>
                <c:pt idx="7">
                  <c:v>-9.8916761687571242E-2</c:v>
                </c:pt>
                <c:pt idx="8">
                  <c:v>-0.10274756725815681</c:v>
                </c:pt>
                <c:pt idx="9">
                  <c:v>0.13499570077386069</c:v>
                </c:pt>
                <c:pt idx="10">
                  <c:v>-1</c:v>
                </c:pt>
                <c:pt idx="11">
                  <c:v>-1</c:v>
                </c:pt>
                <c:pt idx="12">
                  <c:v>-2.3705552089831605E-2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B27-4A0B-B16E-8A587A5FB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46-42B5-835E-167387D2054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4437</c:v>
                </c:pt>
                <c:pt idx="1">
                  <c:v>3476</c:v>
                </c:pt>
                <c:pt idx="2">
                  <c:v>4140</c:v>
                </c:pt>
                <c:pt idx="3">
                  <c:v>2900</c:v>
                </c:pt>
                <c:pt idx="4">
                  <c:v>2779</c:v>
                </c:pt>
                <c:pt idx="5">
                  <c:v>2823</c:v>
                </c:pt>
                <c:pt idx="6">
                  <c:v>2338</c:v>
                </c:pt>
                <c:pt idx="7">
                  <c:v>3196</c:v>
                </c:pt>
                <c:pt idx="8">
                  <c:v>2946</c:v>
                </c:pt>
                <c:pt idx="9">
                  <c:v>2763</c:v>
                </c:pt>
                <c:pt idx="10">
                  <c:v>3908</c:v>
                </c:pt>
                <c:pt idx="11">
                  <c:v>3115</c:v>
                </c:pt>
                <c:pt idx="12">
                  <c:v>38821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46-42B5-835E-167387D20543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46-42B5-835E-167387D20543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3973</c:v>
                </c:pt>
                <c:pt idx="11">
                  <c:v>4607</c:v>
                </c:pt>
                <c:pt idx="12">
                  <c:v>37638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46-42B5-835E-167387D20543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46-42B5-835E-167387D2054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6858</c:v>
                </c:pt>
                <c:pt idx="1">
                  <c:v>4457</c:v>
                </c:pt>
                <c:pt idx="2">
                  <c:v>4813</c:v>
                </c:pt>
                <c:pt idx="3">
                  <c:v>4396</c:v>
                </c:pt>
                <c:pt idx="4">
                  <c:v>3579</c:v>
                </c:pt>
                <c:pt idx="5">
                  <c:v>3022</c:v>
                </c:pt>
                <c:pt idx="6">
                  <c:v>2765</c:v>
                </c:pt>
                <c:pt idx="7">
                  <c:v>3033</c:v>
                </c:pt>
                <c:pt idx="8">
                  <c:v>3673</c:v>
                </c:pt>
                <c:pt idx="9">
                  <c:v>4198</c:v>
                </c:pt>
                <c:pt idx="10">
                  <c:v>4299</c:v>
                </c:pt>
                <c:pt idx="11">
                  <c:v>5428</c:v>
                </c:pt>
                <c:pt idx="12">
                  <c:v>50521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46-42B5-835E-167387D20543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46-42B5-835E-167387D205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C46-42B5-835E-167387D2054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4426</c:v>
                </c:pt>
                <c:pt idx="1">
                  <c:v>4712</c:v>
                </c:pt>
                <c:pt idx="2">
                  <c:v>5785</c:v>
                </c:pt>
                <c:pt idx="3">
                  <c:v>3828</c:v>
                </c:pt>
                <c:pt idx="4">
                  <c:v>1833</c:v>
                </c:pt>
                <c:pt idx="5">
                  <c:v>2354</c:v>
                </c:pt>
                <c:pt idx="6">
                  <c:v>2458</c:v>
                </c:pt>
                <c:pt idx="7">
                  <c:v>3098</c:v>
                </c:pt>
                <c:pt idx="8">
                  <c:v>3065</c:v>
                </c:pt>
                <c:pt idx="9">
                  <c:v>3898</c:v>
                </c:pt>
                <c:pt idx="12">
                  <c:v>35457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46-42B5-835E-167387D20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46-42B5-835E-167387D205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46-42B5-835E-167387D205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46-42B5-835E-167387D205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46-42B5-835E-167387D205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46-42B5-835E-167387D205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46-42B5-835E-167387D205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46-42B5-835E-167387D205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46-42B5-835E-167387D205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46-42B5-835E-167387D205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46-42B5-835E-167387D205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46-42B5-835E-167387D205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46-42B5-835E-167387D205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46-42B5-835E-167387D20543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-0.35462233887430739</c:v>
                </c:pt>
                <c:pt idx="1">
                  <c:v>5.7213372223468673E-2</c:v>
                </c:pt>
                <c:pt idx="2">
                  <c:v>0.20195304383960111</c:v>
                </c:pt>
                <c:pt idx="3">
                  <c:v>-0.12920837124658779</c:v>
                </c:pt>
                <c:pt idx="4">
                  <c:v>-0.48784576697401505</c:v>
                </c:pt>
                <c:pt idx="5">
                  <c:v>-0.22104566512243551</c:v>
                </c:pt>
                <c:pt idx="6">
                  <c:v>-0.1110307414104883</c:v>
                </c:pt>
                <c:pt idx="7">
                  <c:v>2.1430926475436873E-2</c:v>
                </c:pt>
                <c:pt idx="8">
                  <c:v>-0.16553226245575825</c:v>
                </c:pt>
                <c:pt idx="9">
                  <c:v>-7.1462601238685086E-2</c:v>
                </c:pt>
                <c:pt idx="10">
                  <c:v>-1</c:v>
                </c:pt>
                <c:pt idx="11">
                  <c:v>-1</c:v>
                </c:pt>
                <c:pt idx="12">
                  <c:v>-0.13082806295043392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C46-42B5-835E-167387D20543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-2.4791525805724079E-3</c:v>
                </c:pt>
                <c:pt idx="1">
                  <c:v>0.35558112773302653</c:v>
                </c:pt>
                <c:pt idx="2">
                  <c:v>0.39734299516908211</c:v>
                </c:pt>
                <c:pt idx="3">
                  <c:v>0.32000000000000006</c:v>
                </c:pt>
                <c:pt idx="4">
                  <c:v>-0.34041021950341854</c:v>
                </c:pt>
                <c:pt idx="5">
                  <c:v>-0.1661353170386114</c:v>
                </c:pt>
                <c:pt idx="6">
                  <c:v>5.1325919589392699E-2</c:v>
                </c:pt>
                <c:pt idx="7">
                  <c:v>-3.0663329161451869E-2</c:v>
                </c:pt>
                <c:pt idx="8">
                  <c:v>4.039375424304148E-2</c:v>
                </c:pt>
                <c:pt idx="9">
                  <c:v>0.41078537821208827</c:v>
                </c:pt>
                <c:pt idx="10">
                  <c:v>-1</c:v>
                </c:pt>
                <c:pt idx="11">
                  <c:v>-1</c:v>
                </c:pt>
                <c:pt idx="12">
                  <c:v>0.11507013019686774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C46-42B5-835E-167387D20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51166</c:v>
                </c:pt>
                <c:pt idx="1">
                  <c:v>37751</c:v>
                </c:pt>
                <c:pt idx="2">
                  <c:v>20161</c:v>
                </c:pt>
                <c:pt idx="3">
                  <c:v>12633</c:v>
                </c:pt>
                <c:pt idx="4">
                  <c:v>45076</c:v>
                </c:pt>
                <c:pt idx="5">
                  <c:v>47034</c:v>
                </c:pt>
                <c:pt idx="6">
                  <c:v>54314</c:v>
                </c:pt>
                <c:pt idx="7">
                  <c:v>54379</c:v>
                </c:pt>
                <c:pt idx="8">
                  <c:v>47521</c:v>
                </c:pt>
                <c:pt idx="9">
                  <c:v>61676</c:v>
                </c:pt>
                <c:pt idx="10">
                  <c:v>53070</c:v>
                </c:pt>
                <c:pt idx="11">
                  <c:v>52756</c:v>
                </c:pt>
                <c:pt idx="12">
                  <c:v>52703</c:v>
                </c:pt>
                <c:pt idx="13">
                  <c:v>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C-4134-96D4-5C438BFD2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0.3553548250377474</c:v>
                </c:pt>
                <c:pt idx="1">
                  <c:v>0.87247656366251669</c:v>
                </c:pt>
                <c:pt idx="2">
                  <c:v>0.59589962795852136</c:v>
                </c:pt>
                <c:pt idx="3">
                  <c:v>-0.71973999467565886</c:v>
                </c:pt>
                <c:pt idx="4">
                  <c:v>-4.1629459539907265E-2</c:v>
                </c:pt>
                <c:pt idx="5">
                  <c:v>-0.13403542364767829</c:v>
                </c:pt>
                <c:pt idx="6">
                  <c:v>-1.1953143676787237E-3</c:v>
                </c:pt>
                <c:pt idx="7">
                  <c:v>0.14431514488331465</c:v>
                </c:pt>
                <c:pt idx="8">
                  <c:v>-0.22950580452688241</c:v>
                </c:pt>
                <c:pt idx="9">
                  <c:v>0.16216318070472968</c:v>
                </c:pt>
                <c:pt idx="10">
                  <c:v>5.9519296383350184E-3</c:v>
                </c:pt>
                <c:pt idx="11">
                  <c:v>1.0056353528262729E-3</c:v>
                </c:pt>
                <c:pt idx="12">
                  <c:v>4.8106753639328703E-2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8C-4134-96D4-5C438BFD2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50521</c:v>
                </c:pt>
                <c:pt idx="1">
                  <c:v>37638</c:v>
                </c:pt>
                <c:pt idx="2">
                  <c:v>20161</c:v>
                </c:pt>
                <c:pt idx="3">
                  <c:v>10755</c:v>
                </c:pt>
                <c:pt idx="4">
                  <c:v>38821</c:v>
                </c:pt>
                <c:pt idx="5">
                  <c:v>40967</c:v>
                </c:pt>
                <c:pt idx="6">
                  <c:v>47192</c:v>
                </c:pt>
                <c:pt idx="7">
                  <c:v>48495</c:v>
                </c:pt>
                <c:pt idx="8">
                  <c:v>42315</c:v>
                </c:pt>
                <c:pt idx="9">
                  <c:v>56193</c:v>
                </c:pt>
                <c:pt idx="10">
                  <c:v>48450</c:v>
                </c:pt>
                <c:pt idx="11">
                  <c:v>49117</c:v>
                </c:pt>
                <c:pt idx="12">
                  <c:v>48734</c:v>
                </c:pt>
                <c:pt idx="13">
                  <c:v>47403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1B-4DDB-946D-431E2C0E7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0.34228705032148365</c:v>
                </c:pt>
                <c:pt idx="1">
                  <c:v>0.86687168295223449</c:v>
                </c:pt>
                <c:pt idx="2">
                  <c:v>0.87456996745699667</c:v>
                </c:pt>
                <c:pt idx="3">
                  <c:v>-0.722959223100899</c:v>
                </c:pt>
                <c:pt idx="4">
                  <c:v>-5.2383625845192516E-2</c:v>
                </c:pt>
                <c:pt idx="5">
                  <c:v>-0.13190795050008475</c:v>
                </c:pt>
                <c:pt idx="6">
                  <c:v>-2.6868749355603683E-2</c:v>
                </c:pt>
                <c:pt idx="7">
                  <c:v>0.14604750088621055</c:v>
                </c:pt>
                <c:pt idx="8">
                  <c:v>-0.24697026320004267</c:v>
                </c:pt>
                <c:pt idx="9">
                  <c:v>0.15981424148606815</c:v>
                </c:pt>
                <c:pt idx="10">
                  <c:v>-1.3579819614390143E-2</c:v>
                </c:pt>
                <c:pt idx="11">
                  <c:v>7.8589896171050722E-3</c:v>
                </c:pt>
                <c:pt idx="12">
                  <c:v>2.8078391662974989E-2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1B-4DDB-946D-431E2C0E7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25282</c:v>
                </c:pt>
                <c:pt idx="10">
                  <c:v>26220</c:v>
                </c:pt>
                <c:pt idx="11">
                  <c:v>27174</c:v>
                </c:pt>
                <c:pt idx="12">
                  <c:v>27159</c:v>
                </c:pt>
                <c:pt idx="13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8-4D2E-86DB-16C49B3C3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-3.5774218154080883E-2</c:v>
                </c:pt>
                <c:pt idx="10">
                  <c:v>-3.5107087657319513E-2</c:v>
                </c:pt>
                <c:pt idx="11">
                  <c:v>5.5230310394338566E-4</c:v>
                </c:pt>
                <c:pt idx="12">
                  <c:v>2.3631840796019876E-2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8-4D2E-86DB-16C49B3C3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F3-4FF3-9347-E525C1069A0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F3-4FF3-9347-E525C1069A0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8F3-4FF3-9347-E525C1069A0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8F3-4FF3-9347-E525C1069A0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8F3-4FF3-9347-E525C1069A0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8F3-4FF3-9347-E525C1069A0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8F3-4FF3-9347-E525C1069A0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8F3-4FF3-9347-E525C1069A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51166</c:v>
                </c:pt>
                <c:pt idx="1">
                  <c:v>20250</c:v>
                </c:pt>
                <c:pt idx="2">
                  <c:v>30916</c:v>
                </c:pt>
                <c:pt idx="3">
                  <c:v>9308</c:v>
                </c:pt>
                <c:pt idx="4">
                  <c:v>6211</c:v>
                </c:pt>
                <c:pt idx="5">
                  <c:v>2942</c:v>
                </c:pt>
                <c:pt idx="6">
                  <c:v>832</c:v>
                </c:pt>
                <c:pt idx="7">
                  <c:v>709</c:v>
                </c:pt>
                <c:pt idx="8">
                  <c:v>243</c:v>
                </c:pt>
                <c:pt idx="9">
                  <c:v>195</c:v>
                </c:pt>
                <c:pt idx="10">
                  <c:v>10476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F3-4FF3-9347-E525C1069A08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0.3553548250377474</c:v>
                </c:pt>
                <c:pt idx="1">
                  <c:v>1.9946761313220942</c:v>
                </c:pt>
                <c:pt idx="2">
                  <c:v>-2.3556745942108215E-3</c:v>
                </c:pt>
                <c:pt idx="3">
                  <c:v>-0.1008500772797527</c:v>
                </c:pt>
                <c:pt idx="4">
                  <c:v>-8.8092791073263843E-2</c:v>
                </c:pt>
                <c:pt idx="5">
                  <c:v>7.1376547705753746E-2</c:v>
                </c:pt>
                <c:pt idx="6">
                  <c:v>-4.1474654377880227E-2</c:v>
                </c:pt>
                <c:pt idx="7">
                  <c:v>7.9147640791476404E-2</c:v>
                </c:pt>
                <c:pt idx="8">
                  <c:v>0.78676470588235303</c:v>
                </c:pt>
                <c:pt idx="9">
                  <c:v>0.27450980392156854</c:v>
                </c:pt>
                <c:pt idx="10">
                  <c:v>0.13058493416792571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8F3-4FF3-9347-E525C1069A0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8F3-4FF3-9347-E525C1069A0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8F3-4FF3-9347-E525C1069A0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8F3-4FF3-9347-E525C1069A0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8F3-4FF3-9347-E525C1069A0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8F3-4FF3-9347-E525C1069A0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8F3-4FF3-9347-E525C1069A0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8F3-4FF3-9347-E525C1069A08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0.39577062893327603</c:v>
                </c:pt>
                <c:pt idx="2">
                  <c:v>0.60422937106672403</c:v>
                </c:pt>
                <c:pt idx="3">
                  <c:v>0.18191767970918188</c:v>
                </c:pt>
                <c:pt idx="4">
                  <c:v>0.12138920376812727</c:v>
                </c:pt>
                <c:pt idx="5">
                  <c:v>5.7499120509713481E-2</c:v>
                </c:pt>
                <c:pt idx="6">
                  <c:v>1.6260798186295587E-2</c:v>
                </c:pt>
                <c:pt idx="7">
                  <c:v>1.3856858069811984E-2</c:v>
                </c:pt>
                <c:pt idx="8">
                  <c:v>4.7492475471993117E-3</c:v>
                </c:pt>
                <c:pt idx="9">
                  <c:v>3.8111245749130281E-3</c:v>
                </c:pt>
                <c:pt idx="10">
                  <c:v>0.20474533870148146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8F3-4FF3-9347-E525C1069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EA-485F-8D18-A9E949330C0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1006</c:v>
                </c:pt>
                <c:pt idx="1">
                  <c:v>656</c:v>
                </c:pt>
                <c:pt idx="2">
                  <c:v>765</c:v>
                </c:pt>
                <c:pt idx="3">
                  <c:v>897</c:v>
                </c:pt>
                <c:pt idx="4">
                  <c:v>807</c:v>
                </c:pt>
                <c:pt idx="5">
                  <c:v>901</c:v>
                </c:pt>
                <c:pt idx="6">
                  <c:v>1052</c:v>
                </c:pt>
                <c:pt idx="7">
                  <c:v>1334</c:v>
                </c:pt>
                <c:pt idx="8">
                  <c:v>1072</c:v>
                </c:pt>
                <c:pt idx="9">
                  <c:v>812</c:v>
                </c:pt>
                <c:pt idx="10">
                  <c:v>708</c:v>
                </c:pt>
                <c:pt idx="11">
                  <c:v>499</c:v>
                </c:pt>
                <c:pt idx="12">
                  <c:v>10509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EA-485F-8D18-A9E949330C01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EA-485F-8D18-A9E949330C01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161</c:v>
                </c:pt>
                <c:pt idx="1">
                  <c:v>119</c:v>
                </c:pt>
                <c:pt idx="2">
                  <c:v>470</c:v>
                </c:pt>
                <c:pt idx="3">
                  <c:v>241</c:v>
                </c:pt>
                <c:pt idx="4">
                  <c:v>491</c:v>
                </c:pt>
                <c:pt idx="5">
                  <c:v>533</c:v>
                </c:pt>
                <c:pt idx="6">
                  <c:v>528</c:v>
                </c:pt>
                <c:pt idx="7">
                  <c:v>1168</c:v>
                </c:pt>
                <c:pt idx="8">
                  <c:v>517</c:v>
                </c:pt>
                <c:pt idx="9">
                  <c:v>628</c:v>
                </c:pt>
                <c:pt idx="10">
                  <c:v>681</c:v>
                </c:pt>
                <c:pt idx="11">
                  <c:v>1225</c:v>
                </c:pt>
                <c:pt idx="12">
                  <c:v>6762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EA-485F-8D18-A9E949330C01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EA-485F-8D18-A9E949330C0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3478</c:v>
                </c:pt>
                <c:pt idx="1">
                  <c:v>1606</c:v>
                </c:pt>
                <c:pt idx="2">
                  <c:v>1531</c:v>
                </c:pt>
                <c:pt idx="3">
                  <c:v>1949</c:v>
                </c:pt>
                <c:pt idx="4">
                  <c:v>2051</c:v>
                </c:pt>
                <c:pt idx="5">
                  <c:v>1450</c:v>
                </c:pt>
                <c:pt idx="6">
                  <c:v>1332</c:v>
                </c:pt>
                <c:pt idx="7">
                  <c:v>1285</c:v>
                </c:pt>
                <c:pt idx="8">
                  <c:v>1723</c:v>
                </c:pt>
                <c:pt idx="9">
                  <c:v>1095</c:v>
                </c:pt>
                <c:pt idx="10">
                  <c:v>764</c:v>
                </c:pt>
                <c:pt idx="11">
                  <c:v>1986</c:v>
                </c:pt>
                <c:pt idx="12">
                  <c:v>20250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EA-485F-8D18-A9E949330C01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EA-485F-8D18-A9E949330C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5EA-485F-8D18-A9E949330C0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596</c:v>
                </c:pt>
                <c:pt idx="1">
                  <c:v>924</c:v>
                </c:pt>
                <c:pt idx="2">
                  <c:v>2301</c:v>
                </c:pt>
                <c:pt idx="3">
                  <c:v>1208</c:v>
                </c:pt>
                <c:pt idx="4">
                  <c:v>644</c:v>
                </c:pt>
                <c:pt idx="5">
                  <c:v>646</c:v>
                </c:pt>
                <c:pt idx="6">
                  <c:v>891</c:v>
                </c:pt>
                <c:pt idx="7">
                  <c:v>654</c:v>
                </c:pt>
                <c:pt idx="8">
                  <c:v>878</c:v>
                </c:pt>
                <c:pt idx="9">
                  <c:v>1069</c:v>
                </c:pt>
                <c:pt idx="12">
                  <c:v>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EA-485F-8D18-A9E949330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EA-485F-8D18-A9E949330C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EA-485F-8D18-A9E949330C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EA-485F-8D18-A9E949330C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EA-485F-8D18-A9E949330C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EA-485F-8D18-A9E949330C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EA-485F-8D18-A9E949330C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EA-485F-8D18-A9E949330C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EA-485F-8D18-A9E949330C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EA-485F-8D18-A9E949330C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EA-485F-8D18-A9E949330C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EA-485F-8D18-A9E949330C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EA-485F-8D18-A9E949330C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EA-485F-8D18-A9E949330C01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-0.82863714778608399</c:v>
                </c:pt>
                <c:pt idx="1">
                  <c:v>-0.42465753424657537</c:v>
                </c:pt>
                <c:pt idx="2">
                  <c:v>0.50293925538863493</c:v>
                </c:pt>
                <c:pt idx="3">
                  <c:v>-0.38019497178040018</c:v>
                </c:pt>
                <c:pt idx="4">
                  <c:v>-0.68600682593856654</c:v>
                </c:pt>
                <c:pt idx="5">
                  <c:v>-0.55448275862068963</c:v>
                </c:pt>
                <c:pt idx="6">
                  <c:v>-0.33108108108108103</c:v>
                </c:pt>
                <c:pt idx="7">
                  <c:v>-0.49105058365758758</c:v>
                </c:pt>
                <c:pt idx="8">
                  <c:v>-0.49042367962855482</c:v>
                </c:pt>
                <c:pt idx="9">
                  <c:v>-2.3744292237442899E-2</c:v>
                </c:pt>
                <c:pt idx="10">
                  <c:v>-1</c:v>
                </c:pt>
                <c:pt idx="11">
                  <c:v>-1</c:v>
                </c:pt>
                <c:pt idx="12">
                  <c:v>-0.43937142857142852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5EA-485F-8D18-A9E949330C01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-0.40755467196819084</c:v>
                </c:pt>
                <c:pt idx="1">
                  <c:v>0.40853658536585358</c:v>
                </c:pt>
                <c:pt idx="2">
                  <c:v>2.0078431372549019</c:v>
                </c:pt>
                <c:pt idx="3">
                  <c:v>0.34671125975473793</c:v>
                </c:pt>
                <c:pt idx="4">
                  <c:v>-0.20198265179677821</c:v>
                </c:pt>
                <c:pt idx="5">
                  <c:v>-0.28301886792452835</c:v>
                </c:pt>
                <c:pt idx="6">
                  <c:v>-0.15304182509505704</c:v>
                </c:pt>
                <c:pt idx="7">
                  <c:v>-0.50974512743628186</c:v>
                </c:pt>
                <c:pt idx="8">
                  <c:v>-0.18097014925373134</c:v>
                </c:pt>
                <c:pt idx="9">
                  <c:v>0.31650246305418728</c:v>
                </c:pt>
                <c:pt idx="10">
                  <c:v>-1</c:v>
                </c:pt>
                <c:pt idx="11">
                  <c:v>-1</c:v>
                </c:pt>
                <c:pt idx="12">
                  <c:v>5.4719415179531383E-2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5EA-485F-8D18-A9E949330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69-4F7E-AFBE-1891D5B7D5E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469-4F7E-AFBE-1891D5B7D5E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469-4F7E-AFBE-1891D5B7D5E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469-4F7E-AFBE-1891D5B7D5E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469-4F7E-AFBE-1891D5B7D5E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469-4F7E-AFBE-1891D5B7D5E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469-4F7E-AFBE-1891D5B7D5E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469-4F7E-AFBE-1891D5B7D5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4440</c:v>
                </c:pt>
                <c:pt idx="1">
                  <c:v>1125</c:v>
                </c:pt>
                <c:pt idx="2">
                  <c:v>3315</c:v>
                </c:pt>
                <c:pt idx="3">
                  <c:v>1149</c:v>
                </c:pt>
                <c:pt idx="4">
                  <c:v>655</c:v>
                </c:pt>
                <c:pt idx="5">
                  <c:v>274</c:v>
                </c:pt>
                <c:pt idx="6">
                  <c:v>110</c:v>
                </c:pt>
                <c:pt idx="7">
                  <c:v>91</c:v>
                </c:pt>
                <c:pt idx="8">
                  <c:v>4</c:v>
                </c:pt>
                <c:pt idx="9">
                  <c:v>8</c:v>
                </c:pt>
                <c:pt idx="10">
                  <c:v>1024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469-4F7E-AFBE-1891D5B7D5E0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-4.3927648578811374E-2</c:v>
                </c:pt>
                <c:pt idx="1">
                  <c:v>7.1620411817368002E-3</c:v>
                </c:pt>
                <c:pt idx="2">
                  <c:v>-6.0107740289197631E-2</c:v>
                </c:pt>
                <c:pt idx="3">
                  <c:v>0.16887080366225837</c:v>
                </c:pt>
                <c:pt idx="4">
                  <c:v>-0.11486486486486491</c:v>
                </c:pt>
                <c:pt idx="5">
                  <c:v>-7.7441077441077422E-2</c:v>
                </c:pt>
                <c:pt idx="6">
                  <c:v>-0.23611111111111116</c:v>
                </c:pt>
                <c:pt idx="7">
                  <c:v>0.21333333333333337</c:v>
                </c:pt>
                <c:pt idx="8">
                  <c:v>-0.76470588235294112</c:v>
                </c:pt>
                <c:pt idx="9">
                  <c:v>-0.5</c:v>
                </c:pt>
                <c:pt idx="10">
                  <c:v>-0.18406374501992029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469-4F7E-AFBE-1891D5B7D5E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469-4F7E-AFBE-1891D5B7D5E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469-4F7E-AFBE-1891D5B7D5E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469-4F7E-AFBE-1891D5B7D5E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469-4F7E-AFBE-1891D5B7D5E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469-4F7E-AFBE-1891D5B7D5E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469-4F7E-AFBE-1891D5B7D5E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469-4F7E-AFBE-1891D5B7D5E0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0.2533783783783784</c:v>
                </c:pt>
                <c:pt idx="2">
                  <c:v>0.7466216216216216</c:v>
                </c:pt>
                <c:pt idx="3">
                  <c:v>0.25878378378378381</c:v>
                </c:pt>
                <c:pt idx="4">
                  <c:v>0.14752252252252251</c:v>
                </c:pt>
                <c:pt idx="5">
                  <c:v>6.1711711711711713E-2</c:v>
                </c:pt>
                <c:pt idx="6">
                  <c:v>2.4774774774774775E-2</c:v>
                </c:pt>
                <c:pt idx="7">
                  <c:v>2.0495495495495494E-2</c:v>
                </c:pt>
                <c:pt idx="8">
                  <c:v>9.0090090090090091E-4</c:v>
                </c:pt>
                <c:pt idx="9">
                  <c:v>1.8018018018018018E-3</c:v>
                </c:pt>
                <c:pt idx="10">
                  <c:v>0.23063063063063063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469-4F7E-AFBE-1891D5B7D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4B-4387-80C9-86F2E272B76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E4B-4387-80C9-86F2E272B76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E4B-4387-80C9-86F2E272B76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E4B-4387-80C9-86F2E272B76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E4B-4387-80C9-86F2E272B76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E4B-4387-80C9-86F2E272B76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E4B-4387-80C9-86F2E272B76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E4B-4387-80C9-86F2E272B7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35995</c:v>
                </c:pt>
                <c:pt idx="1">
                  <c:v>9811</c:v>
                </c:pt>
                <c:pt idx="2">
                  <c:v>26184</c:v>
                </c:pt>
                <c:pt idx="3">
                  <c:v>9162</c:v>
                </c:pt>
                <c:pt idx="4">
                  <c:v>5076</c:v>
                </c:pt>
                <c:pt idx="5">
                  <c:v>1961</c:v>
                </c:pt>
                <c:pt idx="6">
                  <c:v>870</c:v>
                </c:pt>
                <c:pt idx="7">
                  <c:v>593</c:v>
                </c:pt>
                <c:pt idx="8">
                  <c:v>98</c:v>
                </c:pt>
                <c:pt idx="9">
                  <c:v>100</c:v>
                </c:pt>
                <c:pt idx="10">
                  <c:v>8324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4B-4387-80C9-86F2E272B764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-0.12861915367483301</c:v>
                </c:pt>
                <c:pt idx="1">
                  <c:v>-0.43937142857142852</c:v>
                </c:pt>
                <c:pt idx="2">
                  <c:v>9.9798387096774244E-2</c:v>
                </c:pt>
                <c:pt idx="3">
                  <c:v>0.22257806244996003</c:v>
                </c:pt>
                <c:pt idx="4">
                  <c:v>0.20799619228938604</c:v>
                </c:pt>
                <c:pt idx="5">
                  <c:v>-0.18257607336390158</c:v>
                </c:pt>
                <c:pt idx="6">
                  <c:v>0.45973154362416113</c:v>
                </c:pt>
                <c:pt idx="7">
                  <c:v>8.2116788321167977E-2</c:v>
                </c:pt>
                <c:pt idx="8">
                  <c:v>-0.46739130434782605</c:v>
                </c:pt>
                <c:pt idx="9">
                  <c:v>-0.35897435897435892</c:v>
                </c:pt>
                <c:pt idx="10">
                  <c:v>1.154453761088825E-2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E4B-4387-80C9-86F2E272B76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E4B-4387-80C9-86F2E272B76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E4B-4387-80C9-86F2E272B76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E4B-4387-80C9-86F2E272B76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E4B-4387-80C9-86F2E272B76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E4B-4387-80C9-86F2E272B76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E4B-4387-80C9-86F2E272B76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E4B-4387-80C9-86F2E272B764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0.27256563411584944</c:v>
                </c:pt>
                <c:pt idx="2">
                  <c:v>0.72743436588415056</c:v>
                </c:pt>
                <c:pt idx="3">
                  <c:v>0.2545353521322406</c:v>
                </c:pt>
                <c:pt idx="4">
                  <c:v>0.14101958605361856</c:v>
                </c:pt>
                <c:pt idx="5">
                  <c:v>5.4479788859563831E-2</c:v>
                </c:pt>
                <c:pt idx="6">
                  <c:v>2.4170023614390888E-2</c:v>
                </c:pt>
                <c:pt idx="7">
                  <c:v>1.6474510348659537E-2</c:v>
                </c:pt>
                <c:pt idx="8">
                  <c:v>2.7226003611612723E-3</c:v>
                </c:pt>
                <c:pt idx="9">
                  <c:v>2.778163633838033E-3</c:v>
                </c:pt>
                <c:pt idx="10">
                  <c:v>0.23125434088067787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E4B-4387-80C9-86F2E272B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55-4FD7-88E9-CB26B27EA98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55-4FD7-88E9-CB26B27EA98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55-4FD7-88E9-CB26B27EA98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55-4FD7-88E9-CB26B27EA98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55-4FD7-88E9-CB26B27EA98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C55-4FD7-88E9-CB26B27EA98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C55-4FD7-88E9-CB26B27EA98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C55-4FD7-88E9-CB26B27EA9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35457</c:v>
                </c:pt>
                <c:pt idx="1">
                  <c:v>9653</c:v>
                </c:pt>
                <c:pt idx="2">
                  <c:v>25804</c:v>
                </c:pt>
                <c:pt idx="3">
                  <c:v>9085</c:v>
                </c:pt>
                <c:pt idx="4">
                  <c:v>4942</c:v>
                </c:pt>
                <c:pt idx="5">
                  <c:v>1950</c:v>
                </c:pt>
                <c:pt idx="6">
                  <c:v>855</c:v>
                </c:pt>
                <c:pt idx="7">
                  <c:v>589</c:v>
                </c:pt>
                <c:pt idx="8">
                  <c:v>98</c:v>
                </c:pt>
                <c:pt idx="9">
                  <c:v>98</c:v>
                </c:pt>
                <c:pt idx="10">
                  <c:v>8187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55-4FD7-88E9-CB26B27EA982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-0.13082806295043392</c:v>
                </c:pt>
                <c:pt idx="1">
                  <c:v>-0.44298903635314479</c:v>
                </c:pt>
                <c:pt idx="2">
                  <c:v>9.9727241732014971E-2</c:v>
                </c:pt>
                <c:pt idx="3">
                  <c:v>0.21979054779806662</c:v>
                </c:pt>
                <c:pt idx="4">
                  <c:v>0.20448452351937596</c:v>
                </c:pt>
                <c:pt idx="5">
                  <c:v>-0.17721518987341767</c:v>
                </c:pt>
                <c:pt idx="6">
                  <c:v>0.48954703832752622</c:v>
                </c:pt>
                <c:pt idx="7">
                  <c:v>0.12835249042145591</c:v>
                </c:pt>
                <c:pt idx="8">
                  <c:v>-0.46153846153846156</c:v>
                </c:pt>
                <c:pt idx="9">
                  <c:v>-0.37179487179487181</c:v>
                </c:pt>
                <c:pt idx="10">
                  <c:v>9.6189419163892342E-3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C55-4FD7-88E9-CB26B27EA98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C55-4FD7-88E9-CB26B27EA98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C55-4FD7-88E9-CB26B27EA98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C55-4FD7-88E9-CB26B27EA98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C55-4FD7-88E9-CB26B27EA98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C55-4FD7-88E9-CB26B27EA98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C55-4FD7-88E9-CB26B27EA98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C55-4FD7-88E9-CB26B27EA982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0.27224525481569223</c:v>
                </c:pt>
                <c:pt idx="2">
                  <c:v>0.72775474518430772</c:v>
                </c:pt>
                <c:pt idx="3">
                  <c:v>0.25622585103082607</c:v>
                </c:pt>
                <c:pt idx="4">
                  <c:v>0.13938009419860675</c:v>
                </c:pt>
                <c:pt idx="5">
                  <c:v>5.4996192571283527E-2</c:v>
                </c:pt>
                <c:pt idx="6">
                  <c:v>2.4113715204332007E-2</c:v>
                </c:pt>
                <c:pt idx="7">
                  <c:v>1.6611670474095383E-2</c:v>
                </c:pt>
                <c:pt idx="8">
                  <c:v>2.7639112164029671E-3</c:v>
                </c:pt>
                <c:pt idx="9">
                  <c:v>2.7639112164029671E-3</c:v>
                </c:pt>
                <c:pt idx="10">
                  <c:v>0.23089939927235806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C55-4FD7-88E9-CB26B27EA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98-4EA3-A66A-780EC70CB80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98-4EA3-A66A-780EC70CB80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D98-4EA3-A66A-780EC70CB80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D98-4EA3-A66A-780EC70CB80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D98-4EA3-A66A-780EC70CB80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D98-4EA3-A66A-780EC70CB80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D98-4EA3-A66A-780EC70CB80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D98-4EA3-A66A-780EC70CB8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4440</c:v>
                </c:pt>
                <c:pt idx="1">
                  <c:v>1125</c:v>
                </c:pt>
                <c:pt idx="2">
                  <c:v>3315</c:v>
                </c:pt>
                <c:pt idx="3">
                  <c:v>1149</c:v>
                </c:pt>
                <c:pt idx="4">
                  <c:v>655</c:v>
                </c:pt>
                <c:pt idx="5">
                  <c:v>274</c:v>
                </c:pt>
                <c:pt idx="6">
                  <c:v>110</c:v>
                </c:pt>
                <c:pt idx="7">
                  <c:v>91</c:v>
                </c:pt>
                <c:pt idx="8">
                  <c:v>4</c:v>
                </c:pt>
                <c:pt idx="9">
                  <c:v>8</c:v>
                </c:pt>
                <c:pt idx="10">
                  <c:v>1024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98-4EA3-A66A-780EC70CB807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-4.3927648578811374E-2</c:v>
                </c:pt>
                <c:pt idx="1">
                  <c:v>7.1620411817368002E-3</c:v>
                </c:pt>
                <c:pt idx="2">
                  <c:v>-6.0107740289197631E-2</c:v>
                </c:pt>
                <c:pt idx="3">
                  <c:v>0.16887080366225837</c:v>
                </c:pt>
                <c:pt idx="4">
                  <c:v>-0.11486486486486491</c:v>
                </c:pt>
                <c:pt idx="5">
                  <c:v>-7.7441077441077422E-2</c:v>
                </c:pt>
                <c:pt idx="6">
                  <c:v>-0.23611111111111116</c:v>
                </c:pt>
                <c:pt idx="7">
                  <c:v>0.21333333333333337</c:v>
                </c:pt>
                <c:pt idx="8">
                  <c:v>-0.76470588235294112</c:v>
                </c:pt>
                <c:pt idx="9">
                  <c:v>-0.5</c:v>
                </c:pt>
                <c:pt idx="10">
                  <c:v>-0.18406374501992029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D98-4EA3-A66A-780EC70CB80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D98-4EA3-A66A-780EC70CB80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D98-4EA3-A66A-780EC70CB80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D98-4EA3-A66A-780EC70CB80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98-4EA3-A66A-780EC70CB80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D98-4EA3-A66A-780EC70CB80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D98-4EA3-A66A-780EC70CB80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D98-4EA3-A66A-780EC70CB807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0.2533783783783784</c:v>
                </c:pt>
                <c:pt idx="2">
                  <c:v>0.7466216216216216</c:v>
                </c:pt>
                <c:pt idx="3">
                  <c:v>0.25878378378378381</c:v>
                </c:pt>
                <c:pt idx="4">
                  <c:v>0.14752252252252251</c:v>
                </c:pt>
                <c:pt idx="5">
                  <c:v>6.1711711711711713E-2</c:v>
                </c:pt>
                <c:pt idx="6">
                  <c:v>2.4774774774774775E-2</c:v>
                </c:pt>
                <c:pt idx="7">
                  <c:v>2.0495495495495494E-2</c:v>
                </c:pt>
                <c:pt idx="8">
                  <c:v>9.0090090090090091E-4</c:v>
                </c:pt>
                <c:pt idx="9">
                  <c:v>1.8018018018018018E-3</c:v>
                </c:pt>
                <c:pt idx="10">
                  <c:v>0.23063063063063063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D98-4EA3-A66A-780EC70CB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E3-4272-A398-326F2ACB73DB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1E3-4272-A398-326F2ACB73D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1E3-4272-A398-326F2ACB73D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1E3-4272-A398-326F2ACB73D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1E3-4272-A398-326F2ACB73D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1E3-4272-A398-326F2ACB73D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1E3-4272-A398-326F2ACB73D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1E3-4272-A398-326F2ACB73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39815</c:v>
                </c:pt>
                <c:pt idx="1">
                  <c:v>10177</c:v>
                </c:pt>
                <c:pt idx="2">
                  <c:v>6850</c:v>
                </c:pt>
                <c:pt idx="3">
                  <c:v>3327</c:v>
                </c:pt>
                <c:pt idx="4">
                  <c:v>29638</c:v>
                </c:pt>
                <c:pt idx="5">
                  <c:v>10740</c:v>
                </c:pt>
                <c:pt idx="6">
                  <c:v>5852</c:v>
                </c:pt>
                <c:pt idx="7">
                  <c:v>2062</c:v>
                </c:pt>
                <c:pt idx="8">
                  <c:v>983</c:v>
                </c:pt>
                <c:pt idx="9">
                  <c:v>660</c:v>
                </c:pt>
                <c:pt idx="10">
                  <c:v>115</c:v>
                </c:pt>
                <c:pt idx="11">
                  <c:v>115</c:v>
                </c:pt>
                <c:pt idx="12">
                  <c:v>9111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1E3-4272-A398-326F2ACB73DB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-0.10600413148913235</c:v>
                </c:pt>
                <c:pt idx="1">
                  <c:v>-0.43354113325169763</c:v>
                </c:pt>
                <c:pt idx="2">
                  <c:v>-0.47940416476668191</c:v>
                </c:pt>
                <c:pt idx="3">
                  <c:v>-0.30802828618968381</c:v>
                </c:pt>
                <c:pt idx="4">
                  <c:v>0.11546857357922469</c:v>
                </c:pt>
                <c:pt idx="5">
                  <c:v>0.22574754622232374</c:v>
                </c:pt>
                <c:pt idx="6">
                  <c:v>0.21284974093264242</c:v>
                </c:pt>
                <c:pt idx="7">
                  <c:v>-0.17684630738522955</c:v>
                </c:pt>
                <c:pt idx="8">
                  <c:v>0.55292259083728279</c:v>
                </c:pt>
                <c:pt idx="9">
                  <c:v>0.12627986348122877</c:v>
                </c:pt>
                <c:pt idx="10">
                  <c:v>-0.42211055276381915</c:v>
                </c:pt>
                <c:pt idx="11">
                  <c:v>-0.35028248587570621</c:v>
                </c:pt>
                <c:pt idx="12">
                  <c:v>2.5667004390408588E-2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1E3-4272-A398-326F2ACB73D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1E3-4272-A398-326F2ACB73D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1E3-4272-A398-326F2ACB73D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1E3-4272-A398-326F2ACB73D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1E3-4272-A398-326F2ACB73D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1E3-4272-A398-326F2ACB73D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1E3-4272-A398-326F2ACB73D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1E3-4272-A398-326F2ACB73DB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0.25560718322240361</c:v>
                </c:pt>
                <c:pt idx="2">
                  <c:v>0.17204571141529573</c:v>
                </c:pt>
                <c:pt idx="3">
                  <c:v>8.3561471807107879E-2</c:v>
                </c:pt>
                <c:pt idx="4">
                  <c:v>0.74439281677759639</c:v>
                </c:pt>
                <c:pt idx="5">
                  <c:v>0.26974758256938342</c:v>
                </c:pt>
                <c:pt idx="6">
                  <c:v>0.14697978148938842</c:v>
                </c:pt>
                <c:pt idx="7">
                  <c:v>5.1789526560341581E-2</c:v>
                </c:pt>
                <c:pt idx="8">
                  <c:v>2.46891874921512E-2</c:v>
                </c:pt>
                <c:pt idx="9">
                  <c:v>1.6576667085269371E-2</c:v>
                </c:pt>
                <c:pt idx="10">
                  <c:v>2.888358658796936E-3</c:v>
                </c:pt>
                <c:pt idx="11">
                  <c:v>2.888358658796936E-3</c:v>
                </c:pt>
                <c:pt idx="12">
                  <c:v>0.22883335426346854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1E3-4272-A398-326F2ACB7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3E-4C34-9DB6-19D9E5A1302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24581</c:v>
                </c:pt>
                <c:pt idx="1">
                  <c:v>19884</c:v>
                </c:pt>
                <c:pt idx="2">
                  <c:v>24109</c:v>
                </c:pt>
                <c:pt idx="3">
                  <c:v>14923</c:v>
                </c:pt>
                <c:pt idx="4">
                  <c:v>15812</c:v>
                </c:pt>
                <c:pt idx="5">
                  <c:v>18125</c:v>
                </c:pt>
                <c:pt idx="6">
                  <c:v>16944</c:v>
                </c:pt>
                <c:pt idx="7">
                  <c:v>16598</c:v>
                </c:pt>
                <c:pt idx="8">
                  <c:v>20450</c:v>
                </c:pt>
                <c:pt idx="9">
                  <c:v>18601</c:v>
                </c:pt>
                <c:pt idx="10">
                  <c:v>22771</c:v>
                </c:pt>
                <c:pt idx="11">
                  <c:v>21989</c:v>
                </c:pt>
                <c:pt idx="12">
                  <c:v>234787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3E-4C34-9DB6-19D9E5A13021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3E-4C34-9DB6-19D9E5A13021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16513</c:v>
                </c:pt>
                <c:pt idx="11">
                  <c:v>18070</c:v>
                </c:pt>
                <c:pt idx="12">
                  <c:v>168339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3E-4C34-9DB6-19D9E5A13021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3E-4C34-9DB6-19D9E5A1302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3E-4C34-9DB6-19D9E5A13021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3E-4C34-9DB6-19D9E5A130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3E-4C34-9DB6-19D9E5A1302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2">
                  <c:v>160183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3E-4C34-9DB6-19D9E5A13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3E-4C34-9DB6-19D9E5A130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3E-4C34-9DB6-19D9E5A130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3E-4C34-9DB6-19D9E5A130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3E-4C34-9DB6-19D9E5A130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3E-4C34-9DB6-19D9E5A130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3E-4C34-9DB6-19D9E5A130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3E-4C34-9DB6-19D9E5A130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3E-4C34-9DB6-19D9E5A130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3E-4C34-9DB6-19D9E5A130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3E-4C34-9DB6-19D9E5A130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3E-4C34-9DB6-19D9E5A130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3E-4C34-9DB6-19D9E5A130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3E-4C34-9DB6-19D9E5A13021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0.18435101768435103</c:v>
                </c:pt>
                <c:pt idx="1">
                  <c:v>0.1531425746245596</c:v>
                </c:pt>
                <c:pt idx="2">
                  <c:v>0.13837648475559683</c:v>
                </c:pt>
                <c:pt idx="3">
                  <c:v>0.11199207135778</c:v>
                </c:pt>
                <c:pt idx="4">
                  <c:v>-0.27216014897579144</c:v>
                </c:pt>
                <c:pt idx="5">
                  <c:v>0.10319741332854315</c:v>
                </c:pt>
                <c:pt idx="6">
                  <c:v>0.1901274491154652</c:v>
                </c:pt>
                <c:pt idx="7">
                  <c:v>0.32915635725117731</c:v>
                </c:pt>
                <c:pt idx="8">
                  <c:v>0.28800232964472916</c:v>
                </c:pt>
                <c:pt idx="9">
                  <c:v>4.2108809162877403E-3</c:v>
                </c:pt>
                <c:pt idx="12">
                  <c:v>0.12794603310964492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3E-4C34-9DB6-19D9E5A13021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-0.1335991212725276</c:v>
                </c:pt>
                <c:pt idx="1">
                  <c:v>-6.1607322470327852E-2</c:v>
                </c:pt>
                <c:pt idx="2">
                  <c:v>-0.1373760836202248</c:v>
                </c:pt>
                <c:pt idx="3">
                  <c:v>-2.2582590631910482E-2</c:v>
                </c:pt>
                <c:pt idx="4">
                  <c:v>-0.50562863647862377</c:v>
                </c:pt>
                <c:pt idx="5">
                  <c:v>-0.32231724137931039</c:v>
                </c:pt>
                <c:pt idx="6">
                  <c:v>-0.26150849858356939</c:v>
                </c:pt>
                <c:pt idx="7">
                  <c:v>3.3136522472587693E-3</c:v>
                </c:pt>
                <c:pt idx="8">
                  <c:v>-0.13486552567237164</c:v>
                </c:pt>
                <c:pt idx="9">
                  <c:v>-3.8438793613246647E-2</c:v>
                </c:pt>
                <c:pt idx="12">
                  <c:v>-0.1570513663847769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3E-4C34-9DB6-19D9E5A13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30-4604-AB4D-33419F84722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2210</c:v>
                </c:pt>
                <c:pt idx="1">
                  <c:v>1915</c:v>
                </c:pt>
                <c:pt idx="2">
                  <c:v>2142</c:v>
                </c:pt>
                <c:pt idx="3">
                  <c:v>2852</c:v>
                </c:pt>
                <c:pt idx="4">
                  <c:v>2250</c:v>
                </c:pt>
                <c:pt idx="5">
                  <c:v>2571</c:v>
                </c:pt>
                <c:pt idx="6">
                  <c:v>2710</c:v>
                </c:pt>
                <c:pt idx="7">
                  <c:v>3536</c:v>
                </c:pt>
                <c:pt idx="8">
                  <c:v>4209</c:v>
                </c:pt>
                <c:pt idx="9">
                  <c:v>3643</c:v>
                </c:pt>
                <c:pt idx="10">
                  <c:v>1754</c:v>
                </c:pt>
                <c:pt idx="11">
                  <c:v>1177</c:v>
                </c:pt>
                <c:pt idx="12">
                  <c:v>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30-4604-AB4D-33419F847229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30-4604-AB4D-33419F847229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942</c:v>
                </c:pt>
                <c:pt idx="1">
                  <c:v>610</c:v>
                </c:pt>
                <c:pt idx="2">
                  <c:v>1784</c:v>
                </c:pt>
                <c:pt idx="3">
                  <c:v>903</c:v>
                </c:pt>
                <c:pt idx="4">
                  <c:v>1407</c:v>
                </c:pt>
                <c:pt idx="5">
                  <c:v>1369</c:v>
                </c:pt>
                <c:pt idx="6">
                  <c:v>1203</c:v>
                </c:pt>
                <c:pt idx="7">
                  <c:v>3184</c:v>
                </c:pt>
                <c:pt idx="8">
                  <c:v>1825</c:v>
                </c:pt>
                <c:pt idx="9">
                  <c:v>2115</c:v>
                </c:pt>
                <c:pt idx="10">
                  <c:v>2957</c:v>
                </c:pt>
                <c:pt idx="11">
                  <c:v>2919</c:v>
                </c:pt>
                <c:pt idx="12">
                  <c:v>21218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30-4604-AB4D-33419F847229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30-4604-AB4D-33419F84722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6722</c:v>
                </c:pt>
                <c:pt idx="1">
                  <c:v>3306</c:v>
                </c:pt>
                <c:pt idx="2">
                  <c:v>3072</c:v>
                </c:pt>
                <c:pt idx="3">
                  <c:v>3399</c:v>
                </c:pt>
                <c:pt idx="4">
                  <c:v>3612</c:v>
                </c:pt>
                <c:pt idx="5">
                  <c:v>2638</c:v>
                </c:pt>
                <c:pt idx="6">
                  <c:v>2644</c:v>
                </c:pt>
                <c:pt idx="7">
                  <c:v>2887</c:v>
                </c:pt>
                <c:pt idx="8">
                  <c:v>3190</c:v>
                </c:pt>
                <c:pt idx="9">
                  <c:v>2565</c:v>
                </c:pt>
                <c:pt idx="10">
                  <c:v>2171</c:v>
                </c:pt>
                <c:pt idx="11">
                  <c:v>4029</c:v>
                </c:pt>
                <c:pt idx="12">
                  <c:v>40235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30-4604-AB4D-33419F847229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30-4604-AB4D-33419F8472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730-4604-AB4D-33419F84722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1440</c:v>
                </c:pt>
                <c:pt idx="1">
                  <c:v>2089</c:v>
                </c:pt>
                <c:pt idx="2">
                  <c:v>4827</c:v>
                </c:pt>
                <c:pt idx="3">
                  <c:v>2132</c:v>
                </c:pt>
                <c:pt idx="4">
                  <c:v>1512</c:v>
                </c:pt>
                <c:pt idx="5">
                  <c:v>1891</c:v>
                </c:pt>
                <c:pt idx="6">
                  <c:v>2110</c:v>
                </c:pt>
                <c:pt idx="7">
                  <c:v>2116</c:v>
                </c:pt>
                <c:pt idx="8">
                  <c:v>2770</c:v>
                </c:pt>
                <c:pt idx="9">
                  <c:v>2189</c:v>
                </c:pt>
                <c:pt idx="12">
                  <c:v>23076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730-4604-AB4D-33419F847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30-4604-AB4D-33419F8472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30-4604-AB4D-33419F8472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30-4604-AB4D-33419F8472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30-4604-AB4D-33419F8472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30-4604-AB4D-33419F8472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30-4604-AB4D-33419F8472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30-4604-AB4D-33419F8472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30-4604-AB4D-33419F8472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30-4604-AB4D-33419F8472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30-4604-AB4D-33419F8472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30-4604-AB4D-33419F8472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30-4604-AB4D-33419F8472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30-4604-AB4D-33419F847229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-0.78577804224933057</c:v>
                </c:pt>
                <c:pt idx="1">
                  <c:v>-0.36811857229280098</c:v>
                </c:pt>
                <c:pt idx="2">
                  <c:v>0.5712890625</c:v>
                </c:pt>
                <c:pt idx="3">
                  <c:v>-0.37275669314504267</c:v>
                </c:pt>
                <c:pt idx="4">
                  <c:v>-0.58139534883720922</c:v>
                </c:pt>
                <c:pt idx="5">
                  <c:v>-0.28316906747536008</c:v>
                </c:pt>
                <c:pt idx="6">
                  <c:v>-0.20196671709531011</c:v>
                </c:pt>
                <c:pt idx="7">
                  <c:v>-0.26705923103567719</c:v>
                </c:pt>
                <c:pt idx="8">
                  <c:v>-0.13166144200626961</c:v>
                </c:pt>
                <c:pt idx="9">
                  <c:v>-0.14658869395711505</c:v>
                </c:pt>
                <c:pt idx="12">
                  <c:v>-0.32199206698986338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730-4604-AB4D-33419F847229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-0.34841628959276016</c:v>
                </c:pt>
                <c:pt idx="1">
                  <c:v>9.0861618798955712E-2</c:v>
                </c:pt>
                <c:pt idx="2">
                  <c:v>1.2535014005602241</c:v>
                </c:pt>
                <c:pt idx="3">
                  <c:v>-0.25245441795231416</c:v>
                </c:pt>
                <c:pt idx="4">
                  <c:v>-0.32799999999999996</c:v>
                </c:pt>
                <c:pt idx="5">
                  <c:v>-0.26448852586542204</c:v>
                </c:pt>
                <c:pt idx="6">
                  <c:v>-0.22140221402214022</c:v>
                </c:pt>
                <c:pt idx="7">
                  <c:v>-0.40158371040723984</c:v>
                </c:pt>
                <c:pt idx="8">
                  <c:v>-0.34188643383226425</c:v>
                </c:pt>
                <c:pt idx="9">
                  <c:v>-0.39912160307438926</c:v>
                </c:pt>
                <c:pt idx="12">
                  <c:v>-0.17697410656965551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730-4604-AB4D-33419F847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D8-4765-BEC5-DECD285932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1334</c:v>
                </c:pt>
                <c:pt idx="1">
                  <c:v>1064</c:v>
                </c:pt>
                <c:pt idx="2">
                  <c:v>1309</c:v>
                </c:pt>
                <c:pt idx="3">
                  <c:v>1046</c:v>
                </c:pt>
                <c:pt idx="4">
                  <c:v>1367</c:v>
                </c:pt>
                <c:pt idx="5">
                  <c:v>1374</c:v>
                </c:pt>
                <c:pt idx="6">
                  <c:v>1777</c:v>
                </c:pt>
                <c:pt idx="7">
                  <c:v>1555</c:v>
                </c:pt>
                <c:pt idx="8">
                  <c:v>2661</c:v>
                </c:pt>
                <c:pt idx="9">
                  <c:v>2962</c:v>
                </c:pt>
                <c:pt idx="10">
                  <c:v>933</c:v>
                </c:pt>
                <c:pt idx="11">
                  <c:v>626</c:v>
                </c:pt>
                <c:pt idx="12">
                  <c:v>18008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D8-4765-BEC5-DECD28593264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D8-4765-BEC5-DECD28593264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843</c:v>
                </c:pt>
                <c:pt idx="1">
                  <c:v>552</c:v>
                </c:pt>
                <c:pt idx="2">
                  <c:v>1584</c:v>
                </c:pt>
                <c:pt idx="3">
                  <c:v>851</c:v>
                </c:pt>
                <c:pt idx="4">
                  <c:v>944</c:v>
                </c:pt>
                <c:pt idx="5">
                  <c:v>862</c:v>
                </c:pt>
                <c:pt idx="6">
                  <c:v>739</c:v>
                </c:pt>
                <c:pt idx="7">
                  <c:v>1413</c:v>
                </c:pt>
                <c:pt idx="8">
                  <c:v>1401</c:v>
                </c:pt>
                <c:pt idx="9">
                  <c:v>1534</c:v>
                </c:pt>
                <c:pt idx="10">
                  <c:v>1893</c:v>
                </c:pt>
                <c:pt idx="11">
                  <c:v>1612</c:v>
                </c:pt>
                <c:pt idx="12">
                  <c:v>14228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D8-4765-BEC5-DECD28593264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D8-4765-BEC5-DECD285932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1740</c:v>
                </c:pt>
                <c:pt idx="1">
                  <c:v>1148</c:v>
                </c:pt>
                <c:pt idx="2">
                  <c:v>1437</c:v>
                </c:pt>
                <c:pt idx="3">
                  <c:v>1028</c:v>
                </c:pt>
                <c:pt idx="4">
                  <c:v>841</c:v>
                </c:pt>
                <c:pt idx="5">
                  <c:v>1029</c:v>
                </c:pt>
                <c:pt idx="6">
                  <c:v>857</c:v>
                </c:pt>
                <c:pt idx="7">
                  <c:v>1437</c:v>
                </c:pt>
                <c:pt idx="8">
                  <c:v>925</c:v>
                </c:pt>
                <c:pt idx="9">
                  <c:v>1410</c:v>
                </c:pt>
                <c:pt idx="10">
                  <c:v>1531</c:v>
                </c:pt>
                <c:pt idx="11">
                  <c:v>1688</c:v>
                </c:pt>
                <c:pt idx="12">
                  <c:v>15071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D8-4765-BEC5-DECD28593264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D8-4765-BEC5-DECD285932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2D8-4765-BEC5-DECD2859326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940</c:v>
                </c:pt>
                <c:pt idx="1">
                  <c:v>1412</c:v>
                </c:pt>
                <c:pt idx="2">
                  <c:v>1780</c:v>
                </c:pt>
                <c:pt idx="3">
                  <c:v>652</c:v>
                </c:pt>
                <c:pt idx="4">
                  <c:v>401</c:v>
                </c:pt>
                <c:pt idx="5">
                  <c:v>1248</c:v>
                </c:pt>
                <c:pt idx="6">
                  <c:v>786</c:v>
                </c:pt>
                <c:pt idx="7">
                  <c:v>1083</c:v>
                </c:pt>
                <c:pt idx="8">
                  <c:v>779</c:v>
                </c:pt>
                <c:pt idx="9">
                  <c:v>775</c:v>
                </c:pt>
                <c:pt idx="12">
                  <c:v>9856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D8-4765-BEC5-DECD28593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D8-4765-BEC5-DECD285932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D8-4765-BEC5-DECD285932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D8-4765-BEC5-DECD285932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D8-4765-BEC5-DECD285932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D8-4765-BEC5-DECD285932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D8-4765-BEC5-DECD285932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D8-4765-BEC5-DECD285932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D8-4765-BEC5-DECD285932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D8-4765-BEC5-DECD285932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D8-4765-BEC5-DECD285932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D8-4765-BEC5-DECD285932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D8-4765-BEC5-DECD285932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D8-4765-BEC5-DECD28593264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-0.45977011494252873</c:v>
                </c:pt>
                <c:pt idx="1">
                  <c:v>0.2299651567944252</c:v>
                </c:pt>
                <c:pt idx="2">
                  <c:v>0.23869171885873341</c:v>
                </c:pt>
                <c:pt idx="3">
                  <c:v>-0.36575875486381326</c:v>
                </c:pt>
                <c:pt idx="4">
                  <c:v>-0.52318668252080858</c:v>
                </c:pt>
                <c:pt idx="5">
                  <c:v>0.2128279883381925</c:v>
                </c:pt>
                <c:pt idx="6">
                  <c:v>-8.2847141190198315E-2</c:v>
                </c:pt>
                <c:pt idx="7">
                  <c:v>-0.24634655532359084</c:v>
                </c:pt>
                <c:pt idx="8">
                  <c:v>-0.15783783783783789</c:v>
                </c:pt>
                <c:pt idx="9">
                  <c:v>-0.45035460992907805</c:v>
                </c:pt>
                <c:pt idx="12">
                  <c:v>-0.16841039487006415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2D8-4765-BEC5-DECD28593264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-0.29535232383808097</c:v>
                </c:pt>
                <c:pt idx="1">
                  <c:v>0.3270676691729324</c:v>
                </c:pt>
                <c:pt idx="2">
                  <c:v>0.35981665393430107</c:v>
                </c:pt>
                <c:pt idx="3">
                  <c:v>-0.37667304015296366</c:v>
                </c:pt>
                <c:pt idx="4">
                  <c:v>-0.70665691294806143</c:v>
                </c:pt>
                <c:pt idx="5">
                  <c:v>-9.1703056768558944E-2</c:v>
                </c:pt>
                <c:pt idx="6">
                  <c:v>-0.55768148564997189</c:v>
                </c:pt>
                <c:pt idx="7">
                  <c:v>-0.3035369774919614</c:v>
                </c:pt>
                <c:pt idx="8">
                  <c:v>-0.70725291243893273</c:v>
                </c:pt>
                <c:pt idx="9">
                  <c:v>-0.73835246455097914</c:v>
                </c:pt>
                <c:pt idx="12">
                  <c:v>-0.40081463918779259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2D8-4765-BEC5-DECD28593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EF-41DB-ACF2-186E1D7C4AA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876</c:v>
                </c:pt>
                <c:pt idx="1">
                  <c:v>851</c:v>
                </c:pt>
                <c:pt idx="2">
                  <c:v>833</c:v>
                </c:pt>
                <c:pt idx="3">
                  <c:v>1806</c:v>
                </c:pt>
                <c:pt idx="4">
                  <c:v>883</c:v>
                </c:pt>
                <c:pt idx="5">
                  <c:v>1197</c:v>
                </c:pt>
                <c:pt idx="6">
                  <c:v>933</c:v>
                </c:pt>
                <c:pt idx="7">
                  <c:v>1981</c:v>
                </c:pt>
                <c:pt idx="8">
                  <c:v>1548</c:v>
                </c:pt>
                <c:pt idx="9">
                  <c:v>681</c:v>
                </c:pt>
                <c:pt idx="10">
                  <c:v>821</c:v>
                </c:pt>
                <c:pt idx="11">
                  <c:v>551</c:v>
                </c:pt>
                <c:pt idx="12">
                  <c:v>12961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EF-41DB-ACF2-186E1D7C4AA1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EF-41DB-ACF2-186E1D7C4AA1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99</c:v>
                </c:pt>
                <c:pt idx="1">
                  <c:v>58</c:v>
                </c:pt>
                <c:pt idx="2">
                  <c:v>200</c:v>
                </c:pt>
                <c:pt idx="3">
                  <c:v>52</c:v>
                </c:pt>
                <c:pt idx="4">
                  <c:v>463</c:v>
                </c:pt>
                <c:pt idx="5">
                  <c:v>507</c:v>
                </c:pt>
                <c:pt idx="6">
                  <c:v>464</c:v>
                </c:pt>
                <c:pt idx="7">
                  <c:v>1771</c:v>
                </c:pt>
                <c:pt idx="8">
                  <c:v>424</c:v>
                </c:pt>
                <c:pt idx="9">
                  <c:v>581</c:v>
                </c:pt>
                <c:pt idx="10">
                  <c:v>1064</c:v>
                </c:pt>
                <c:pt idx="11">
                  <c:v>1307</c:v>
                </c:pt>
                <c:pt idx="12">
                  <c:v>6990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EF-41DB-ACF2-186E1D7C4AA1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EF-41DB-ACF2-186E1D7C4AA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4982</c:v>
                </c:pt>
                <c:pt idx="1">
                  <c:v>2158</c:v>
                </c:pt>
                <c:pt idx="2">
                  <c:v>1635</c:v>
                </c:pt>
                <c:pt idx="3">
                  <c:v>2371</c:v>
                </c:pt>
                <c:pt idx="4">
                  <c:v>2771</c:v>
                </c:pt>
                <c:pt idx="5">
                  <c:v>1609</c:v>
                </c:pt>
                <c:pt idx="6">
                  <c:v>1787</c:v>
                </c:pt>
                <c:pt idx="7">
                  <c:v>1450</c:v>
                </c:pt>
                <c:pt idx="8">
                  <c:v>2265</c:v>
                </c:pt>
                <c:pt idx="9">
                  <c:v>1155</c:v>
                </c:pt>
                <c:pt idx="10">
                  <c:v>640</c:v>
                </c:pt>
                <c:pt idx="11">
                  <c:v>2341</c:v>
                </c:pt>
                <c:pt idx="12">
                  <c:v>25164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EF-41DB-ACF2-186E1D7C4AA1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EF-41DB-ACF2-186E1D7C4A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8EF-41DB-ACF2-186E1D7C4AA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500</c:v>
                </c:pt>
                <c:pt idx="1">
                  <c:v>677</c:v>
                </c:pt>
                <c:pt idx="2">
                  <c:v>3047</c:v>
                </c:pt>
                <c:pt idx="3">
                  <c:v>1480</c:v>
                </c:pt>
                <c:pt idx="4">
                  <c:v>1111</c:v>
                </c:pt>
                <c:pt idx="5">
                  <c:v>643</c:v>
                </c:pt>
                <c:pt idx="6">
                  <c:v>1324</c:v>
                </c:pt>
                <c:pt idx="7">
                  <c:v>1033</c:v>
                </c:pt>
                <c:pt idx="8">
                  <c:v>1991</c:v>
                </c:pt>
                <c:pt idx="9">
                  <c:v>1414</c:v>
                </c:pt>
                <c:pt idx="12">
                  <c:v>13220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8EF-41DB-ACF2-186E1D7C4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EF-41DB-ACF2-186E1D7C4A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EF-41DB-ACF2-186E1D7C4A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EF-41DB-ACF2-186E1D7C4A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EF-41DB-ACF2-186E1D7C4A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EF-41DB-ACF2-186E1D7C4A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EF-41DB-ACF2-186E1D7C4A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EF-41DB-ACF2-186E1D7C4A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EF-41DB-ACF2-186E1D7C4A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EF-41DB-ACF2-186E1D7C4A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EF-41DB-ACF2-186E1D7C4A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EF-41DB-ACF2-186E1D7C4A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EF-41DB-ACF2-186E1D7C4A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EF-41DB-ACF2-186E1D7C4AA1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-0.89963869931754314</c:v>
                </c:pt>
                <c:pt idx="1">
                  <c:v>-0.68628359592215016</c:v>
                </c:pt>
                <c:pt idx="2">
                  <c:v>0.8636085626911314</c:v>
                </c:pt>
                <c:pt idx="3">
                  <c:v>-0.37579080556727118</c:v>
                </c:pt>
                <c:pt idx="4">
                  <c:v>-0.59906171057380009</c:v>
                </c:pt>
                <c:pt idx="5">
                  <c:v>-0.60037290242386576</c:v>
                </c:pt>
                <c:pt idx="6">
                  <c:v>-0.25909345271404594</c:v>
                </c:pt>
                <c:pt idx="7">
                  <c:v>-0.28758620689655168</c:v>
                </c:pt>
                <c:pt idx="8">
                  <c:v>-0.12097130242825604</c:v>
                </c:pt>
                <c:pt idx="9">
                  <c:v>0.22424242424242413</c:v>
                </c:pt>
                <c:pt idx="12">
                  <c:v>-0.40404814497588248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8EF-41DB-ACF2-186E1D7C4AA1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-0.42922374429223742</c:v>
                </c:pt>
                <c:pt idx="1">
                  <c:v>-0.20446533490011753</c:v>
                </c:pt>
                <c:pt idx="2">
                  <c:v>2.6578631452581032</c:v>
                </c:pt>
                <c:pt idx="3">
                  <c:v>-0.18050941306755264</c:v>
                </c:pt>
                <c:pt idx="4">
                  <c:v>0.25821064552661377</c:v>
                </c:pt>
                <c:pt idx="5">
                  <c:v>-0.46282372598162069</c:v>
                </c:pt>
                <c:pt idx="6">
                  <c:v>0.41907824222936774</c:v>
                </c:pt>
                <c:pt idx="7">
                  <c:v>-0.47854618879353861</c:v>
                </c:pt>
                <c:pt idx="8">
                  <c:v>0.28617571059431524</c:v>
                </c:pt>
                <c:pt idx="9">
                  <c:v>1.076358296622614</c:v>
                </c:pt>
                <c:pt idx="12">
                  <c:v>0.14073690568642672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8EF-41DB-ACF2-186E1D7C4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2B-43E8-B2D3-A3CDBD1BB15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22371</c:v>
                </c:pt>
                <c:pt idx="1">
                  <c:v>17969</c:v>
                </c:pt>
                <c:pt idx="2">
                  <c:v>21967</c:v>
                </c:pt>
                <c:pt idx="3">
                  <c:v>12071</c:v>
                </c:pt>
                <c:pt idx="4">
                  <c:v>13562</c:v>
                </c:pt>
                <c:pt idx="5">
                  <c:v>15554</c:v>
                </c:pt>
                <c:pt idx="6">
                  <c:v>14234</c:v>
                </c:pt>
                <c:pt idx="7">
                  <c:v>13062</c:v>
                </c:pt>
                <c:pt idx="8">
                  <c:v>16241</c:v>
                </c:pt>
                <c:pt idx="9">
                  <c:v>14958</c:v>
                </c:pt>
                <c:pt idx="10">
                  <c:v>21017</c:v>
                </c:pt>
                <c:pt idx="11">
                  <c:v>20812</c:v>
                </c:pt>
                <c:pt idx="12">
                  <c:v>203818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2B-43E8-B2D3-A3CDBD1BB152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2B-43E8-B2D3-A3CDBD1BB152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12980</c:v>
                </c:pt>
                <c:pt idx="1">
                  <c:v>12607</c:v>
                </c:pt>
                <c:pt idx="2">
                  <c:v>15236</c:v>
                </c:pt>
                <c:pt idx="3">
                  <c:v>11210</c:v>
                </c:pt>
                <c:pt idx="4">
                  <c:v>9691</c:v>
                </c:pt>
                <c:pt idx="5">
                  <c:v>10445</c:v>
                </c:pt>
                <c:pt idx="6">
                  <c:v>10268</c:v>
                </c:pt>
                <c:pt idx="7">
                  <c:v>11661</c:v>
                </c:pt>
                <c:pt idx="8">
                  <c:v>11793</c:v>
                </c:pt>
                <c:pt idx="9">
                  <c:v>12523</c:v>
                </c:pt>
                <c:pt idx="10">
                  <c:v>13556</c:v>
                </c:pt>
                <c:pt idx="11">
                  <c:v>15151</c:v>
                </c:pt>
                <c:pt idx="12">
                  <c:v>147121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2B-43E8-B2D3-A3CDBD1BB152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2B-43E8-B2D3-A3CDBD1BB15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11260</c:v>
                </c:pt>
                <c:pt idx="1">
                  <c:v>12875</c:v>
                </c:pt>
                <c:pt idx="2">
                  <c:v>15197</c:v>
                </c:pt>
                <c:pt idx="3">
                  <c:v>9718</c:v>
                </c:pt>
                <c:pt idx="4">
                  <c:v>7128</c:v>
                </c:pt>
                <c:pt idx="5">
                  <c:v>8496</c:v>
                </c:pt>
                <c:pt idx="6">
                  <c:v>7870</c:v>
                </c:pt>
                <c:pt idx="7">
                  <c:v>9642</c:v>
                </c:pt>
                <c:pt idx="8">
                  <c:v>10546</c:v>
                </c:pt>
                <c:pt idx="9">
                  <c:v>15246</c:v>
                </c:pt>
                <c:pt idx="10">
                  <c:v>17924</c:v>
                </c:pt>
                <c:pt idx="11">
                  <c:v>15898</c:v>
                </c:pt>
                <c:pt idx="12">
                  <c:v>141800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2B-43E8-B2D3-A3CDBD1BB152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72B-43E8-B2D3-A3CDBD1BB1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72B-43E8-B2D3-A3CDBD1BB15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19857</c:v>
                </c:pt>
                <c:pt idx="1">
                  <c:v>16570</c:v>
                </c:pt>
                <c:pt idx="2">
                  <c:v>15970</c:v>
                </c:pt>
                <c:pt idx="3">
                  <c:v>12454</c:v>
                </c:pt>
                <c:pt idx="4">
                  <c:v>6305</c:v>
                </c:pt>
                <c:pt idx="5">
                  <c:v>10392</c:v>
                </c:pt>
                <c:pt idx="6">
                  <c:v>10403</c:v>
                </c:pt>
                <c:pt idx="7">
                  <c:v>14537</c:v>
                </c:pt>
                <c:pt idx="8">
                  <c:v>14922</c:v>
                </c:pt>
                <c:pt idx="9">
                  <c:v>15697</c:v>
                </c:pt>
                <c:pt idx="12">
                  <c:v>137107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72B-43E8-B2D3-A3CDBD1BB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2B-43E8-B2D3-A3CDBD1BB1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2B-43E8-B2D3-A3CDBD1BB1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2B-43E8-B2D3-A3CDBD1BB1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2B-43E8-B2D3-A3CDBD1BB1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2B-43E8-B2D3-A3CDBD1BB1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2B-43E8-B2D3-A3CDBD1BB1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2B-43E8-B2D3-A3CDBD1BB1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2B-43E8-B2D3-A3CDBD1BB1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2B-43E8-B2D3-A3CDBD1BB1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2B-43E8-B2D3-A3CDBD1BB1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2B-43E8-B2D3-A3CDBD1BB1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2B-43E8-B2D3-A3CDBD1BB1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2B-43E8-B2D3-A3CDBD1BB152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0.76349911190053277</c:v>
                </c:pt>
                <c:pt idx="1">
                  <c:v>0.28699029126213582</c:v>
                </c:pt>
                <c:pt idx="2">
                  <c:v>5.086530236230824E-2</c:v>
                </c:pt>
                <c:pt idx="3">
                  <c:v>0.28153941140152305</c:v>
                </c:pt>
                <c:pt idx="4">
                  <c:v>-0.11546015712682378</c:v>
                </c:pt>
                <c:pt idx="5">
                  <c:v>0.2231638418079096</c:v>
                </c:pt>
                <c:pt idx="6">
                  <c:v>0.32185514612452359</c:v>
                </c:pt>
                <c:pt idx="7">
                  <c:v>0.50767475627463177</c:v>
                </c:pt>
                <c:pt idx="8">
                  <c:v>0.41494405461786465</c:v>
                </c:pt>
                <c:pt idx="9">
                  <c:v>2.9581529581529598E-2</c:v>
                </c:pt>
                <c:pt idx="12">
                  <c:v>0.26976791568652869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72B-43E8-B2D3-A3CDBD1BB152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-0.11237763175539761</c:v>
                </c:pt>
                <c:pt idx="1">
                  <c:v>-7.7856308086148407E-2</c:v>
                </c:pt>
                <c:pt idx="2">
                  <c:v>-0.27300040970546724</c:v>
                </c:pt>
                <c:pt idx="3">
                  <c:v>3.1728937122027956E-2</c:v>
                </c:pt>
                <c:pt idx="4">
                  <c:v>-0.53509806813154404</c:v>
                </c:pt>
                <c:pt idx="5">
                  <c:v>-0.3318760447473319</c:v>
                </c:pt>
                <c:pt idx="6">
                  <c:v>-0.26914430237459608</c:v>
                </c:pt>
                <c:pt idx="7">
                  <c:v>0.11292298269790235</c:v>
                </c:pt>
                <c:pt idx="8">
                  <c:v>-8.1214210947601728E-2</c:v>
                </c:pt>
                <c:pt idx="9">
                  <c:v>4.9405000668538479E-2</c:v>
                </c:pt>
                <c:pt idx="12">
                  <c:v>-0.15360302242744883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72B-43E8-B2D3-A3CDBD1BB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23-4409-826C-85F6C41A7F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494</c:v>
                </c:pt>
                <c:pt idx="1">
                  <c:v>306</c:v>
                </c:pt>
                <c:pt idx="2">
                  <c:v>307</c:v>
                </c:pt>
                <c:pt idx="3">
                  <c:v>306</c:v>
                </c:pt>
                <c:pt idx="4">
                  <c:v>377</c:v>
                </c:pt>
                <c:pt idx="5">
                  <c:v>340</c:v>
                </c:pt>
                <c:pt idx="6">
                  <c:v>645</c:v>
                </c:pt>
                <c:pt idx="7">
                  <c:v>359</c:v>
                </c:pt>
                <c:pt idx="8">
                  <c:v>397</c:v>
                </c:pt>
                <c:pt idx="9">
                  <c:v>517</c:v>
                </c:pt>
                <c:pt idx="10">
                  <c:v>314</c:v>
                </c:pt>
                <c:pt idx="11">
                  <c:v>203</c:v>
                </c:pt>
                <c:pt idx="12">
                  <c:v>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23-4409-826C-85F6C41A7FCE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23-4409-826C-85F6C41A7FCE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125</c:v>
                </c:pt>
                <c:pt idx="1">
                  <c:v>91</c:v>
                </c:pt>
                <c:pt idx="2">
                  <c:v>335</c:v>
                </c:pt>
                <c:pt idx="3">
                  <c:v>211</c:v>
                </c:pt>
                <c:pt idx="4">
                  <c:v>241</c:v>
                </c:pt>
                <c:pt idx="5">
                  <c:v>238</c:v>
                </c:pt>
                <c:pt idx="6">
                  <c:v>256</c:v>
                </c:pt>
                <c:pt idx="7">
                  <c:v>311</c:v>
                </c:pt>
                <c:pt idx="8">
                  <c:v>233</c:v>
                </c:pt>
                <c:pt idx="9">
                  <c:v>224</c:v>
                </c:pt>
                <c:pt idx="10">
                  <c:v>527</c:v>
                </c:pt>
                <c:pt idx="11">
                  <c:v>455</c:v>
                </c:pt>
                <c:pt idx="12">
                  <c:v>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23-4409-826C-85F6C41A7FCE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23-4409-826C-85F6C41A7F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741</c:v>
                </c:pt>
                <c:pt idx="1">
                  <c:v>455</c:v>
                </c:pt>
                <c:pt idx="2">
                  <c:v>614</c:v>
                </c:pt>
                <c:pt idx="3">
                  <c:v>477</c:v>
                </c:pt>
                <c:pt idx="4">
                  <c:v>437</c:v>
                </c:pt>
                <c:pt idx="5">
                  <c:v>374</c:v>
                </c:pt>
                <c:pt idx="6">
                  <c:v>291</c:v>
                </c:pt>
                <c:pt idx="7">
                  <c:v>397</c:v>
                </c:pt>
                <c:pt idx="8">
                  <c:v>337</c:v>
                </c:pt>
                <c:pt idx="9">
                  <c:v>456</c:v>
                </c:pt>
                <c:pt idx="10">
                  <c:v>377</c:v>
                </c:pt>
                <c:pt idx="11">
                  <c:v>483</c:v>
                </c:pt>
                <c:pt idx="12">
                  <c:v>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23-4409-826C-85F6C41A7FCE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23-4409-826C-85F6C41A7F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123-4409-826C-85F6C41A7F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317</c:v>
                </c:pt>
                <c:pt idx="1">
                  <c:v>554</c:v>
                </c:pt>
                <c:pt idx="2">
                  <c:v>578</c:v>
                </c:pt>
                <c:pt idx="3">
                  <c:v>238</c:v>
                </c:pt>
                <c:pt idx="4">
                  <c:v>107</c:v>
                </c:pt>
                <c:pt idx="5">
                  <c:v>283</c:v>
                </c:pt>
                <c:pt idx="6">
                  <c:v>253</c:v>
                </c:pt>
                <c:pt idx="7">
                  <c:v>272</c:v>
                </c:pt>
                <c:pt idx="8">
                  <c:v>209</c:v>
                </c:pt>
                <c:pt idx="9">
                  <c:v>295</c:v>
                </c:pt>
                <c:pt idx="12">
                  <c:v>3106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23-4409-826C-85F6C41A7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23-4409-826C-85F6C41A7F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23-4409-826C-85F6C41A7F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23-4409-826C-85F6C41A7F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23-4409-826C-85F6C41A7F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23-4409-826C-85F6C41A7F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23-4409-826C-85F6C41A7F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23-4409-826C-85F6C41A7F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23-4409-826C-85F6C41A7F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23-4409-826C-85F6C41A7F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23-4409-826C-85F6C41A7F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23-4409-826C-85F6C41A7F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23-4409-826C-85F6C41A7F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23-4409-826C-85F6C41A7FCE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-0.57219973009446701</c:v>
                </c:pt>
                <c:pt idx="1">
                  <c:v>0.21758241758241748</c:v>
                </c:pt>
                <c:pt idx="2">
                  <c:v>-5.8631921824104261E-2</c:v>
                </c:pt>
                <c:pt idx="3">
                  <c:v>-0.50104821802935007</c:v>
                </c:pt>
                <c:pt idx="4">
                  <c:v>-0.75514874141876431</c:v>
                </c:pt>
                <c:pt idx="5">
                  <c:v>-0.24331550802139035</c:v>
                </c:pt>
                <c:pt idx="6">
                  <c:v>-0.13058419243986252</c:v>
                </c:pt>
                <c:pt idx="7">
                  <c:v>-0.31486146095717882</c:v>
                </c:pt>
                <c:pt idx="8">
                  <c:v>-0.37982195845697331</c:v>
                </c:pt>
                <c:pt idx="9">
                  <c:v>-0.35307017543859653</c:v>
                </c:pt>
                <c:pt idx="10">
                  <c:v>-1</c:v>
                </c:pt>
                <c:pt idx="11">
                  <c:v>-1</c:v>
                </c:pt>
                <c:pt idx="12">
                  <c:v>-0.32168595763267094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123-4409-826C-85F6C41A7FCE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-0.3582995951417004</c:v>
                </c:pt>
                <c:pt idx="1">
                  <c:v>0.81045751633986929</c:v>
                </c:pt>
                <c:pt idx="2">
                  <c:v>0.88273615635179148</c:v>
                </c:pt>
                <c:pt idx="3">
                  <c:v>-0.22222222222222221</c:v>
                </c:pt>
                <c:pt idx="4">
                  <c:v>-0.71618037135278523</c:v>
                </c:pt>
                <c:pt idx="5">
                  <c:v>-0.16764705882352937</c:v>
                </c:pt>
                <c:pt idx="6">
                  <c:v>-0.60775193798449612</c:v>
                </c:pt>
                <c:pt idx="7">
                  <c:v>-0.24233983286908078</c:v>
                </c:pt>
                <c:pt idx="8">
                  <c:v>-0.47355163727959693</c:v>
                </c:pt>
                <c:pt idx="9">
                  <c:v>-0.42940038684719539</c:v>
                </c:pt>
                <c:pt idx="10">
                  <c:v>-1</c:v>
                </c:pt>
                <c:pt idx="11">
                  <c:v>-1</c:v>
                </c:pt>
                <c:pt idx="12">
                  <c:v>-0.23270750988142297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123-4409-826C-85F6C41A7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27-4EBB-A725-7A5E50CF642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5883</c:v>
                </c:pt>
                <c:pt idx="1">
                  <c:v>5605</c:v>
                </c:pt>
                <c:pt idx="2">
                  <c:v>6697</c:v>
                </c:pt>
                <c:pt idx="3">
                  <c:v>4032</c:v>
                </c:pt>
                <c:pt idx="4">
                  <c:v>5593</c:v>
                </c:pt>
                <c:pt idx="5">
                  <c:v>5588</c:v>
                </c:pt>
                <c:pt idx="6">
                  <c:v>5743</c:v>
                </c:pt>
                <c:pt idx="7">
                  <c:v>4944</c:v>
                </c:pt>
                <c:pt idx="8">
                  <c:v>7130</c:v>
                </c:pt>
                <c:pt idx="9">
                  <c:v>5839</c:v>
                </c:pt>
                <c:pt idx="10">
                  <c:v>5165</c:v>
                </c:pt>
                <c:pt idx="11">
                  <c:v>5514</c:v>
                </c:pt>
                <c:pt idx="12">
                  <c:v>67733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27-4EBB-A725-7A5E50CF642B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27-4EBB-A725-7A5E50CF642B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4195</c:v>
                </c:pt>
                <c:pt idx="1">
                  <c:v>5743</c:v>
                </c:pt>
                <c:pt idx="2">
                  <c:v>6750</c:v>
                </c:pt>
                <c:pt idx="3">
                  <c:v>5198</c:v>
                </c:pt>
                <c:pt idx="4">
                  <c:v>5387</c:v>
                </c:pt>
                <c:pt idx="5">
                  <c:v>5659</c:v>
                </c:pt>
                <c:pt idx="6">
                  <c:v>5584</c:v>
                </c:pt>
                <c:pt idx="7">
                  <c:v>5102</c:v>
                </c:pt>
                <c:pt idx="8">
                  <c:v>5315</c:v>
                </c:pt>
                <c:pt idx="9">
                  <c:v>5929</c:v>
                </c:pt>
                <c:pt idx="10">
                  <c:v>5060</c:v>
                </c:pt>
                <c:pt idx="11">
                  <c:v>5200</c:v>
                </c:pt>
                <c:pt idx="12">
                  <c:v>65122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27-4EBB-A725-7A5E50CF642B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27-4EBB-A725-7A5E50CF642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4671</c:v>
                </c:pt>
                <c:pt idx="1">
                  <c:v>5059</c:v>
                </c:pt>
                <c:pt idx="2">
                  <c:v>5407</c:v>
                </c:pt>
                <c:pt idx="3">
                  <c:v>3130</c:v>
                </c:pt>
                <c:pt idx="4">
                  <c:v>4056</c:v>
                </c:pt>
                <c:pt idx="5">
                  <c:v>4750</c:v>
                </c:pt>
                <c:pt idx="6">
                  <c:v>3580</c:v>
                </c:pt>
                <c:pt idx="7">
                  <c:v>3569</c:v>
                </c:pt>
                <c:pt idx="8">
                  <c:v>5343</c:v>
                </c:pt>
                <c:pt idx="9">
                  <c:v>5420</c:v>
                </c:pt>
                <c:pt idx="10">
                  <c:v>5036</c:v>
                </c:pt>
                <c:pt idx="11">
                  <c:v>5463</c:v>
                </c:pt>
                <c:pt idx="12">
                  <c:v>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27-4EBB-A725-7A5E50CF642B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27-4EBB-A725-7A5E50CF64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327-4EBB-A725-7A5E50CF642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5648</c:v>
                </c:pt>
                <c:pt idx="1">
                  <c:v>5918</c:v>
                </c:pt>
                <c:pt idx="2">
                  <c:v>5789</c:v>
                </c:pt>
                <c:pt idx="3">
                  <c:v>4286</c:v>
                </c:pt>
                <c:pt idx="4">
                  <c:v>4481</c:v>
                </c:pt>
                <c:pt idx="5">
                  <c:v>8026</c:v>
                </c:pt>
                <c:pt idx="6">
                  <c:v>4630</c:v>
                </c:pt>
                <c:pt idx="7">
                  <c:v>6181</c:v>
                </c:pt>
                <c:pt idx="8">
                  <c:v>6777</c:v>
                </c:pt>
                <c:pt idx="9">
                  <c:v>6559</c:v>
                </c:pt>
                <c:pt idx="12">
                  <c:v>58295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327-4EBB-A725-7A5E50CF6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27-4EBB-A725-7A5E50CF64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27-4EBB-A725-7A5E50CF64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27-4EBB-A725-7A5E50CF64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27-4EBB-A725-7A5E50CF64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27-4EBB-A725-7A5E50CF64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27-4EBB-A725-7A5E50CF64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27-4EBB-A725-7A5E50CF64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27-4EBB-A725-7A5E50CF64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27-4EBB-A725-7A5E50CF64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27-4EBB-A725-7A5E50CF64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27-4EBB-A725-7A5E50CF64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27-4EBB-A725-7A5E50CF64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27-4EBB-A725-7A5E50CF642B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0.20916292014557913</c:v>
                </c:pt>
                <c:pt idx="1">
                  <c:v>0.16979640245107719</c:v>
                </c:pt>
                <c:pt idx="2">
                  <c:v>7.0649158498242937E-2</c:v>
                </c:pt>
                <c:pt idx="3">
                  <c:v>0.36932907348242816</c:v>
                </c:pt>
                <c:pt idx="4">
                  <c:v>0.10478303747534512</c:v>
                </c:pt>
                <c:pt idx="5">
                  <c:v>0.6896842105263159</c:v>
                </c:pt>
                <c:pt idx="6">
                  <c:v>0.2932960893854748</c:v>
                </c:pt>
                <c:pt idx="7">
                  <c:v>0.73185766321098344</c:v>
                </c:pt>
                <c:pt idx="8">
                  <c:v>0.26838854576080862</c:v>
                </c:pt>
                <c:pt idx="9">
                  <c:v>0.21014760147601486</c:v>
                </c:pt>
                <c:pt idx="12">
                  <c:v>0.29587640324552633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327-4EBB-A725-7A5E50CF642B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-3.9945605983341848E-2</c:v>
                </c:pt>
                <c:pt idx="1">
                  <c:v>5.5842997323817922E-2</c:v>
                </c:pt>
                <c:pt idx="2">
                  <c:v>-0.13558309690906378</c:v>
                </c:pt>
                <c:pt idx="3">
                  <c:v>6.2996031746031855E-2</c:v>
                </c:pt>
                <c:pt idx="4">
                  <c:v>-0.19881995351332027</c:v>
                </c:pt>
                <c:pt idx="5">
                  <c:v>0.43629205440229057</c:v>
                </c:pt>
                <c:pt idx="6">
                  <c:v>-0.19380114922514369</c:v>
                </c:pt>
                <c:pt idx="7">
                  <c:v>0.25020226537216828</c:v>
                </c:pt>
                <c:pt idx="8">
                  <c:v>-4.9509116409537146E-2</c:v>
                </c:pt>
                <c:pt idx="9">
                  <c:v>0.1233087857509847</c:v>
                </c:pt>
                <c:pt idx="12">
                  <c:v>2.1751323307743542E-2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327-4EBB-A725-7A5E50CF6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82-4D0F-8F85-291D03B871D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6844</c:v>
                </c:pt>
                <c:pt idx="1">
                  <c:v>6979</c:v>
                </c:pt>
                <c:pt idx="2">
                  <c:v>9072</c:v>
                </c:pt>
                <c:pt idx="3">
                  <c:v>3673</c:v>
                </c:pt>
                <c:pt idx="4">
                  <c:v>3598</c:v>
                </c:pt>
                <c:pt idx="5">
                  <c:v>4992</c:v>
                </c:pt>
                <c:pt idx="6">
                  <c:v>3591</c:v>
                </c:pt>
                <c:pt idx="7">
                  <c:v>3114</c:v>
                </c:pt>
                <c:pt idx="8">
                  <c:v>5370</c:v>
                </c:pt>
                <c:pt idx="9">
                  <c:v>4551</c:v>
                </c:pt>
                <c:pt idx="10">
                  <c:v>9109</c:v>
                </c:pt>
                <c:pt idx="11">
                  <c:v>9047</c:v>
                </c:pt>
                <c:pt idx="12">
                  <c:v>69940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82-4D0F-8F85-291D03B871D1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82-4D0F-8F85-291D03B871D1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4563</c:v>
                </c:pt>
                <c:pt idx="1">
                  <c:v>2880</c:v>
                </c:pt>
                <c:pt idx="2">
                  <c:v>4119</c:v>
                </c:pt>
                <c:pt idx="3">
                  <c:v>2495</c:v>
                </c:pt>
                <c:pt idx="4">
                  <c:v>1509</c:v>
                </c:pt>
                <c:pt idx="5">
                  <c:v>2083</c:v>
                </c:pt>
                <c:pt idx="6">
                  <c:v>1894</c:v>
                </c:pt>
                <c:pt idx="7">
                  <c:v>2314</c:v>
                </c:pt>
                <c:pt idx="8">
                  <c:v>2011</c:v>
                </c:pt>
                <c:pt idx="9">
                  <c:v>2086</c:v>
                </c:pt>
                <c:pt idx="10">
                  <c:v>3576</c:v>
                </c:pt>
                <c:pt idx="11">
                  <c:v>4554</c:v>
                </c:pt>
                <c:pt idx="12">
                  <c:v>34084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82-4D0F-8F85-291D03B871D1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82-4D0F-8F85-291D03B871D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1909</c:v>
                </c:pt>
                <c:pt idx="1">
                  <c:v>3000</c:v>
                </c:pt>
                <c:pt idx="2">
                  <c:v>4413</c:v>
                </c:pt>
                <c:pt idx="3">
                  <c:v>2417</c:v>
                </c:pt>
                <c:pt idx="4">
                  <c:v>635</c:v>
                </c:pt>
                <c:pt idx="5">
                  <c:v>1387</c:v>
                </c:pt>
                <c:pt idx="6">
                  <c:v>1550</c:v>
                </c:pt>
                <c:pt idx="7">
                  <c:v>1791</c:v>
                </c:pt>
                <c:pt idx="8">
                  <c:v>2284</c:v>
                </c:pt>
                <c:pt idx="9">
                  <c:v>3442</c:v>
                </c:pt>
                <c:pt idx="10">
                  <c:v>6832</c:v>
                </c:pt>
                <c:pt idx="11">
                  <c:v>4805</c:v>
                </c:pt>
                <c:pt idx="12">
                  <c:v>34465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82-4D0F-8F85-291D03B871D1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82-4D0F-8F85-291D03B871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682-4D0F-8F85-291D03B871D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6720</c:v>
                </c:pt>
                <c:pt idx="1">
                  <c:v>4191</c:v>
                </c:pt>
                <c:pt idx="2">
                  <c:v>4701</c:v>
                </c:pt>
                <c:pt idx="3">
                  <c:v>3247</c:v>
                </c:pt>
                <c:pt idx="4">
                  <c:v>365</c:v>
                </c:pt>
                <c:pt idx="5">
                  <c:v>767</c:v>
                </c:pt>
                <c:pt idx="6">
                  <c:v>2203</c:v>
                </c:pt>
                <c:pt idx="7">
                  <c:v>2519</c:v>
                </c:pt>
                <c:pt idx="8">
                  <c:v>2496</c:v>
                </c:pt>
                <c:pt idx="9">
                  <c:v>3103</c:v>
                </c:pt>
                <c:pt idx="12">
                  <c:v>30312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82-4D0F-8F85-291D03B87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82-4D0F-8F85-291D03B871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82-4D0F-8F85-291D03B871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82-4D0F-8F85-291D03B871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82-4D0F-8F85-291D03B871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82-4D0F-8F85-291D03B871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82-4D0F-8F85-291D03B871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82-4D0F-8F85-291D03B871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82-4D0F-8F85-291D03B871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82-4D0F-8F85-291D03B871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82-4D0F-8F85-291D03B871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82-4D0F-8F85-291D03B871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82-4D0F-8F85-291D03B871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82-4D0F-8F85-291D03B871D1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2.5201676270298585</c:v>
                </c:pt>
                <c:pt idx="1">
                  <c:v>0.39700000000000002</c:v>
                </c:pt>
                <c:pt idx="2">
                  <c:v>6.5261726716519419E-2</c:v>
                </c:pt>
                <c:pt idx="3">
                  <c:v>0.3434009102192801</c:v>
                </c:pt>
                <c:pt idx="4">
                  <c:v>-0.42519685039370081</c:v>
                </c:pt>
                <c:pt idx="5">
                  <c:v>-0.44700793078586876</c:v>
                </c:pt>
                <c:pt idx="6">
                  <c:v>0.42129032258064525</c:v>
                </c:pt>
                <c:pt idx="7">
                  <c:v>0.40647682858738143</c:v>
                </c:pt>
                <c:pt idx="8">
                  <c:v>9.2819614711033172E-2</c:v>
                </c:pt>
                <c:pt idx="9">
                  <c:v>-9.8489250435793152E-2</c:v>
                </c:pt>
                <c:pt idx="12">
                  <c:v>0.32784299982477649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682-4D0F-8F85-291D03B871D1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-1.8118059614260718E-2</c:v>
                </c:pt>
                <c:pt idx="1">
                  <c:v>-0.39948416678607246</c:v>
                </c:pt>
                <c:pt idx="2">
                  <c:v>-0.4818121693121693</c:v>
                </c:pt>
                <c:pt idx="3">
                  <c:v>-0.115981486523278</c:v>
                </c:pt>
                <c:pt idx="4">
                  <c:v>-0.89855475264035578</c:v>
                </c:pt>
                <c:pt idx="5">
                  <c:v>-0.84635416666666663</c:v>
                </c:pt>
                <c:pt idx="6">
                  <c:v>-0.38652186020607071</c:v>
                </c:pt>
                <c:pt idx="7">
                  <c:v>-0.19107257546563905</c:v>
                </c:pt>
                <c:pt idx="8">
                  <c:v>-0.53519553072625703</c:v>
                </c:pt>
                <c:pt idx="9">
                  <c:v>-0.31817183036695229</c:v>
                </c:pt>
                <c:pt idx="12">
                  <c:v>-0.41464545033214895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682-4D0F-8F85-291D03B87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EB-455F-BA81-F3D845DD5E3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669</c:v>
                </c:pt>
                <c:pt idx="1">
                  <c:v>473</c:v>
                </c:pt>
                <c:pt idx="2">
                  <c:v>442</c:v>
                </c:pt>
                <c:pt idx="3">
                  <c:v>559</c:v>
                </c:pt>
                <c:pt idx="4">
                  <c:v>684</c:v>
                </c:pt>
                <c:pt idx="5">
                  <c:v>746</c:v>
                </c:pt>
                <c:pt idx="6">
                  <c:v>1064</c:v>
                </c:pt>
                <c:pt idx="7">
                  <c:v>876</c:v>
                </c:pt>
                <c:pt idx="8">
                  <c:v>321</c:v>
                </c:pt>
                <c:pt idx="9">
                  <c:v>336</c:v>
                </c:pt>
                <c:pt idx="10">
                  <c:v>386</c:v>
                </c:pt>
                <c:pt idx="11">
                  <c:v>236</c:v>
                </c:pt>
                <c:pt idx="12">
                  <c:v>6792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EB-455F-BA81-F3D845DD5E3A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EB-455F-BA81-F3D845DD5E3A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274</c:v>
                </c:pt>
                <c:pt idx="1">
                  <c:v>444</c:v>
                </c:pt>
                <c:pt idx="2">
                  <c:v>624</c:v>
                </c:pt>
                <c:pt idx="3">
                  <c:v>540</c:v>
                </c:pt>
                <c:pt idx="4">
                  <c:v>386</c:v>
                </c:pt>
                <c:pt idx="5">
                  <c:v>313</c:v>
                </c:pt>
                <c:pt idx="6">
                  <c:v>423</c:v>
                </c:pt>
                <c:pt idx="7">
                  <c:v>844</c:v>
                </c:pt>
                <c:pt idx="8">
                  <c:v>658</c:v>
                </c:pt>
                <c:pt idx="9">
                  <c:v>562</c:v>
                </c:pt>
                <c:pt idx="10">
                  <c:v>499</c:v>
                </c:pt>
                <c:pt idx="11">
                  <c:v>830</c:v>
                </c:pt>
                <c:pt idx="12">
                  <c:v>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EB-455F-BA81-F3D845DD5E3A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EB-455F-BA81-F3D845DD5E3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617</c:v>
                </c:pt>
                <c:pt idx="1">
                  <c:v>654</c:v>
                </c:pt>
                <c:pt idx="2">
                  <c:v>785</c:v>
                </c:pt>
                <c:pt idx="3">
                  <c:v>749</c:v>
                </c:pt>
                <c:pt idx="4">
                  <c:v>298</c:v>
                </c:pt>
                <c:pt idx="5">
                  <c:v>385</c:v>
                </c:pt>
                <c:pt idx="6">
                  <c:v>332</c:v>
                </c:pt>
                <c:pt idx="7">
                  <c:v>638</c:v>
                </c:pt>
                <c:pt idx="8">
                  <c:v>379</c:v>
                </c:pt>
                <c:pt idx="9">
                  <c:v>717</c:v>
                </c:pt>
                <c:pt idx="10">
                  <c:v>631</c:v>
                </c:pt>
                <c:pt idx="11">
                  <c:v>599</c:v>
                </c:pt>
                <c:pt idx="12">
                  <c:v>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EB-455F-BA81-F3D845DD5E3A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EB-455F-BA81-F3D845DD5E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EB-455F-BA81-F3D845DD5E3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747</c:v>
                </c:pt>
                <c:pt idx="1">
                  <c:v>490</c:v>
                </c:pt>
                <c:pt idx="2">
                  <c:v>707</c:v>
                </c:pt>
                <c:pt idx="3">
                  <c:v>471</c:v>
                </c:pt>
                <c:pt idx="4">
                  <c:v>131</c:v>
                </c:pt>
                <c:pt idx="5">
                  <c:v>222</c:v>
                </c:pt>
                <c:pt idx="6">
                  <c:v>181</c:v>
                </c:pt>
                <c:pt idx="7">
                  <c:v>993</c:v>
                </c:pt>
                <c:pt idx="8">
                  <c:v>1070</c:v>
                </c:pt>
                <c:pt idx="9">
                  <c:v>709</c:v>
                </c:pt>
                <c:pt idx="12">
                  <c:v>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EB-455F-BA81-F3D845DD5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EB-455F-BA81-F3D845DD5E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EB-455F-BA81-F3D845DD5E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EB-455F-BA81-F3D845DD5E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EB-455F-BA81-F3D845DD5E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EB-455F-BA81-F3D845DD5E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EB-455F-BA81-F3D845DD5E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EB-455F-BA81-F3D845DD5E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EB-455F-BA81-F3D845DD5E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EB-455F-BA81-F3D845DD5E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EB-455F-BA81-F3D845DD5E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EB-455F-BA81-F3D845DD5E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EB-455F-BA81-F3D845DD5E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EB-455F-BA81-F3D845DD5E3A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0.21069692058346834</c:v>
                </c:pt>
                <c:pt idx="1">
                  <c:v>-0.25076452599388377</c:v>
                </c:pt>
                <c:pt idx="2">
                  <c:v>-9.9363057324840742E-2</c:v>
                </c:pt>
                <c:pt idx="3">
                  <c:v>-0.3711615487316422</c:v>
                </c:pt>
                <c:pt idx="4">
                  <c:v>-0.56040268456375841</c:v>
                </c:pt>
                <c:pt idx="5">
                  <c:v>-0.42337662337662341</c:v>
                </c:pt>
                <c:pt idx="6">
                  <c:v>-0.45481927710843373</c:v>
                </c:pt>
                <c:pt idx="7">
                  <c:v>0.55642633228840133</c:v>
                </c:pt>
                <c:pt idx="8">
                  <c:v>1.8232189973614776</c:v>
                </c:pt>
                <c:pt idx="9">
                  <c:v>-1.1157601115760141E-2</c:v>
                </c:pt>
                <c:pt idx="12">
                  <c:v>3.0068419157364135E-2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EB-455F-BA81-F3D845DD5E3A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0.11659192825112097</c:v>
                </c:pt>
                <c:pt idx="1">
                  <c:v>3.5940803382663811E-2</c:v>
                </c:pt>
                <c:pt idx="2">
                  <c:v>0.59954751131221728</c:v>
                </c:pt>
                <c:pt idx="3">
                  <c:v>-0.15742397137745978</c:v>
                </c:pt>
                <c:pt idx="4">
                  <c:v>-0.80847953216374269</c:v>
                </c:pt>
                <c:pt idx="5">
                  <c:v>-0.7024128686327078</c:v>
                </c:pt>
                <c:pt idx="6">
                  <c:v>-0.82988721804511278</c:v>
                </c:pt>
                <c:pt idx="7">
                  <c:v>0.13356164383561642</c:v>
                </c:pt>
                <c:pt idx="8">
                  <c:v>2.3333333333333335</c:v>
                </c:pt>
                <c:pt idx="9">
                  <c:v>1.1101190476190474</c:v>
                </c:pt>
                <c:pt idx="12">
                  <c:v>-7.2771474878444042E-2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EB-455F-BA81-F3D845DD5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2C-4B02-8077-AF832C1473A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666</c:v>
                </c:pt>
                <c:pt idx="1">
                  <c:v>786</c:v>
                </c:pt>
                <c:pt idx="2">
                  <c:v>717</c:v>
                </c:pt>
                <c:pt idx="3">
                  <c:v>370</c:v>
                </c:pt>
                <c:pt idx="4">
                  <c:v>246</c:v>
                </c:pt>
                <c:pt idx="5">
                  <c:v>375</c:v>
                </c:pt>
                <c:pt idx="6">
                  <c:v>120</c:v>
                </c:pt>
                <c:pt idx="7">
                  <c:v>116</c:v>
                </c:pt>
                <c:pt idx="8">
                  <c:v>327</c:v>
                </c:pt>
                <c:pt idx="9">
                  <c:v>118</c:v>
                </c:pt>
                <c:pt idx="10">
                  <c:v>306</c:v>
                </c:pt>
                <c:pt idx="11">
                  <c:v>138</c:v>
                </c:pt>
                <c:pt idx="12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2C-4B02-8077-AF832C1473A2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2C-4B02-8077-AF832C1473A2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358</c:v>
                </c:pt>
                <c:pt idx="1">
                  <c:v>221</c:v>
                </c:pt>
                <c:pt idx="2">
                  <c:v>223</c:v>
                </c:pt>
                <c:pt idx="3">
                  <c:v>291</c:v>
                </c:pt>
                <c:pt idx="4">
                  <c:v>106</c:v>
                </c:pt>
                <c:pt idx="5">
                  <c:v>105</c:v>
                </c:pt>
                <c:pt idx="6">
                  <c:v>93</c:v>
                </c:pt>
                <c:pt idx="7">
                  <c:v>313</c:v>
                </c:pt>
                <c:pt idx="8">
                  <c:v>194</c:v>
                </c:pt>
                <c:pt idx="9">
                  <c:v>46</c:v>
                </c:pt>
                <c:pt idx="10">
                  <c:v>81</c:v>
                </c:pt>
                <c:pt idx="11">
                  <c:v>223</c:v>
                </c:pt>
                <c:pt idx="12">
                  <c:v>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2C-4B02-8077-AF832C1473A2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2C-4B02-8077-AF832C1473A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248</c:v>
                </c:pt>
                <c:pt idx="1">
                  <c:v>250</c:v>
                </c:pt>
                <c:pt idx="2">
                  <c:v>394</c:v>
                </c:pt>
                <c:pt idx="3">
                  <c:v>302</c:v>
                </c:pt>
                <c:pt idx="4">
                  <c:v>109</c:v>
                </c:pt>
                <c:pt idx="5">
                  <c:v>133</c:v>
                </c:pt>
                <c:pt idx="6">
                  <c:v>117</c:v>
                </c:pt>
                <c:pt idx="7">
                  <c:v>284</c:v>
                </c:pt>
                <c:pt idx="8">
                  <c:v>55</c:v>
                </c:pt>
                <c:pt idx="9">
                  <c:v>181</c:v>
                </c:pt>
                <c:pt idx="10">
                  <c:v>301</c:v>
                </c:pt>
                <c:pt idx="11">
                  <c:v>254</c:v>
                </c:pt>
                <c:pt idx="12">
                  <c:v>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2C-4B02-8077-AF832C1473A2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2C-4B02-8077-AF832C1473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52C-4B02-8077-AF832C1473A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659</c:v>
                </c:pt>
                <c:pt idx="1">
                  <c:v>262</c:v>
                </c:pt>
                <c:pt idx="2">
                  <c:v>268</c:v>
                </c:pt>
                <c:pt idx="3">
                  <c:v>249</c:v>
                </c:pt>
                <c:pt idx="4">
                  <c:v>12</c:v>
                </c:pt>
                <c:pt idx="5">
                  <c:v>19</c:v>
                </c:pt>
                <c:pt idx="6">
                  <c:v>10</c:v>
                </c:pt>
                <c:pt idx="7">
                  <c:v>282</c:v>
                </c:pt>
                <c:pt idx="8">
                  <c:v>464</c:v>
                </c:pt>
                <c:pt idx="9">
                  <c:v>440</c:v>
                </c:pt>
                <c:pt idx="12">
                  <c:v>2665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2C-4B02-8077-AF832C147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2C-4B02-8077-AF832C1473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2C-4B02-8077-AF832C1473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2C-4B02-8077-AF832C1473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2C-4B02-8077-AF832C1473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2C-4B02-8077-AF832C1473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2C-4B02-8077-AF832C1473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2C-4B02-8077-AF832C1473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2C-4B02-8077-AF832C1473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2C-4B02-8077-AF832C1473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2C-4B02-8077-AF832C1473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2C-4B02-8077-AF832C1473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2C-4B02-8077-AF832C1473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2C-4B02-8077-AF832C1473A2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1.657258064516129</c:v>
                </c:pt>
                <c:pt idx="1">
                  <c:v>4.8000000000000043E-2</c:v>
                </c:pt>
                <c:pt idx="2">
                  <c:v>-0.31979695431472077</c:v>
                </c:pt>
                <c:pt idx="3">
                  <c:v>-0.17549668874172186</c:v>
                </c:pt>
                <c:pt idx="4">
                  <c:v>-0.88990825688073394</c:v>
                </c:pt>
                <c:pt idx="5">
                  <c:v>-0.85714285714285721</c:v>
                </c:pt>
                <c:pt idx="6">
                  <c:v>-0.9145299145299145</c:v>
                </c:pt>
                <c:pt idx="7">
                  <c:v>-7.0422535211267512E-3</c:v>
                </c:pt>
                <c:pt idx="8">
                  <c:v>7.4363636363636356</c:v>
                </c:pt>
                <c:pt idx="9">
                  <c:v>1.430939226519337</c:v>
                </c:pt>
                <c:pt idx="12">
                  <c:v>0.2855764592378196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2C-4B02-8077-AF832C1473A2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-1.0510510510510551E-2</c:v>
                </c:pt>
                <c:pt idx="1">
                  <c:v>-0.66666666666666674</c:v>
                </c:pt>
                <c:pt idx="2">
                  <c:v>-0.62622036262203629</c:v>
                </c:pt>
                <c:pt idx="3">
                  <c:v>-0.32702702702702702</c:v>
                </c:pt>
                <c:pt idx="4">
                  <c:v>-0.95121951219512191</c:v>
                </c:pt>
                <c:pt idx="5">
                  <c:v>-0.94933333333333336</c:v>
                </c:pt>
                <c:pt idx="6">
                  <c:v>-0.91666666666666663</c:v>
                </c:pt>
                <c:pt idx="7">
                  <c:v>1.4310344827586206</c:v>
                </c:pt>
                <c:pt idx="8">
                  <c:v>0.41896024464831805</c:v>
                </c:pt>
                <c:pt idx="9">
                  <c:v>2.7288135593220337</c:v>
                </c:pt>
                <c:pt idx="12">
                  <c:v>-0.30617026815933346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52C-4B02-8077-AF832C147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FB-435B-B769-A7B2EC5DDB4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496</c:v>
                </c:pt>
                <c:pt idx="1">
                  <c:v>516</c:v>
                </c:pt>
                <c:pt idx="2">
                  <c:v>615</c:v>
                </c:pt>
                <c:pt idx="3">
                  <c:v>305</c:v>
                </c:pt>
                <c:pt idx="4">
                  <c:v>211</c:v>
                </c:pt>
                <c:pt idx="5">
                  <c:v>286</c:v>
                </c:pt>
                <c:pt idx="6">
                  <c:v>158</c:v>
                </c:pt>
                <c:pt idx="7">
                  <c:v>355</c:v>
                </c:pt>
                <c:pt idx="8">
                  <c:v>152</c:v>
                </c:pt>
                <c:pt idx="9">
                  <c:v>273</c:v>
                </c:pt>
                <c:pt idx="10">
                  <c:v>261</c:v>
                </c:pt>
                <c:pt idx="11">
                  <c:v>85</c:v>
                </c:pt>
                <c:pt idx="12">
                  <c:v>3713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FB-435B-B769-A7B2EC5DDB40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FB-435B-B769-A7B2EC5DDB40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459</c:v>
                </c:pt>
                <c:pt idx="1">
                  <c:v>335</c:v>
                </c:pt>
                <c:pt idx="2">
                  <c:v>257</c:v>
                </c:pt>
                <c:pt idx="3">
                  <c:v>150</c:v>
                </c:pt>
                <c:pt idx="4">
                  <c:v>131</c:v>
                </c:pt>
                <c:pt idx="5">
                  <c:v>154</c:v>
                </c:pt>
                <c:pt idx="6">
                  <c:v>377</c:v>
                </c:pt>
                <c:pt idx="7">
                  <c:v>218</c:v>
                </c:pt>
                <c:pt idx="8">
                  <c:v>101</c:v>
                </c:pt>
                <c:pt idx="9">
                  <c:v>281</c:v>
                </c:pt>
                <c:pt idx="10">
                  <c:v>323</c:v>
                </c:pt>
                <c:pt idx="11">
                  <c:v>267</c:v>
                </c:pt>
                <c:pt idx="12">
                  <c:v>3053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FB-435B-B769-A7B2EC5DDB40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FB-435B-B769-A7B2EC5DDB4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201</c:v>
                </c:pt>
                <c:pt idx="1">
                  <c:v>189</c:v>
                </c:pt>
                <c:pt idx="2">
                  <c:v>324</c:v>
                </c:pt>
                <c:pt idx="3">
                  <c:v>135</c:v>
                </c:pt>
                <c:pt idx="4">
                  <c:v>93</c:v>
                </c:pt>
                <c:pt idx="5">
                  <c:v>117</c:v>
                </c:pt>
                <c:pt idx="6">
                  <c:v>118</c:v>
                </c:pt>
                <c:pt idx="7">
                  <c:v>96</c:v>
                </c:pt>
                <c:pt idx="8">
                  <c:v>141</c:v>
                </c:pt>
                <c:pt idx="9">
                  <c:v>435</c:v>
                </c:pt>
                <c:pt idx="10">
                  <c:v>698</c:v>
                </c:pt>
                <c:pt idx="11">
                  <c:v>264</c:v>
                </c:pt>
                <c:pt idx="12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FB-435B-B769-A7B2EC5DDB40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BFB-435B-B769-A7B2EC5DDB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BFB-435B-B769-A7B2EC5DDB4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520</c:v>
                </c:pt>
                <c:pt idx="1">
                  <c:v>670</c:v>
                </c:pt>
                <c:pt idx="2">
                  <c:v>586</c:v>
                </c:pt>
                <c:pt idx="3">
                  <c:v>430</c:v>
                </c:pt>
                <c:pt idx="4">
                  <c:v>61</c:v>
                </c:pt>
                <c:pt idx="5">
                  <c:v>40</c:v>
                </c:pt>
                <c:pt idx="6">
                  <c:v>232</c:v>
                </c:pt>
                <c:pt idx="7">
                  <c:v>510</c:v>
                </c:pt>
                <c:pt idx="8">
                  <c:v>436</c:v>
                </c:pt>
                <c:pt idx="9">
                  <c:v>490</c:v>
                </c:pt>
                <c:pt idx="12">
                  <c:v>3975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FB-435B-B769-A7B2EC5DD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FB-435B-B769-A7B2EC5DDB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FB-435B-B769-A7B2EC5DDB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FB-435B-B769-A7B2EC5DDB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FB-435B-B769-A7B2EC5DDB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FB-435B-B769-A7B2EC5DDB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FB-435B-B769-A7B2EC5DDB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FB-435B-B769-A7B2EC5DDB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FB-435B-B769-A7B2EC5DDB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FB-435B-B769-A7B2EC5DDB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FB-435B-B769-A7B2EC5DDB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FB-435B-B769-A7B2EC5DDB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FB-435B-B769-A7B2EC5DDB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FB-435B-B769-A7B2EC5DDB40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1.5870646766169156</c:v>
                </c:pt>
                <c:pt idx="1">
                  <c:v>2.5449735449735451</c:v>
                </c:pt>
                <c:pt idx="2">
                  <c:v>0.80864197530864201</c:v>
                </c:pt>
                <c:pt idx="3">
                  <c:v>2.1851851851851851</c:v>
                </c:pt>
                <c:pt idx="4">
                  <c:v>-0.34408602150537637</c:v>
                </c:pt>
                <c:pt idx="5">
                  <c:v>-0.65811965811965811</c:v>
                </c:pt>
                <c:pt idx="6">
                  <c:v>0.96610169491525433</c:v>
                </c:pt>
                <c:pt idx="7">
                  <c:v>4.3125</c:v>
                </c:pt>
                <c:pt idx="8">
                  <c:v>2.0921985815602837</c:v>
                </c:pt>
                <c:pt idx="9">
                  <c:v>0.12643678160919536</c:v>
                </c:pt>
                <c:pt idx="12">
                  <c:v>1.1498107084910765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BFB-435B-B769-A7B2EC5DDB40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4.8387096774193505E-2</c:v>
                </c:pt>
                <c:pt idx="1">
                  <c:v>0.29844961240310086</c:v>
                </c:pt>
                <c:pt idx="2">
                  <c:v>-4.7154471544715415E-2</c:v>
                </c:pt>
                <c:pt idx="3">
                  <c:v>0.4098360655737705</c:v>
                </c:pt>
                <c:pt idx="4">
                  <c:v>-0.7109004739336493</c:v>
                </c:pt>
                <c:pt idx="5">
                  <c:v>-0.8601398601398601</c:v>
                </c:pt>
                <c:pt idx="6">
                  <c:v>0.46835443037974689</c:v>
                </c:pt>
                <c:pt idx="7">
                  <c:v>0.43661971830985924</c:v>
                </c:pt>
                <c:pt idx="8">
                  <c:v>1.8684210526315788</c:v>
                </c:pt>
                <c:pt idx="9">
                  <c:v>0.79487179487179493</c:v>
                </c:pt>
                <c:pt idx="12">
                  <c:v>0.18057618057618052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BFB-435B-B769-A7B2EC5DD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D7-470A-A005-113652C840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677</c:v>
                </c:pt>
                <c:pt idx="1">
                  <c:v>168</c:v>
                </c:pt>
                <c:pt idx="2">
                  <c:v>89</c:v>
                </c:pt>
                <c:pt idx="3">
                  <c:v>49</c:v>
                </c:pt>
                <c:pt idx="4">
                  <c:v>7</c:v>
                </c:pt>
                <c:pt idx="5">
                  <c:v>11</c:v>
                </c:pt>
                <c:pt idx="6">
                  <c:v>37</c:v>
                </c:pt>
                <c:pt idx="7">
                  <c:v>38</c:v>
                </c:pt>
                <c:pt idx="8">
                  <c:v>12</c:v>
                </c:pt>
                <c:pt idx="9">
                  <c:v>18</c:v>
                </c:pt>
                <c:pt idx="10">
                  <c:v>395</c:v>
                </c:pt>
                <c:pt idx="11">
                  <c:v>282</c:v>
                </c:pt>
                <c:pt idx="12">
                  <c:v>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D7-470A-A005-113652C8403B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D7-470A-A005-113652C8403B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69</c:v>
                </c:pt>
                <c:pt idx="1">
                  <c:v>56</c:v>
                </c:pt>
                <c:pt idx="2">
                  <c:v>56</c:v>
                </c:pt>
                <c:pt idx="3">
                  <c:v>16</c:v>
                </c:pt>
                <c:pt idx="4">
                  <c:v>4</c:v>
                </c:pt>
                <c:pt idx="5">
                  <c:v>0</c:v>
                </c:pt>
                <c:pt idx="6">
                  <c:v>63</c:v>
                </c:pt>
                <c:pt idx="7">
                  <c:v>21</c:v>
                </c:pt>
                <c:pt idx="8">
                  <c:v>13</c:v>
                </c:pt>
                <c:pt idx="9">
                  <c:v>17</c:v>
                </c:pt>
                <c:pt idx="10">
                  <c:v>62</c:v>
                </c:pt>
                <c:pt idx="11">
                  <c:v>177</c:v>
                </c:pt>
                <c:pt idx="12">
                  <c:v>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D7-470A-A005-113652C8403B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D7-470A-A005-113652C840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111</c:v>
                </c:pt>
                <c:pt idx="1">
                  <c:v>210</c:v>
                </c:pt>
                <c:pt idx="2">
                  <c:v>126</c:v>
                </c:pt>
                <c:pt idx="3">
                  <c:v>29</c:v>
                </c:pt>
                <c:pt idx="4">
                  <c:v>12</c:v>
                </c:pt>
                <c:pt idx="5">
                  <c:v>24</c:v>
                </c:pt>
                <c:pt idx="6">
                  <c:v>14</c:v>
                </c:pt>
                <c:pt idx="7">
                  <c:v>29</c:v>
                </c:pt>
                <c:pt idx="8">
                  <c:v>28</c:v>
                </c:pt>
                <c:pt idx="9">
                  <c:v>20</c:v>
                </c:pt>
                <c:pt idx="10">
                  <c:v>62</c:v>
                </c:pt>
                <c:pt idx="11">
                  <c:v>139</c:v>
                </c:pt>
                <c:pt idx="12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D7-470A-A005-113652C8403B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D7-470A-A005-113652C840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D7-470A-A005-113652C8403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153</c:v>
                </c:pt>
                <c:pt idx="1">
                  <c:v>120</c:v>
                </c:pt>
                <c:pt idx="2">
                  <c:v>82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48</c:v>
                </c:pt>
                <c:pt idx="7">
                  <c:v>35</c:v>
                </c:pt>
                <c:pt idx="8">
                  <c:v>10</c:v>
                </c:pt>
                <c:pt idx="9">
                  <c:v>10</c:v>
                </c:pt>
                <c:pt idx="12">
                  <c:v>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D7-470A-A005-113652C84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D7-470A-A005-113652C840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D7-470A-A005-113652C840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D7-470A-A005-113652C840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D7-470A-A005-113652C840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D7-470A-A005-113652C840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D7-470A-A005-113652C840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D7-470A-A005-113652C840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D7-470A-A005-113652C840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D7-470A-A005-113652C840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D7-470A-A005-113652C840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D7-470A-A005-113652C840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D7-470A-A005-113652C840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D7-470A-A005-113652C8403B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0.37837837837837829</c:v>
                </c:pt>
                <c:pt idx="1">
                  <c:v>-0.4285714285714286</c:v>
                </c:pt>
                <c:pt idx="2">
                  <c:v>-0.34920634920634919</c:v>
                </c:pt>
                <c:pt idx="3">
                  <c:v>-0.93103448275862066</c:v>
                </c:pt>
                <c:pt idx="4">
                  <c:v>-1</c:v>
                </c:pt>
                <c:pt idx="5">
                  <c:v>-1</c:v>
                </c:pt>
                <c:pt idx="6">
                  <c:v>2.4285714285714284</c:v>
                </c:pt>
                <c:pt idx="7">
                  <c:v>0.2068965517241379</c:v>
                </c:pt>
                <c:pt idx="8">
                  <c:v>-0.64285714285714279</c:v>
                </c:pt>
                <c:pt idx="9">
                  <c:v>-0.5</c:v>
                </c:pt>
                <c:pt idx="12">
                  <c:v>-0.23714759535655061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D7-470A-A005-113652C8403B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-0.77400295420974885</c:v>
                </c:pt>
                <c:pt idx="1">
                  <c:v>-0.2857142857142857</c:v>
                </c:pt>
                <c:pt idx="2">
                  <c:v>-7.8651685393258397E-2</c:v>
                </c:pt>
                <c:pt idx="3">
                  <c:v>-0.95918367346938771</c:v>
                </c:pt>
                <c:pt idx="4">
                  <c:v>-1</c:v>
                </c:pt>
                <c:pt idx="5">
                  <c:v>-1</c:v>
                </c:pt>
                <c:pt idx="6">
                  <c:v>0.29729729729729737</c:v>
                </c:pt>
                <c:pt idx="7">
                  <c:v>-7.8947368421052655E-2</c:v>
                </c:pt>
                <c:pt idx="8">
                  <c:v>-0.16666666666666663</c:v>
                </c:pt>
                <c:pt idx="9">
                  <c:v>-0.44444444444444442</c:v>
                </c:pt>
                <c:pt idx="12">
                  <c:v>-0.58408679927667273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D7-470A-A005-113652C84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41-4EC8-99C2-220B73625E4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1198</c:v>
                </c:pt>
                <c:pt idx="1">
                  <c:v>215</c:v>
                </c:pt>
                <c:pt idx="2">
                  <c:v>60</c:v>
                </c:pt>
                <c:pt idx="3">
                  <c:v>76</c:v>
                </c:pt>
                <c:pt idx="4">
                  <c:v>46</c:v>
                </c:pt>
                <c:pt idx="5">
                  <c:v>25</c:v>
                </c:pt>
                <c:pt idx="6">
                  <c:v>57</c:v>
                </c:pt>
                <c:pt idx="7">
                  <c:v>36</c:v>
                </c:pt>
                <c:pt idx="8">
                  <c:v>20</c:v>
                </c:pt>
                <c:pt idx="9">
                  <c:v>89</c:v>
                </c:pt>
                <c:pt idx="10">
                  <c:v>637</c:v>
                </c:pt>
                <c:pt idx="11">
                  <c:v>1016</c:v>
                </c:pt>
                <c:pt idx="12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41-4EC8-99C2-220B73625E49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41-4EC8-99C2-220B73625E49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82</c:v>
                </c:pt>
                <c:pt idx="1">
                  <c:v>102</c:v>
                </c:pt>
                <c:pt idx="2">
                  <c:v>41</c:v>
                </c:pt>
                <c:pt idx="3">
                  <c:v>7</c:v>
                </c:pt>
                <c:pt idx="4">
                  <c:v>10</c:v>
                </c:pt>
                <c:pt idx="5">
                  <c:v>1</c:v>
                </c:pt>
                <c:pt idx="6">
                  <c:v>11</c:v>
                </c:pt>
                <c:pt idx="7">
                  <c:v>4</c:v>
                </c:pt>
                <c:pt idx="8">
                  <c:v>0</c:v>
                </c:pt>
                <c:pt idx="9">
                  <c:v>13</c:v>
                </c:pt>
                <c:pt idx="10">
                  <c:v>16</c:v>
                </c:pt>
                <c:pt idx="11">
                  <c:v>131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41-4EC8-99C2-220B73625E49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41-4EC8-99C2-220B73625E4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135</c:v>
                </c:pt>
                <c:pt idx="1">
                  <c:v>147</c:v>
                </c:pt>
                <c:pt idx="2">
                  <c:v>100</c:v>
                </c:pt>
                <c:pt idx="3">
                  <c:v>54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62</c:v>
                </c:pt>
                <c:pt idx="10">
                  <c:v>42</c:v>
                </c:pt>
                <c:pt idx="11">
                  <c:v>73</c:v>
                </c:pt>
                <c:pt idx="12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41-4EC8-99C2-220B73625E49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41-4EC8-99C2-220B73625E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F41-4EC8-99C2-220B73625E4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49</c:v>
                </c:pt>
                <c:pt idx="1">
                  <c:v>198</c:v>
                </c:pt>
                <c:pt idx="2">
                  <c:v>40</c:v>
                </c:pt>
                <c:pt idx="3">
                  <c:v>77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13</c:v>
                </c:pt>
                <c:pt idx="8">
                  <c:v>9</c:v>
                </c:pt>
                <c:pt idx="9">
                  <c:v>26</c:v>
                </c:pt>
                <c:pt idx="12">
                  <c:v>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41-4EC8-99C2-220B73625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41-4EC8-99C2-220B73625E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41-4EC8-99C2-220B73625E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41-4EC8-99C2-220B73625E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41-4EC8-99C2-220B73625E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41-4EC8-99C2-220B73625E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41-4EC8-99C2-220B73625E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41-4EC8-99C2-220B73625E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41-4EC8-99C2-220B73625E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41-4EC8-99C2-220B73625E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41-4EC8-99C2-220B73625E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41-4EC8-99C2-220B73625E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41-4EC8-99C2-220B73625E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41-4EC8-99C2-220B73625E49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-0.63703703703703707</c:v>
                </c:pt>
                <c:pt idx="1">
                  <c:v>0.34693877551020402</c:v>
                </c:pt>
                <c:pt idx="2">
                  <c:v>-0.6</c:v>
                </c:pt>
                <c:pt idx="3">
                  <c:v>0.42592592592592582</c:v>
                </c:pt>
                <c:pt idx="4">
                  <c:v>-1</c:v>
                </c:pt>
                <c:pt idx="5">
                  <c:v>-0.8</c:v>
                </c:pt>
                <c:pt idx="6">
                  <c:v>0</c:v>
                </c:pt>
                <c:pt idx="7">
                  <c:v>-0.1333333333333333</c:v>
                </c:pt>
                <c:pt idx="8">
                  <c:v>0</c:v>
                </c:pt>
                <c:pt idx="9">
                  <c:v>-0.58064516129032251</c:v>
                </c:pt>
                <c:pt idx="12">
                  <c:v>-0.20576923076923082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41-4EC8-99C2-220B73625E49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-0.95909849749582632</c:v>
                </c:pt>
                <c:pt idx="1">
                  <c:v>-7.906976744186045E-2</c:v>
                </c:pt>
                <c:pt idx="2">
                  <c:v>-0.33333333333333337</c:v>
                </c:pt>
                <c:pt idx="3">
                  <c:v>1.3157894736842035E-2</c:v>
                </c:pt>
                <c:pt idx="4">
                  <c:v>-1</c:v>
                </c:pt>
                <c:pt idx="5">
                  <c:v>-0.96</c:v>
                </c:pt>
                <c:pt idx="6">
                  <c:v>-1</c:v>
                </c:pt>
                <c:pt idx="7">
                  <c:v>-0.63888888888888884</c:v>
                </c:pt>
                <c:pt idx="8">
                  <c:v>-0.55000000000000004</c:v>
                </c:pt>
                <c:pt idx="9">
                  <c:v>-0.7078651685393258</c:v>
                </c:pt>
                <c:pt idx="12">
                  <c:v>-0.77332601536772771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41-4EC8-99C2-220B73625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25-4FD2-ADAC-DF192A29936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24581</c:v>
                </c:pt>
                <c:pt idx="1">
                  <c:v>19884</c:v>
                </c:pt>
                <c:pt idx="2">
                  <c:v>24109</c:v>
                </c:pt>
                <c:pt idx="3">
                  <c:v>14923</c:v>
                </c:pt>
                <c:pt idx="4">
                  <c:v>15812</c:v>
                </c:pt>
                <c:pt idx="5">
                  <c:v>18125</c:v>
                </c:pt>
                <c:pt idx="6">
                  <c:v>16944</c:v>
                </c:pt>
                <c:pt idx="7">
                  <c:v>16598</c:v>
                </c:pt>
                <c:pt idx="8">
                  <c:v>20450</c:v>
                </c:pt>
                <c:pt idx="9">
                  <c:v>18601</c:v>
                </c:pt>
                <c:pt idx="10">
                  <c:v>22771</c:v>
                </c:pt>
                <c:pt idx="11">
                  <c:v>21989</c:v>
                </c:pt>
                <c:pt idx="12">
                  <c:v>234787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25-4FD2-ADAC-DF192A299368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25-4FD2-ADAC-DF192A299368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16513</c:v>
                </c:pt>
                <c:pt idx="11">
                  <c:v>18070</c:v>
                </c:pt>
                <c:pt idx="12">
                  <c:v>168339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25-4FD2-ADAC-DF192A299368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25-4FD2-ADAC-DF192A29936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25-4FD2-ADAC-DF192A299368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25-4FD2-ADAC-DF192A2993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25-4FD2-ADAC-DF192A29936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2">
                  <c:v>160183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25-4FD2-ADAC-DF192A299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25-4FD2-ADAC-DF192A2993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25-4FD2-ADAC-DF192A2993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25-4FD2-ADAC-DF192A2993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25-4FD2-ADAC-DF192A2993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25-4FD2-ADAC-DF192A2993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25-4FD2-ADAC-DF192A2993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25-4FD2-ADAC-DF192A2993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25-4FD2-ADAC-DF192A2993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25-4FD2-ADAC-DF192A2993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25-4FD2-ADAC-DF192A2993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25-4FD2-ADAC-DF192A2993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25-4FD2-ADAC-DF192A2993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25-4FD2-ADAC-DF192A299368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0.18435101768435103</c:v>
                </c:pt>
                <c:pt idx="1">
                  <c:v>0.1531425746245596</c:v>
                </c:pt>
                <c:pt idx="2">
                  <c:v>0.13837648475559683</c:v>
                </c:pt>
                <c:pt idx="3">
                  <c:v>0.11199207135778</c:v>
                </c:pt>
                <c:pt idx="4">
                  <c:v>-0.27216014897579144</c:v>
                </c:pt>
                <c:pt idx="5">
                  <c:v>0.10319741332854315</c:v>
                </c:pt>
                <c:pt idx="6">
                  <c:v>0.1901274491154652</c:v>
                </c:pt>
                <c:pt idx="7">
                  <c:v>0.32915635725117731</c:v>
                </c:pt>
                <c:pt idx="8">
                  <c:v>0.28800232964472916</c:v>
                </c:pt>
                <c:pt idx="9">
                  <c:v>4.2108809162877403E-3</c:v>
                </c:pt>
                <c:pt idx="12">
                  <c:v>0.12794603310964492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25-4FD2-ADAC-DF192A299368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-0.1335991212725276</c:v>
                </c:pt>
                <c:pt idx="1">
                  <c:v>-6.1607322470327852E-2</c:v>
                </c:pt>
                <c:pt idx="2">
                  <c:v>-0.1373760836202248</c:v>
                </c:pt>
                <c:pt idx="3">
                  <c:v>-2.2582590631910482E-2</c:v>
                </c:pt>
                <c:pt idx="4">
                  <c:v>-0.50562863647862377</c:v>
                </c:pt>
                <c:pt idx="5">
                  <c:v>-0.32231724137931039</c:v>
                </c:pt>
                <c:pt idx="6">
                  <c:v>-0.26150849858356939</c:v>
                </c:pt>
                <c:pt idx="7">
                  <c:v>3.3136522472587693E-3</c:v>
                </c:pt>
                <c:pt idx="8">
                  <c:v>-0.13486552567237164</c:v>
                </c:pt>
                <c:pt idx="9">
                  <c:v>-3.8438793613246647E-2</c:v>
                </c:pt>
                <c:pt idx="12">
                  <c:v>-0.1570513663847769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25-4FD2-ADAC-DF192A299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D1-4C1A-87FE-ECD713B37B9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19126</c:v>
                </c:pt>
                <c:pt idx="1">
                  <c:v>16661</c:v>
                </c:pt>
                <c:pt idx="2">
                  <c:v>20350</c:v>
                </c:pt>
                <c:pt idx="3">
                  <c:v>12915</c:v>
                </c:pt>
                <c:pt idx="4">
                  <c:v>13156</c:v>
                </c:pt>
                <c:pt idx="5">
                  <c:v>15865</c:v>
                </c:pt>
                <c:pt idx="6">
                  <c:v>13461</c:v>
                </c:pt>
                <c:pt idx="7">
                  <c:v>14160</c:v>
                </c:pt>
                <c:pt idx="8">
                  <c:v>16725</c:v>
                </c:pt>
                <c:pt idx="9">
                  <c:v>15154</c:v>
                </c:pt>
                <c:pt idx="10">
                  <c:v>17956</c:v>
                </c:pt>
                <c:pt idx="11">
                  <c:v>17291</c:v>
                </c:pt>
                <c:pt idx="12">
                  <c:v>192820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D1-4C1A-87FE-ECD713B37B93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D1-4C1A-87FE-ECD713B37B93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16231</c:v>
                </c:pt>
                <c:pt idx="11">
                  <c:v>17723</c:v>
                </c:pt>
                <c:pt idx="12">
                  <c:v>167710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D1-4C1A-87FE-ECD713B37B93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D1-4C1A-87FE-ECD713B37B9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17515</c:v>
                </c:pt>
                <c:pt idx="1">
                  <c:v>15801</c:v>
                </c:pt>
                <c:pt idx="2">
                  <c:v>17964</c:v>
                </c:pt>
                <c:pt idx="3">
                  <c:v>12757</c:v>
                </c:pt>
                <c:pt idx="4">
                  <c:v>10423</c:v>
                </c:pt>
                <c:pt idx="5">
                  <c:v>10883</c:v>
                </c:pt>
                <c:pt idx="6">
                  <c:v>10245</c:v>
                </c:pt>
                <c:pt idx="7">
                  <c:v>12145</c:v>
                </c:pt>
                <c:pt idx="8">
                  <c:v>13480</c:v>
                </c:pt>
                <c:pt idx="9">
                  <c:v>17535</c:v>
                </c:pt>
                <c:pt idx="10">
                  <c:v>19598</c:v>
                </c:pt>
                <c:pt idx="11">
                  <c:v>19489</c:v>
                </c:pt>
                <c:pt idx="12">
                  <c:v>177835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D1-4C1A-87FE-ECD713B37B93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4D1-4C1A-87FE-ECD713B37B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4D1-4C1A-87FE-ECD713B37B9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20913</c:v>
                </c:pt>
                <c:pt idx="1">
                  <c:v>18321</c:v>
                </c:pt>
                <c:pt idx="2">
                  <c:v>20362</c:v>
                </c:pt>
                <c:pt idx="3">
                  <c:v>14295</c:v>
                </c:pt>
                <c:pt idx="4">
                  <c:v>7607</c:v>
                </c:pt>
                <c:pt idx="5">
                  <c:v>12135</c:v>
                </c:pt>
                <c:pt idx="6">
                  <c:v>12144</c:v>
                </c:pt>
                <c:pt idx="7">
                  <c:v>16288</c:v>
                </c:pt>
                <c:pt idx="8">
                  <c:v>17349</c:v>
                </c:pt>
                <c:pt idx="9">
                  <c:v>17511</c:v>
                </c:pt>
                <c:pt idx="12">
                  <c:v>156925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D1-4C1A-87FE-ECD713B37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D1-4C1A-87FE-ECD713B37B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D1-4C1A-87FE-ECD713B37B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D1-4C1A-87FE-ECD713B37B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D1-4C1A-87FE-ECD713B37B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D1-4C1A-87FE-ECD713B37B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D1-4C1A-87FE-ECD713B37B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D1-4C1A-87FE-ECD713B37B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D1-4C1A-87FE-ECD713B37B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D1-4C1A-87FE-ECD713B37B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D1-4C1A-87FE-ECD713B37B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D1-4C1A-87FE-ECD713B37B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D1-4C1A-87FE-ECD713B37B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D1-4C1A-87FE-ECD713B37B93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0.1940051384527548</c:v>
                </c:pt>
                <c:pt idx="1">
                  <c:v>0.15948357698879811</c:v>
                </c:pt>
                <c:pt idx="2">
                  <c:v>0.13348920062346914</c:v>
                </c:pt>
                <c:pt idx="3">
                  <c:v>0.12056126048443994</c:v>
                </c:pt>
                <c:pt idx="4">
                  <c:v>-0.27017173558476448</c:v>
                </c:pt>
                <c:pt idx="5">
                  <c:v>0.11504180832491051</c:v>
                </c:pt>
                <c:pt idx="6">
                  <c:v>0.18535871156661776</c:v>
                </c:pt>
                <c:pt idx="7">
                  <c:v>0.34112803622890087</c:v>
                </c:pt>
                <c:pt idx="8">
                  <c:v>0.28701780415430278</c:v>
                </c:pt>
                <c:pt idx="9">
                  <c:v>-1.3686911890504749E-3</c:v>
                </c:pt>
                <c:pt idx="12">
                  <c:v>0.13100729379882958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4D1-4C1A-87FE-ECD713B37B93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9.3433023109902757E-2</c:v>
                </c:pt>
                <c:pt idx="1">
                  <c:v>9.9633875517675996E-2</c:v>
                </c:pt>
                <c:pt idx="2">
                  <c:v>5.8968058968056347E-4</c:v>
                </c:pt>
                <c:pt idx="3">
                  <c:v>0.10685249709639955</c:v>
                </c:pt>
                <c:pt idx="4">
                  <c:v>-0.42178473700212826</c:v>
                </c:pt>
                <c:pt idx="5">
                  <c:v>-0.23510872990860388</c:v>
                </c:pt>
                <c:pt idx="6">
                  <c:v>-9.7838199242255453E-2</c:v>
                </c:pt>
                <c:pt idx="7">
                  <c:v>0.15028248587570614</c:v>
                </c:pt>
                <c:pt idx="8">
                  <c:v>3.7309417040358728E-2</c:v>
                </c:pt>
                <c:pt idx="9">
                  <c:v>0.1555364920153095</c:v>
                </c:pt>
                <c:pt idx="12">
                  <c:v>-4.1123796589517259E-3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4D1-4C1A-87FE-ECD713B37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CA-4327-BF55-36BB6FE540A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4.8966135458167335</c:v>
                </c:pt>
                <c:pt idx="1">
                  <c:v>5.2589262099973553</c:v>
                </c:pt>
                <c:pt idx="2">
                  <c:v>5.3338495575221243</c:v>
                </c:pt>
                <c:pt idx="3">
                  <c:v>4.7239632795188351</c:v>
                </c:pt>
                <c:pt idx="4">
                  <c:v>4.6947743467933494</c:v>
                </c:pt>
                <c:pt idx="5">
                  <c:v>5.4250224483687521</c:v>
                </c:pt>
                <c:pt idx="6">
                  <c:v>5.313264346190028</c:v>
                </c:pt>
                <c:pt idx="7">
                  <c:v>4.7314709236031929</c:v>
                </c:pt>
                <c:pt idx="8">
                  <c:v>5.8528906697195193</c:v>
                </c:pt>
                <c:pt idx="9">
                  <c:v>5.3313270278016622</c:v>
                </c:pt>
                <c:pt idx="10">
                  <c:v>4.9718340611353709</c:v>
                </c:pt>
                <c:pt idx="11">
                  <c:v>6.0625861593603529</c:v>
                </c:pt>
                <c:pt idx="12">
                  <c:v>5.2086919868666248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CA-4327-BF55-36BB6FE540A6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CA-4327-BF55-36BB6FE540A6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4.1097560975609753</c:v>
                </c:pt>
                <c:pt idx="11">
                  <c:v>3.8652406417112299</c:v>
                </c:pt>
                <c:pt idx="12">
                  <c:v>4.4591931339567168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CA-4327-BF55-36BB6FE540A6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CA-4327-BF55-36BB6FE540A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CA-4327-BF55-36BB6FE540A6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6CA-4327-BF55-36BB6FE540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6CA-4327-BF55-36BB6FE540A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0</c:v>
                </c:pt>
                <c:pt idx="11">
                  <c:v>0</c:v>
                </c:pt>
                <c:pt idx="12">
                  <c:v>4.4501458535907767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CA-4327-BF55-36BB6FE54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CA-4327-BF55-36BB6FE540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CA-4327-BF55-36BB6FE540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CA-4327-BF55-36BB6FE540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CA-4327-BF55-36BB6FE540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CA-4327-BF55-36BB6FE540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CA-4327-BF55-36BB6FE540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CA-4327-BF55-36BB6FE540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CA-4327-BF55-36BB6FE540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CA-4327-BF55-36BB6FE540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CA-4327-BF55-36BB6FE540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CA-4327-BF55-36BB6FE540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CA-4327-BF55-36BB6FE540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CA-4327-BF55-36BB6FE540A6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2.1579850585424167</c:v>
                </c:pt>
                <c:pt idx="1">
                  <c:v>0.32629453331199842</c:v>
                </c:pt>
                <c:pt idx="2">
                  <c:v>-0.20125997329788348</c:v>
                </c:pt>
                <c:pt idx="3">
                  <c:v>0.81781276990406671</c:v>
                </c:pt>
                <c:pt idx="4">
                  <c:v>1.2059685423475806</c:v>
                </c:pt>
                <c:pt idx="5">
                  <c:v>1.5525028820569422</c:v>
                </c:pt>
                <c:pt idx="6">
                  <c:v>1.2342344497607654</c:v>
                </c:pt>
                <c:pt idx="7">
                  <c:v>1.2004123921001488</c:v>
                </c:pt>
                <c:pt idx="8">
                  <c:v>1.9647523639404794</c:v>
                </c:pt>
                <c:pt idx="9">
                  <c:v>0.32387005649717526</c:v>
                </c:pt>
                <c:pt idx="10">
                  <c:v>0</c:v>
                </c:pt>
                <c:pt idx="11">
                  <c:v>0</c:v>
                </c:pt>
                <c:pt idx="12">
                  <c:v>1.0122403631288805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6CA-4327-BF55-36BB6FE540A6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-0.13857065037437444</c:v>
                </c:pt>
                <c:pt idx="1">
                  <c:v>-1.3480060674695835</c:v>
                </c:pt>
                <c:pt idx="2">
                  <c:v>-1.7860842896954439</c:v>
                </c:pt>
                <c:pt idx="3">
                  <c:v>-0.95983424726077038</c:v>
                </c:pt>
                <c:pt idx="4">
                  <c:v>-0.51456044305003346</c:v>
                </c:pt>
                <c:pt idx="5">
                  <c:v>-0.25758450137674505</c:v>
                </c:pt>
                <c:pt idx="6">
                  <c:v>-0.32402989642926272</c:v>
                </c:pt>
                <c:pt idx="7">
                  <c:v>0.53679861135409901</c:v>
                </c:pt>
                <c:pt idx="8">
                  <c:v>-0.20950948949623349</c:v>
                </c:pt>
                <c:pt idx="9">
                  <c:v>-0.81466036113499563</c:v>
                </c:pt>
                <c:pt idx="10">
                  <c:v>0</c:v>
                </c:pt>
                <c:pt idx="11">
                  <c:v>0</c:v>
                </c:pt>
                <c:pt idx="12">
                  <c:v>-0.70396735805043953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6CA-4327-BF55-36BB6FE54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A0-409A-8984-63A2167CA1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512</c:v>
                </c:pt>
                <c:pt idx="1">
                  <c:v>350</c:v>
                </c:pt>
                <c:pt idx="2">
                  <c:v>458</c:v>
                </c:pt>
                <c:pt idx="3">
                  <c:v>591</c:v>
                </c:pt>
                <c:pt idx="4">
                  <c:v>430</c:v>
                </c:pt>
                <c:pt idx="5">
                  <c:v>561</c:v>
                </c:pt>
                <c:pt idx="6">
                  <c:v>407</c:v>
                </c:pt>
                <c:pt idx="7">
                  <c:v>975</c:v>
                </c:pt>
                <c:pt idx="8">
                  <c:v>675</c:v>
                </c:pt>
                <c:pt idx="9">
                  <c:v>295</c:v>
                </c:pt>
                <c:pt idx="10">
                  <c:v>394</c:v>
                </c:pt>
                <c:pt idx="11">
                  <c:v>296</c:v>
                </c:pt>
                <c:pt idx="12">
                  <c:v>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A0-409A-8984-63A2167CA19F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A0-409A-8984-63A2167CA19F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36</c:v>
                </c:pt>
                <c:pt idx="1">
                  <c:v>28</c:v>
                </c:pt>
                <c:pt idx="2">
                  <c:v>135</c:v>
                </c:pt>
                <c:pt idx="3">
                  <c:v>30</c:v>
                </c:pt>
                <c:pt idx="4">
                  <c:v>250</c:v>
                </c:pt>
                <c:pt idx="5">
                  <c:v>295</c:v>
                </c:pt>
                <c:pt idx="6">
                  <c:v>272</c:v>
                </c:pt>
                <c:pt idx="7">
                  <c:v>857</c:v>
                </c:pt>
                <c:pt idx="8">
                  <c:v>284</c:v>
                </c:pt>
                <c:pt idx="9">
                  <c:v>404</c:v>
                </c:pt>
                <c:pt idx="10">
                  <c:v>154</c:v>
                </c:pt>
                <c:pt idx="11">
                  <c:v>770</c:v>
                </c:pt>
                <c:pt idx="12">
                  <c:v>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A0-409A-8984-63A2167CA19F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A0-409A-8984-63A2167CA1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2737</c:v>
                </c:pt>
                <c:pt idx="1">
                  <c:v>1151</c:v>
                </c:pt>
                <c:pt idx="2">
                  <c:v>917</c:v>
                </c:pt>
                <c:pt idx="3">
                  <c:v>1472</c:v>
                </c:pt>
                <c:pt idx="4">
                  <c:v>1614</c:v>
                </c:pt>
                <c:pt idx="5">
                  <c:v>1076</c:v>
                </c:pt>
                <c:pt idx="6">
                  <c:v>1041</c:v>
                </c:pt>
                <c:pt idx="7">
                  <c:v>888</c:v>
                </c:pt>
                <c:pt idx="8">
                  <c:v>1386</c:v>
                </c:pt>
                <c:pt idx="9">
                  <c:v>639</c:v>
                </c:pt>
                <c:pt idx="10">
                  <c:v>387</c:v>
                </c:pt>
                <c:pt idx="11">
                  <c:v>1503</c:v>
                </c:pt>
                <c:pt idx="12">
                  <c:v>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A0-409A-8984-63A2167CA19F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A0-409A-8984-63A2167CA1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A0-409A-8984-63A2167CA19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279</c:v>
                </c:pt>
                <c:pt idx="1">
                  <c:v>370</c:v>
                </c:pt>
                <c:pt idx="2">
                  <c:v>1723</c:v>
                </c:pt>
                <c:pt idx="3">
                  <c:v>970</c:v>
                </c:pt>
                <c:pt idx="4">
                  <c:v>537</c:v>
                </c:pt>
                <c:pt idx="5">
                  <c:v>363</c:v>
                </c:pt>
                <c:pt idx="6">
                  <c:v>638</c:v>
                </c:pt>
                <c:pt idx="7">
                  <c:v>382</c:v>
                </c:pt>
                <c:pt idx="8">
                  <c:v>669</c:v>
                </c:pt>
                <c:pt idx="9">
                  <c:v>774</c:v>
                </c:pt>
                <c:pt idx="12">
                  <c:v>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A0-409A-8984-63A2167CA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A0-409A-8984-63A2167CA1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A0-409A-8984-63A2167CA1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A0-409A-8984-63A2167CA1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A0-409A-8984-63A2167CA1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A0-409A-8984-63A2167CA1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A0-409A-8984-63A2167CA1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A0-409A-8984-63A2167CA1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A0-409A-8984-63A2167CA1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A0-409A-8984-63A2167CA1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A0-409A-8984-63A2167CA1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A0-409A-8984-63A2167CA1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A0-409A-8984-63A2167CA1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A0-409A-8984-63A2167CA19F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-0.8980635732553891</c:v>
                </c:pt>
                <c:pt idx="1">
                  <c:v>-0.67854039965247614</c:v>
                </c:pt>
                <c:pt idx="2">
                  <c:v>0.87895310796074155</c:v>
                </c:pt>
                <c:pt idx="3">
                  <c:v>-0.34103260869565222</c:v>
                </c:pt>
                <c:pt idx="4">
                  <c:v>-0.66728624535315983</c:v>
                </c:pt>
                <c:pt idx="5">
                  <c:v>-0.66263940520446096</c:v>
                </c:pt>
                <c:pt idx="6">
                  <c:v>-0.38712776176753128</c:v>
                </c:pt>
                <c:pt idx="7">
                  <c:v>-0.56981981981981988</c:v>
                </c:pt>
                <c:pt idx="8">
                  <c:v>-0.5173160173160174</c:v>
                </c:pt>
                <c:pt idx="9">
                  <c:v>0.21126760563380276</c:v>
                </c:pt>
                <c:pt idx="10">
                  <c:v>-1</c:v>
                </c:pt>
                <c:pt idx="11">
                  <c:v>-1</c:v>
                </c:pt>
                <c:pt idx="12">
                  <c:v>-0.48107731599721382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A0-409A-8984-63A2167CA19F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-0.455078125</c:v>
                </c:pt>
                <c:pt idx="1">
                  <c:v>5.7142857142857162E-2</c:v>
                </c:pt>
                <c:pt idx="2">
                  <c:v>2.7620087336244543</c:v>
                </c:pt>
                <c:pt idx="3">
                  <c:v>0.6412859560067683</c:v>
                </c:pt>
                <c:pt idx="4">
                  <c:v>0.24883720930232567</c:v>
                </c:pt>
                <c:pt idx="5">
                  <c:v>-0.3529411764705882</c:v>
                </c:pt>
                <c:pt idx="6">
                  <c:v>0.56756756756756754</c:v>
                </c:pt>
                <c:pt idx="7">
                  <c:v>-0.60820512820512818</c:v>
                </c:pt>
                <c:pt idx="8">
                  <c:v>-8.8888888888888351E-3</c:v>
                </c:pt>
                <c:pt idx="9">
                  <c:v>1.623728813559322</c:v>
                </c:pt>
                <c:pt idx="10">
                  <c:v>-1</c:v>
                </c:pt>
                <c:pt idx="11">
                  <c:v>-1</c:v>
                </c:pt>
                <c:pt idx="12">
                  <c:v>0.27617053673391712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A0-409A-8984-63A2167CA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99-4730-A03A-8EB90B90A6E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2.1968190854870775</c:v>
                </c:pt>
                <c:pt idx="1">
                  <c:v>2.9192073170731709</c:v>
                </c:pt>
                <c:pt idx="2">
                  <c:v>2.8</c:v>
                </c:pt>
                <c:pt idx="3">
                  <c:v>3.1794871794871793</c:v>
                </c:pt>
                <c:pt idx="4">
                  <c:v>2.7881040892193307</c:v>
                </c:pt>
                <c:pt idx="5">
                  <c:v>2.8534961154273031</c:v>
                </c:pt>
                <c:pt idx="6">
                  <c:v>2.5760456273764261</c:v>
                </c:pt>
                <c:pt idx="7">
                  <c:v>2.6506746626686657</c:v>
                </c:pt>
                <c:pt idx="8">
                  <c:v>3.9263059701492535</c:v>
                </c:pt>
                <c:pt idx="9">
                  <c:v>4.4864532019704431</c:v>
                </c:pt>
                <c:pt idx="10">
                  <c:v>2.477401129943503</c:v>
                </c:pt>
                <c:pt idx="11">
                  <c:v>2.3587174348697393</c:v>
                </c:pt>
                <c:pt idx="12">
                  <c:v>2.9469026548672566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99-4730-A03A-8EB90B90A6ED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99-4730-A03A-8EB90B90A6ED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5.8509316770186333</c:v>
                </c:pt>
                <c:pt idx="1">
                  <c:v>5.1260504201680677</c:v>
                </c:pt>
                <c:pt idx="2">
                  <c:v>3.795744680851064</c:v>
                </c:pt>
                <c:pt idx="3">
                  <c:v>3.7468879668049793</c:v>
                </c:pt>
                <c:pt idx="4">
                  <c:v>2.865580448065173</c:v>
                </c:pt>
                <c:pt idx="5">
                  <c:v>2.5684803001876171</c:v>
                </c:pt>
                <c:pt idx="6">
                  <c:v>2.2784090909090908</c:v>
                </c:pt>
                <c:pt idx="7">
                  <c:v>2.7260273972602738</c:v>
                </c:pt>
                <c:pt idx="8">
                  <c:v>3.5299806576402322</c:v>
                </c:pt>
                <c:pt idx="9">
                  <c:v>3.3678343949044587</c:v>
                </c:pt>
                <c:pt idx="10">
                  <c:v>4.3421439060205582</c:v>
                </c:pt>
                <c:pt idx="11">
                  <c:v>2.382857142857143</c:v>
                </c:pt>
                <c:pt idx="12">
                  <c:v>3.1378290446613426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99-4730-A03A-8EB90B90A6ED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99-4730-A03A-8EB90B90A6E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1.9327199539965498</c:v>
                </c:pt>
                <c:pt idx="1">
                  <c:v>2.0585305105853049</c:v>
                </c:pt>
                <c:pt idx="2">
                  <c:v>2.0065316786414109</c:v>
                </c:pt>
                <c:pt idx="3">
                  <c:v>1.7439712673165726</c:v>
                </c:pt>
                <c:pt idx="4">
                  <c:v>1.7610921501706485</c:v>
                </c:pt>
                <c:pt idx="5">
                  <c:v>1.8193103448275862</c:v>
                </c:pt>
                <c:pt idx="6">
                  <c:v>1.984984984984985</c:v>
                </c:pt>
                <c:pt idx="7">
                  <c:v>2.2466926070038911</c:v>
                </c:pt>
                <c:pt idx="8">
                  <c:v>1.8514219384793964</c:v>
                </c:pt>
                <c:pt idx="9">
                  <c:v>2.3424657534246576</c:v>
                </c:pt>
                <c:pt idx="10">
                  <c:v>2.8416230366492146</c:v>
                </c:pt>
                <c:pt idx="11">
                  <c:v>2.0287009063444108</c:v>
                </c:pt>
                <c:pt idx="12">
                  <c:v>1.9869135802469136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99-4730-A03A-8EB90B90A6ED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99-4730-A03A-8EB90B90A6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199-4730-A03A-8EB90B90A6E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2.4161073825503356</c:v>
                </c:pt>
                <c:pt idx="1">
                  <c:v>2.2608225108225106</c:v>
                </c:pt>
                <c:pt idx="2">
                  <c:v>2.0977835723598437</c:v>
                </c:pt>
                <c:pt idx="3">
                  <c:v>1.7649006622516556</c:v>
                </c:pt>
                <c:pt idx="4">
                  <c:v>2.347826086956522</c:v>
                </c:pt>
                <c:pt idx="5">
                  <c:v>2.9272445820433437</c:v>
                </c:pt>
                <c:pt idx="6">
                  <c:v>2.3681257014590349</c:v>
                </c:pt>
                <c:pt idx="7">
                  <c:v>3.2354740061162079</c:v>
                </c:pt>
                <c:pt idx="8">
                  <c:v>3.154897494305239</c:v>
                </c:pt>
                <c:pt idx="9">
                  <c:v>2.0477081384471467</c:v>
                </c:pt>
                <c:pt idx="10">
                  <c:v>0</c:v>
                </c:pt>
                <c:pt idx="11">
                  <c:v>0</c:v>
                </c:pt>
                <c:pt idx="12">
                  <c:v>2.352053817144022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99-4730-A03A-8EB90B90A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99-4730-A03A-8EB90B90A6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99-4730-A03A-8EB90B90A6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99-4730-A03A-8EB90B90A6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99-4730-A03A-8EB90B90A6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99-4730-A03A-8EB90B90A6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99-4730-A03A-8EB90B90A6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99-4730-A03A-8EB90B90A6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99-4730-A03A-8EB90B90A6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99-4730-A03A-8EB90B90A6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99-4730-A03A-8EB90B90A6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99-4730-A03A-8EB90B90A6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99-4730-A03A-8EB90B90A6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99-4730-A03A-8EB90B90A6ED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0.4833874285537858</c:v>
                </c:pt>
                <c:pt idx="1">
                  <c:v>0.20229200023720573</c:v>
                </c:pt>
                <c:pt idx="2">
                  <c:v>9.1251893718432786E-2</c:v>
                </c:pt>
                <c:pt idx="3">
                  <c:v>2.0929394935083057E-2</c:v>
                </c:pt>
                <c:pt idx="4">
                  <c:v>0.58673393678587349</c:v>
                </c:pt>
                <c:pt idx="5">
                  <c:v>1.1079342372157575</c:v>
                </c:pt>
                <c:pt idx="6">
                  <c:v>0.3831407164740499</c:v>
                </c:pt>
                <c:pt idx="7">
                  <c:v>0.98878139911231688</c:v>
                </c:pt>
                <c:pt idx="8">
                  <c:v>1.3034755558258426</c:v>
                </c:pt>
                <c:pt idx="9">
                  <c:v>-0.29475761497751085</c:v>
                </c:pt>
                <c:pt idx="10">
                  <c:v>0</c:v>
                </c:pt>
                <c:pt idx="11">
                  <c:v>0</c:v>
                </c:pt>
                <c:pt idx="12">
                  <c:v>0.40719667428687911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99-4730-A03A-8EB90B90A6ED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0.21928829706325814</c:v>
                </c:pt>
                <c:pt idx="1">
                  <c:v>-0.65838480625066031</c:v>
                </c:pt>
                <c:pt idx="2">
                  <c:v>-0.70221642764015613</c:v>
                </c:pt>
                <c:pt idx="3">
                  <c:v>-1.4145865172355236</c:v>
                </c:pt>
                <c:pt idx="4">
                  <c:v>-0.44027800226280878</c:v>
                </c:pt>
                <c:pt idx="5">
                  <c:v>7.374846661604062E-2</c:v>
                </c:pt>
                <c:pt idx="6">
                  <c:v>-0.20791992591739117</c:v>
                </c:pt>
                <c:pt idx="7">
                  <c:v>0.58479934344754225</c:v>
                </c:pt>
                <c:pt idx="8">
                  <c:v>-0.77140847584401451</c:v>
                </c:pt>
                <c:pt idx="9">
                  <c:v>-2.4387450635232963</c:v>
                </c:pt>
                <c:pt idx="10">
                  <c:v>0</c:v>
                </c:pt>
                <c:pt idx="11">
                  <c:v>0</c:v>
                </c:pt>
                <c:pt idx="12">
                  <c:v>-0.66213667952336142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99-4730-A03A-8EB90B90A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E9-4404-9696-445E36679BC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2.7004048582995952</c:v>
                </c:pt>
                <c:pt idx="1">
                  <c:v>3.477124183006536</c:v>
                </c:pt>
                <c:pt idx="2">
                  <c:v>4.2638436482084687</c:v>
                </c:pt>
                <c:pt idx="3">
                  <c:v>3.4183006535947711</c:v>
                </c:pt>
                <c:pt idx="4">
                  <c:v>3.625994694960212</c:v>
                </c:pt>
                <c:pt idx="5">
                  <c:v>4.0411764705882351</c:v>
                </c:pt>
                <c:pt idx="6">
                  <c:v>2.7550387596899224</c:v>
                </c:pt>
                <c:pt idx="7">
                  <c:v>4.3314763231197775</c:v>
                </c:pt>
                <c:pt idx="8">
                  <c:v>6.7027707808564232</c:v>
                </c:pt>
                <c:pt idx="9">
                  <c:v>5.7292069632495162</c:v>
                </c:pt>
                <c:pt idx="10">
                  <c:v>2.9713375796178343</c:v>
                </c:pt>
                <c:pt idx="11">
                  <c:v>3.083743842364532</c:v>
                </c:pt>
                <c:pt idx="12">
                  <c:v>3.9447973713033955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E9-4404-9696-445E36679BC1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E9-4404-9696-445E36679BC1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6.7439999999999998</c:v>
                </c:pt>
                <c:pt idx="1">
                  <c:v>6.0659340659340657</c:v>
                </c:pt>
                <c:pt idx="2">
                  <c:v>4.7283582089552239</c:v>
                </c:pt>
                <c:pt idx="3">
                  <c:v>4.0331753554502372</c:v>
                </c:pt>
                <c:pt idx="4">
                  <c:v>3.9170124481327799</c:v>
                </c:pt>
                <c:pt idx="5">
                  <c:v>3.6218487394957983</c:v>
                </c:pt>
                <c:pt idx="6">
                  <c:v>2.88671875</c:v>
                </c:pt>
                <c:pt idx="7">
                  <c:v>4.543408360128617</c:v>
                </c:pt>
                <c:pt idx="8">
                  <c:v>6.0128755364806867</c:v>
                </c:pt>
                <c:pt idx="9">
                  <c:v>6.8482142857142856</c:v>
                </c:pt>
                <c:pt idx="10">
                  <c:v>3.5920303605313091</c:v>
                </c:pt>
                <c:pt idx="11">
                  <c:v>3.5428571428571427</c:v>
                </c:pt>
                <c:pt idx="12">
                  <c:v>4.3818909762858027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E9-4404-9696-445E36679BC1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E9-4404-9696-445E36679BC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2.3481781376518218</c:v>
                </c:pt>
                <c:pt idx="1">
                  <c:v>2.523076923076923</c:v>
                </c:pt>
                <c:pt idx="2">
                  <c:v>2.3403908794788273</c:v>
                </c:pt>
                <c:pt idx="3">
                  <c:v>2.1551362683438153</c:v>
                </c:pt>
                <c:pt idx="4">
                  <c:v>1.9244851258581235</c:v>
                </c:pt>
                <c:pt idx="5">
                  <c:v>2.751336898395722</c:v>
                </c:pt>
                <c:pt idx="6">
                  <c:v>2.9450171821305844</c:v>
                </c:pt>
                <c:pt idx="7">
                  <c:v>3.6196473551637278</c:v>
                </c:pt>
                <c:pt idx="8">
                  <c:v>2.7448071216617209</c:v>
                </c:pt>
                <c:pt idx="9">
                  <c:v>3.0921052631578947</c:v>
                </c:pt>
                <c:pt idx="10">
                  <c:v>4.0610079575596814</c:v>
                </c:pt>
                <c:pt idx="11">
                  <c:v>3.4948240165631468</c:v>
                </c:pt>
                <c:pt idx="12">
                  <c:v>2.7709137709137708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E9-4404-9696-445E36679BC1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E9-4404-9696-445E36679B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E9-4404-9696-445E36679BC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2.965299684542587</c:v>
                </c:pt>
                <c:pt idx="1">
                  <c:v>2.5487364620938626</c:v>
                </c:pt>
                <c:pt idx="2">
                  <c:v>3.0795847750865053</c:v>
                </c:pt>
                <c:pt idx="3">
                  <c:v>2.7394957983193278</c:v>
                </c:pt>
                <c:pt idx="4">
                  <c:v>3.7476635514018692</c:v>
                </c:pt>
                <c:pt idx="5">
                  <c:v>4.4098939929328624</c:v>
                </c:pt>
                <c:pt idx="6">
                  <c:v>3.1067193675889326</c:v>
                </c:pt>
                <c:pt idx="7">
                  <c:v>3.9816176470588234</c:v>
                </c:pt>
                <c:pt idx="8">
                  <c:v>3.7272727272727271</c:v>
                </c:pt>
                <c:pt idx="9">
                  <c:v>2.6271186440677967</c:v>
                </c:pt>
                <c:pt idx="10">
                  <c:v>0</c:v>
                </c:pt>
                <c:pt idx="11">
                  <c:v>0</c:v>
                </c:pt>
                <c:pt idx="12">
                  <c:v>3.1732131358660656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E9-4404-9696-445E36679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E9-4404-9696-445E36679B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E9-4404-9696-445E36679B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E9-4404-9696-445E36679B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E9-4404-9696-445E36679B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E9-4404-9696-445E36679B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E9-4404-9696-445E36679B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E9-4404-9696-445E36679B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E9-4404-9696-445E36679B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E9-4404-9696-445E36679B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E9-4404-9696-445E36679B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E9-4404-9696-445E36679B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E9-4404-9696-445E36679B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E9-4404-9696-445E36679BC1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0.61712154689076515</c:v>
                </c:pt>
                <c:pt idx="1">
                  <c:v>2.5659539016939625E-2</c:v>
                </c:pt>
                <c:pt idx="2">
                  <c:v>0.73919389560767801</c:v>
                </c:pt>
                <c:pt idx="3">
                  <c:v>0.58435952997551244</c:v>
                </c:pt>
                <c:pt idx="4">
                  <c:v>1.8231784255437458</c:v>
                </c:pt>
                <c:pt idx="5">
                  <c:v>1.6585570945371404</c:v>
                </c:pt>
                <c:pt idx="6">
                  <c:v>0.16170218545834825</c:v>
                </c:pt>
                <c:pt idx="7">
                  <c:v>0.36197029189509555</c:v>
                </c:pt>
                <c:pt idx="8">
                  <c:v>0.98246560561100615</c:v>
                </c:pt>
                <c:pt idx="9">
                  <c:v>-0.46498661909009797</c:v>
                </c:pt>
                <c:pt idx="10">
                  <c:v>0</c:v>
                </c:pt>
                <c:pt idx="11">
                  <c:v>0</c:v>
                </c:pt>
                <c:pt idx="12">
                  <c:v>0.58487507078635392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E9-4404-9696-445E36679BC1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0.26489482624299177</c:v>
                </c:pt>
                <c:pt idx="1">
                  <c:v>-0.92838772091267341</c:v>
                </c:pt>
                <c:pt idx="2">
                  <c:v>-1.1842588731219634</c:v>
                </c:pt>
                <c:pt idx="3">
                  <c:v>-0.67880485527544332</c:v>
                </c:pt>
                <c:pt idx="4">
                  <c:v>0.12166885644165726</c:v>
                </c:pt>
                <c:pt idx="5">
                  <c:v>0.36871752234462729</c:v>
                </c:pt>
                <c:pt idx="6">
                  <c:v>0.35168060789901023</c:v>
                </c:pt>
                <c:pt idx="7">
                  <c:v>-0.34985867606095411</c:v>
                </c:pt>
                <c:pt idx="8">
                  <c:v>-2.9754980535836961</c:v>
                </c:pt>
                <c:pt idx="9">
                  <c:v>-3.1020883191817195</c:v>
                </c:pt>
                <c:pt idx="10">
                  <c:v>0</c:v>
                </c:pt>
                <c:pt idx="11">
                  <c:v>0</c:v>
                </c:pt>
                <c:pt idx="12">
                  <c:v>-0.89027500642642465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E9-4404-9696-445E36679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92-4968-9E5E-A9BDE028866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1.7109375</c:v>
                </c:pt>
                <c:pt idx="1">
                  <c:v>2.4314285714285715</c:v>
                </c:pt>
                <c:pt idx="2">
                  <c:v>1.8187772925764192</c:v>
                </c:pt>
                <c:pt idx="3">
                  <c:v>3.0558375634517767</c:v>
                </c:pt>
                <c:pt idx="4">
                  <c:v>2.0534883720930233</c:v>
                </c:pt>
                <c:pt idx="5">
                  <c:v>2.1336898395721926</c:v>
                </c:pt>
                <c:pt idx="6">
                  <c:v>2.2923832923832923</c:v>
                </c:pt>
                <c:pt idx="7">
                  <c:v>2.0317948717948719</c:v>
                </c:pt>
                <c:pt idx="8">
                  <c:v>2.2933333333333334</c:v>
                </c:pt>
                <c:pt idx="9">
                  <c:v>2.3084745762711862</c:v>
                </c:pt>
                <c:pt idx="10">
                  <c:v>2.0837563451776648</c:v>
                </c:pt>
                <c:pt idx="11">
                  <c:v>1.8614864864864864</c:v>
                </c:pt>
                <c:pt idx="12">
                  <c:v>2.1805181695827724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92-4968-9E5E-A9BDE0288669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92-4968-9E5E-A9BDE0288669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2.75</c:v>
                </c:pt>
                <c:pt idx="1">
                  <c:v>2.0714285714285716</c:v>
                </c:pt>
                <c:pt idx="2">
                  <c:v>1.4814814814814814</c:v>
                </c:pt>
                <c:pt idx="3">
                  <c:v>1.7333333333333334</c:v>
                </c:pt>
                <c:pt idx="4">
                  <c:v>1.8520000000000001</c:v>
                </c:pt>
                <c:pt idx="5">
                  <c:v>1.7186440677966102</c:v>
                </c:pt>
                <c:pt idx="6">
                  <c:v>1.7058823529411764</c:v>
                </c:pt>
                <c:pt idx="7">
                  <c:v>2.0665110851808635</c:v>
                </c:pt>
                <c:pt idx="8">
                  <c:v>1.4929577464788732</c:v>
                </c:pt>
                <c:pt idx="9">
                  <c:v>1.4381188118811881</c:v>
                </c:pt>
                <c:pt idx="10">
                  <c:v>6.9090909090909092</c:v>
                </c:pt>
                <c:pt idx="11">
                  <c:v>1.6974025974025975</c:v>
                </c:pt>
                <c:pt idx="12">
                  <c:v>1.9886201991465149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92-4968-9E5E-A9BDE0288669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92-4968-9E5E-A9BDE028866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1.8202411399342346</c:v>
                </c:pt>
                <c:pt idx="1">
                  <c:v>1.8748913987836664</c:v>
                </c:pt>
                <c:pt idx="2">
                  <c:v>1.7829880043620501</c:v>
                </c:pt>
                <c:pt idx="3">
                  <c:v>1.6107336956521738</c:v>
                </c:pt>
                <c:pt idx="4">
                  <c:v>1.7168525402726147</c:v>
                </c:pt>
                <c:pt idx="5">
                  <c:v>1.495353159851301</c:v>
                </c:pt>
                <c:pt idx="6">
                  <c:v>1.7166186359269933</c:v>
                </c:pt>
                <c:pt idx="7">
                  <c:v>1.632882882882883</c:v>
                </c:pt>
                <c:pt idx="8">
                  <c:v>1.6341991341991342</c:v>
                </c:pt>
                <c:pt idx="9">
                  <c:v>1.807511737089202</c:v>
                </c:pt>
                <c:pt idx="10">
                  <c:v>1.6537467700258397</c:v>
                </c:pt>
                <c:pt idx="11">
                  <c:v>1.5575515635395876</c:v>
                </c:pt>
                <c:pt idx="12">
                  <c:v>1.6990074944298157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92-4968-9E5E-A9BDE0288669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92-4968-9E5E-A9BDE02886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92-4968-9E5E-A9BDE028866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1.7921146953405018</c:v>
                </c:pt>
                <c:pt idx="1">
                  <c:v>1.8297297297297297</c:v>
                </c:pt>
                <c:pt idx="2">
                  <c:v>1.7684271619268717</c:v>
                </c:pt>
                <c:pt idx="3">
                  <c:v>1.5257731958762886</c:v>
                </c:pt>
                <c:pt idx="4">
                  <c:v>2.0689013035381749</c:v>
                </c:pt>
                <c:pt idx="5">
                  <c:v>1.7713498622589532</c:v>
                </c:pt>
                <c:pt idx="6">
                  <c:v>2.0752351097178683</c:v>
                </c:pt>
                <c:pt idx="7">
                  <c:v>2.7041884816753927</c:v>
                </c:pt>
                <c:pt idx="8">
                  <c:v>2.9760837070254111</c:v>
                </c:pt>
                <c:pt idx="9">
                  <c:v>1.82687338501292</c:v>
                </c:pt>
                <c:pt idx="10">
                  <c:v>0</c:v>
                </c:pt>
                <c:pt idx="11">
                  <c:v>0</c:v>
                </c:pt>
                <c:pt idx="12">
                  <c:v>1.9716629381058912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92-4968-9E5E-A9BDE0288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92-4968-9E5E-A9BDE02886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92-4968-9E5E-A9BDE02886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92-4968-9E5E-A9BDE02886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92-4968-9E5E-A9BDE02886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92-4968-9E5E-A9BDE02886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92-4968-9E5E-A9BDE02886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92-4968-9E5E-A9BDE02886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92-4968-9E5E-A9BDE02886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92-4968-9E5E-A9BDE02886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92-4968-9E5E-A9BDE02886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92-4968-9E5E-A9BDE02886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92-4968-9E5E-A9BDE02886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92-4968-9E5E-A9BDE0288669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-2.8126444593732813E-2</c:v>
                </c:pt>
                <c:pt idx="1">
                  <c:v>-4.5161669053936704E-2</c:v>
                </c:pt>
                <c:pt idx="2">
                  <c:v>-1.4560842435178412E-2</c:v>
                </c:pt>
                <c:pt idx="3">
                  <c:v>-8.4960499775885268E-2</c:v>
                </c:pt>
                <c:pt idx="4">
                  <c:v>0.35204876326556023</c:v>
                </c:pt>
                <c:pt idx="5">
                  <c:v>0.27599670240765217</c:v>
                </c:pt>
                <c:pt idx="6">
                  <c:v>0.35861647379087502</c:v>
                </c:pt>
                <c:pt idx="7">
                  <c:v>1.0713055987925098</c:v>
                </c:pt>
                <c:pt idx="8">
                  <c:v>1.3418845728262769</c:v>
                </c:pt>
                <c:pt idx="9">
                  <c:v>1.9361647923717973E-2</c:v>
                </c:pt>
                <c:pt idx="10">
                  <c:v>0</c:v>
                </c:pt>
                <c:pt idx="11">
                  <c:v>0</c:v>
                </c:pt>
                <c:pt idx="12">
                  <c:v>0.25484535432754596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92-4968-9E5E-A9BDE0288669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8.1177195340501829E-2</c:v>
                </c:pt>
                <c:pt idx="1">
                  <c:v>-0.6016988416988418</c:v>
                </c:pt>
                <c:pt idx="2">
                  <c:v>-5.035013064954752E-2</c:v>
                </c:pt>
                <c:pt idx="3">
                  <c:v>-1.5300643675754881</c:v>
                </c:pt>
                <c:pt idx="4">
                  <c:v>1.5412931445151656E-2</c:v>
                </c:pt>
                <c:pt idx="5">
                  <c:v>-0.36233997731323941</c:v>
                </c:pt>
                <c:pt idx="6">
                  <c:v>-0.21714818266542402</c:v>
                </c:pt>
                <c:pt idx="7">
                  <c:v>0.67239360988052077</c:v>
                </c:pt>
                <c:pt idx="8">
                  <c:v>0.68275037369207769</c:v>
                </c:pt>
                <c:pt idx="9">
                  <c:v>-0.48160119125826628</c:v>
                </c:pt>
                <c:pt idx="10">
                  <c:v>0</c:v>
                </c:pt>
                <c:pt idx="11">
                  <c:v>0</c:v>
                </c:pt>
                <c:pt idx="12">
                  <c:v>-0.23408506341675817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92-4968-9E5E-A9BDE0288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1B-478D-B66C-6517142B8F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5.5732436472346789</c:v>
                </c:pt>
                <c:pt idx="1">
                  <c:v>5.7500799999999996</c:v>
                </c:pt>
                <c:pt idx="2">
                  <c:v>5.850066577896138</c:v>
                </c:pt>
                <c:pt idx="3">
                  <c:v>5.3364279398762156</c:v>
                </c:pt>
                <c:pt idx="4">
                  <c:v>5.2955876610698942</c:v>
                </c:pt>
                <c:pt idx="5">
                  <c:v>6.3745901639344265</c:v>
                </c:pt>
                <c:pt idx="6">
                  <c:v>6.6607393542349085</c:v>
                </c:pt>
                <c:pt idx="7">
                  <c:v>6.0082796688132474</c:v>
                </c:pt>
                <c:pt idx="8">
                  <c:v>6.7056151940545003</c:v>
                </c:pt>
                <c:pt idx="9">
                  <c:v>5.5875980575270825</c:v>
                </c:pt>
                <c:pt idx="10">
                  <c:v>5.4279442148760326</c:v>
                </c:pt>
                <c:pt idx="11">
                  <c:v>6.6534526854219953</c:v>
                </c:pt>
                <c:pt idx="12">
                  <c:v>5.8963172968438107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1B-478D-B66C-6517142B8F58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1B-478D-B66C-6517142B8F58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5.4038301415487098</c:v>
                </c:pt>
                <c:pt idx="1">
                  <c:v>4.7217228464419474</c:v>
                </c:pt>
                <c:pt idx="2">
                  <c:v>4.9037656903765692</c:v>
                </c:pt>
                <c:pt idx="3">
                  <c:v>4.0942293644996344</c:v>
                </c:pt>
                <c:pt idx="4">
                  <c:v>5.09784324039979</c:v>
                </c:pt>
                <c:pt idx="5">
                  <c:v>5.2487437185929648</c:v>
                </c:pt>
                <c:pt idx="6">
                  <c:v>5.6604189636163174</c:v>
                </c:pt>
                <c:pt idx="7">
                  <c:v>5.3613793103448275</c:v>
                </c:pt>
                <c:pt idx="8">
                  <c:v>4.4908606245239913</c:v>
                </c:pt>
                <c:pt idx="9">
                  <c:v>4.5062972292191432</c:v>
                </c:pt>
                <c:pt idx="10">
                  <c:v>4.0623314354210365</c:v>
                </c:pt>
                <c:pt idx="11">
                  <c:v>4.3915942028985508</c:v>
                </c:pt>
                <c:pt idx="12">
                  <c:v>4.7475233147245799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1B-478D-B66C-6517142B8F58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1B-478D-B66C-6517142B8F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3.2751599767306572</c:v>
                </c:pt>
                <c:pt idx="1">
                  <c:v>4.4274415405777168</c:v>
                </c:pt>
                <c:pt idx="2">
                  <c:v>4.5472770795930577</c:v>
                </c:pt>
                <c:pt idx="3">
                  <c:v>3.8825409508589694</c:v>
                </c:pt>
                <c:pt idx="4">
                  <c:v>4.569230769230769</c:v>
                </c:pt>
                <c:pt idx="5">
                  <c:v>5.2122699386503069</c:v>
                </c:pt>
                <c:pt idx="6">
                  <c:v>5.3610354223433241</c:v>
                </c:pt>
                <c:pt idx="7">
                  <c:v>5.371587743732591</c:v>
                </c:pt>
                <c:pt idx="8">
                  <c:v>5.2441571357533565</c:v>
                </c:pt>
                <c:pt idx="9">
                  <c:v>4.8353948620361562</c:v>
                </c:pt>
                <c:pt idx="10">
                  <c:v>4.9761243753470294</c:v>
                </c:pt>
                <c:pt idx="11">
                  <c:v>4.5345122646891047</c:v>
                </c:pt>
                <c:pt idx="12">
                  <c:v>4.5866218139474704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1B-478D-B66C-6517142B8F58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E1B-478D-B66C-6517142B8F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E1B-478D-B66C-6517142B8F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5.1177835051546392</c:v>
                </c:pt>
                <c:pt idx="1">
                  <c:v>4.3072524044710168</c:v>
                </c:pt>
                <c:pt idx="2">
                  <c:v>4.484695310306094</c:v>
                </c:pt>
                <c:pt idx="3">
                  <c:v>4.6696662917135354</c:v>
                </c:pt>
                <c:pt idx="4">
                  <c:v>5.1427406199021206</c:v>
                </c:pt>
                <c:pt idx="5">
                  <c:v>6.0034662045060658</c:v>
                </c:pt>
                <c:pt idx="6">
                  <c:v>6.433518862090291</c:v>
                </c:pt>
                <c:pt idx="7">
                  <c:v>5.7985640207419227</c:v>
                </c:pt>
                <c:pt idx="8">
                  <c:v>6.6114311032343815</c:v>
                </c:pt>
                <c:pt idx="9">
                  <c:v>5.4296091317883084</c:v>
                </c:pt>
                <c:pt idx="10">
                  <c:v>0</c:v>
                </c:pt>
                <c:pt idx="11">
                  <c:v>0</c:v>
                </c:pt>
                <c:pt idx="12">
                  <c:v>5.2362893369996941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E1B-478D-B66C-6517142B8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1B-478D-B66C-6517142B8F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1B-478D-B66C-6517142B8F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1B-478D-B66C-6517142B8F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1B-478D-B66C-6517142B8F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1B-478D-B66C-6517142B8F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1B-478D-B66C-6517142B8F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1B-478D-B66C-6517142B8F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1B-478D-B66C-6517142B8F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1B-478D-B66C-6517142B8F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1B-478D-B66C-6517142B8F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1B-478D-B66C-6517142B8F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1B-478D-B66C-6517142B8F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1B-478D-B66C-6517142B8F58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1.842623528423982</c:v>
                </c:pt>
                <c:pt idx="1">
                  <c:v>-0.12018913610670001</c:v>
                </c:pt>
                <c:pt idx="2">
                  <c:v>-6.2581769286963684E-2</c:v>
                </c:pt>
                <c:pt idx="3">
                  <c:v>0.78712534085456598</c:v>
                </c:pt>
                <c:pt idx="4">
                  <c:v>0.57350985067135163</c:v>
                </c:pt>
                <c:pt idx="5">
                  <c:v>0.79119626585575897</c:v>
                </c:pt>
                <c:pt idx="6">
                  <c:v>1.0724834397469669</c:v>
                </c:pt>
                <c:pt idx="7">
                  <c:v>0.42697627700933172</c:v>
                </c:pt>
                <c:pt idx="8">
                  <c:v>1.367273967481025</c:v>
                </c:pt>
                <c:pt idx="9">
                  <c:v>0.59421426975215219</c:v>
                </c:pt>
                <c:pt idx="10">
                  <c:v>0</c:v>
                </c:pt>
                <c:pt idx="11">
                  <c:v>0</c:v>
                </c:pt>
                <c:pt idx="12">
                  <c:v>0.7009230735588341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E1B-478D-B66C-6517142B8F58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-0.45546014208003971</c:v>
                </c:pt>
                <c:pt idx="1">
                  <c:v>-1.4428275955289829</c:v>
                </c:pt>
                <c:pt idx="2">
                  <c:v>-1.365371267590044</c:v>
                </c:pt>
                <c:pt idx="3">
                  <c:v>-0.66676164816268013</c:v>
                </c:pt>
                <c:pt idx="4">
                  <c:v>-0.15284704116777359</c:v>
                </c:pt>
                <c:pt idx="5">
                  <c:v>-0.37112395942836063</c:v>
                </c:pt>
                <c:pt idx="6">
                  <c:v>-0.22722049214461748</c:v>
                </c:pt>
                <c:pt idx="7">
                  <c:v>-0.2097156480713247</c:v>
                </c:pt>
                <c:pt idx="8">
                  <c:v>-9.4184090820118804E-2</c:v>
                </c:pt>
                <c:pt idx="9">
                  <c:v>-0.1579889257387741</c:v>
                </c:pt>
                <c:pt idx="10">
                  <c:v>0</c:v>
                </c:pt>
                <c:pt idx="11">
                  <c:v>0</c:v>
                </c:pt>
                <c:pt idx="12">
                  <c:v>-0.63990321206259093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E1B-478D-B66C-6517142B8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5E-4862-96DE-FE53B34A788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6.6101123595505618</c:v>
                </c:pt>
                <c:pt idx="1">
                  <c:v>6.1391018619934279</c:v>
                </c:pt>
                <c:pt idx="2">
                  <c:v>6.6970000000000001</c:v>
                </c:pt>
                <c:pt idx="3">
                  <c:v>6.3296703296703294</c:v>
                </c:pt>
                <c:pt idx="4">
                  <c:v>5.3986486486486482</c:v>
                </c:pt>
                <c:pt idx="5">
                  <c:v>6.5128205128205128</c:v>
                </c:pt>
                <c:pt idx="6">
                  <c:v>7.2512626262626263</c:v>
                </c:pt>
                <c:pt idx="7">
                  <c:v>7.1965065502183405</c:v>
                </c:pt>
                <c:pt idx="8">
                  <c:v>7.5609756097560972</c:v>
                </c:pt>
                <c:pt idx="9">
                  <c:v>6.7502890173410401</c:v>
                </c:pt>
                <c:pt idx="10">
                  <c:v>6.1708482676224614</c:v>
                </c:pt>
                <c:pt idx="11">
                  <c:v>6.749082007343941</c:v>
                </c:pt>
                <c:pt idx="12">
                  <c:v>6.5920194647201944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5E-4862-96DE-FE53B34A7881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5E-4862-96DE-FE53B34A7881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6.4737654320987659</c:v>
                </c:pt>
                <c:pt idx="1">
                  <c:v>6.0708245243128962</c:v>
                </c:pt>
                <c:pt idx="2">
                  <c:v>6.4224548049476686</c:v>
                </c:pt>
                <c:pt idx="3">
                  <c:v>6.232613908872902</c:v>
                </c:pt>
                <c:pt idx="4">
                  <c:v>6.6919254658385094</c:v>
                </c:pt>
                <c:pt idx="5">
                  <c:v>6.2118551042810095</c:v>
                </c:pt>
                <c:pt idx="6">
                  <c:v>6.6004728132387704</c:v>
                </c:pt>
                <c:pt idx="7">
                  <c:v>6.5917312661498704</c:v>
                </c:pt>
                <c:pt idx="8">
                  <c:v>6.5055079559363529</c:v>
                </c:pt>
                <c:pt idx="9">
                  <c:v>6.4236186348862407</c:v>
                </c:pt>
                <c:pt idx="10">
                  <c:v>5.7239819004524888</c:v>
                </c:pt>
                <c:pt idx="11">
                  <c:v>5.6955093099671412</c:v>
                </c:pt>
                <c:pt idx="12">
                  <c:v>6.2907650695517772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5E-4862-96DE-FE53B34A7881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5E-4862-96DE-FE53B34A788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4.9533404029692472</c:v>
                </c:pt>
                <c:pt idx="1">
                  <c:v>6.147023086269745</c:v>
                </c:pt>
                <c:pt idx="2">
                  <c:v>5.8707926167209559</c:v>
                </c:pt>
                <c:pt idx="3">
                  <c:v>4.9603803486529321</c:v>
                </c:pt>
                <c:pt idx="4">
                  <c:v>6.0809595202398796</c:v>
                </c:pt>
                <c:pt idx="5">
                  <c:v>6.4102564102564106</c:v>
                </c:pt>
                <c:pt idx="6">
                  <c:v>6.7293233082706765</c:v>
                </c:pt>
                <c:pt idx="7">
                  <c:v>5.8991735537190086</c:v>
                </c:pt>
                <c:pt idx="8">
                  <c:v>6.5317848410757948</c:v>
                </c:pt>
                <c:pt idx="9">
                  <c:v>6.666666666666667</c:v>
                </c:pt>
                <c:pt idx="10">
                  <c:v>5.3460721868365182</c:v>
                </c:pt>
                <c:pt idx="11">
                  <c:v>6.2649082568807337</c:v>
                </c:pt>
                <c:pt idx="12">
                  <c:v>5.960893854748603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5E-4862-96DE-FE53B34A7881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75E-4862-96DE-FE53B34A78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75E-4862-96DE-FE53B34A788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6.1592148309705559</c:v>
                </c:pt>
                <c:pt idx="1">
                  <c:v>5.6794625719769671</c:v>
                </c:pt>
                <c:pt idx="2">
                  <c:v>5.6588465298142721</c:v>
                </c:pt>
                <c:pt idx="3">
                  <c:v>5.5662337662337666</c:v>
                </c:pt>
                <c:pt idx="4">
                  <c:v>5.7596401028277633</c:v>
                </c:pt>
                <c:pt idx="5">
                  <c:v>6.6716541978387367</c:v>
                </c:pt>
                <c:pt idx="6">
                  <c:v>6.8389955686853767</c:v>
                </c:pt>
                <c:pt idx="7">
                  <c:v>6.4654811715481175</c:v>
                </c:pt>
                <c:pt idx="8">
                  <c:v>7.954225352112676</c:v>
                </c:pt>
                <c:pt idx="9">
                  <c:v>6.9480932203389827</c:v>
                </c:pt>
                <c:pt idx="10">
                  <c:v>0</c:v>
                </c:pt>
                <c:pt idx="11">
                  <c:v>0</c:v>
                </c:pt>
                <c:pt idx="12">
                  <c:v>6.3626937349923596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5E-4862-96DE-FE53B34A7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5E-4862-96DE-FE53B34A78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5E-4862-96DE-FE53B34A78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5E-4862-96DE-FE53B34A78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5E-4862-96DE-FE53B34A78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5E-4862-96DE-FE53B34A78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5E-4862-96DE-FE53B34A78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5E-4862-96DE-FE53B34A78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5E-4862-96DE-FE53B34A78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5E-4862-96DE-FE53B34A78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5E-4862-96DE-FE53B34A78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5E-4862-96DE-FE53B34A78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5E-4862-96DE-FE53B34A78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5E-4862-96DE-FE53B34A7881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1.2058744280013087</c:v>
                </c:pt>
                <c:pt idx="1">
                  <c:v>-0.4675605142927779</c:v>
                </c:pt>
                <c:pt idx="2">
                  <c:v>-0.21194608690668382</c:v>
                </c:pt>
                <c:pt idx="3">
                  <c:v>0.60585341758083455</c:v>
                </c:pt>
                <c:pt idx="4">
                  <c:v>-0.32131941741211634</c:v>
                </c:pt>
                <c:pt idx="5">
                  <c:v>0.26139778758232612</c:v>
                </c:pt>
                <c:pt idx="6">
                  <c:v>0.10967226041470024</c:v>
                </c:pt>
                <c:pt idx="7">
                  <c:v>0.56630761782910888</c:v>
                </c:pt>
                <c:pt idx="8">
                  <c:v>1.4224405110368812</c:v>
                </c:pt>
                <c:pt idx="9">
                  <c:v>0.28142655367231573</c:v>
                </c:pt>
                <c:pt idx="10">
                  <c:v>0</c:v>
                </c:pt>
                <c:pt idx="11">
                  <c:v>0</c:v>
                </c:pt>
                <c:pt idx="12">
                  <c:v>0.35989149319892455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5E-4862-96DE-FE53B34A7881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-0.45089752858000587</c:v>
                </c:pt>
                <c:pt idx="1">
                  <c:v>-0.45963929001646076</c:v>
                </c:pt>
                <c:pt idx="2">
                  <c:v>-1.038153470185728</c:v>
                </c:pt>
                <c:pt idx="3">
                  <c:v>-0.76343656343656274</c:v>
                </c:pt>
                <c:pt idx="4">
                  <c:v>0.36099145417911505</c:v>
                </c:pt>
                <c:pt idx="5">
                  <c:v>0.15883368501822392</c:v>
                </c:pt>
                <c:pt idx="6">
                  <c:v>-0.41226705757724957</c:v>
                </c:pt>
                <c:pt idx="7">
                  <c:v>-0.73102537867022299</c:v>
                </c:pt>
                <c:pt idx="8">
                  <c:v>0.39324974235657884</c:v>
                </c:pt>
                <c:pt idx="9">
                  <c:v>0.19780420299794255</c:v>
                </c:pt>
                <c:pt idx="10">
                  <c:v>0</c:v>
                </c:pt>
                <c:pt idx="11">
                  <c:v>0</c:v>
                </c:pt>
                <c:pt idx="12">
                  <c:v>-0.25533201608060185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75E-4862-96DE-FE53B34A7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38-46B9-8C7F-D5AFB57B18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7.4797814207650273</c:v>
                </c:pt>
                <c:pt idx="1">
                  <c:v>7.644030668127054</c:v>
                </c:pt>
                <c:pt idx="2">
                  <c:v>6.6754966887417222</c:v>
                </c:pt>
                <c:pt idx="3">
                  <c:v>6.5124113475177303</c:v>
                </c:pt>
                <c:pt idx="4">
                  <c:v>7.0826771653543306</c:v>
                </c:pt>
                <c:pt idx="5">
                  <c:v>7.9744408945686898</c:v>
                </c:pt>
                <c:pt idx="6">
                  <c:v>9.0911392405063296</c:v>
                </c:pt>
                <c:pt idx="7">
                  <c:v>7.208333333333333</c:v>
                </c:pt>
                <c:pt idx="8">
                  <c:v>8.0995475113122168</c:v>
                </c:pt>
                <c:pt idx="9">
                  <c:v>5.5096852300242132</c:v>
                </c:pt>
                <c:pt idx="10">
                  <c:v>5.9226267880364105</c:v>
                </c:pt>
                <c:pt idx="11">
                  <c:v>7.9220665499124348</c:v>
                </c:pt>
                <c:pt idx="12">
                  <c:v>7.0782309482845864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38-46B9-8C7F-D5AFB57B188F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38-46B9-8C7F-D5AFB57B188F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6.0197889182058049</c:v>
                </c:pt>
                <c:pt idx="1">
                  <c:v>4.6829268292682924</c:v>
                </c:pt>
                <c:pt idx="2">
                  <c:v>4.9566787003610111</c:v>
                </c:pt>
                <c:pt idx="3">
                  <c:v>3.0840543881334983</c:v>
                </c:pt>
                <c:pt idx="4">
                  <c:v>4.9153094462540716</c:v>
                </c:pt>
                <c:pt idx="5">
                  <c:v>6.785016286644951</c:v>
                </c:pt>
                <c:pt idx="6">
                  <c:v>9.7128205128205121</c:v>
                </c:pt>
                <c:pt idx="7">
                  <c:v>5.5625</c:v>
                </c:pt>
                <c:pt idx="8">
                  <c:v>4.5292792792792795</c:v>
                </c:pt>
                <c:pt idx="9">
                  <c:v>3.7450628366247756</c:v>
                </c:pt>
                <c:pt idx="10">
                  <c:v>4.5094577553593949</c:v>
                </c:pt>
                <c:pt idx="11">
                  <c:v>5.8459563543003847</c:v>
                </c:pt>
                <c:pt idx="12">
                  <c:v>5.0042578182352075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38-46B9-8C7F-D5AFB57B188F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38-46B9-8C7F-D5AFB57B18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3.2913793103448277</c:v>
                </c:pt>
                <c:pt idx="1">
                  <c:v>5.4744525547445253</c:v>
                </c:pt>
                <c:pt idx="2">
                  <c:v>5.3882783882783887</c:v>
                </c:pt>
                <c:pt idx="3">
                  <c:v>5.2543478260869563</c:v>
                </c:pt>
                <c:pt idx="4">
                  <c:v>5.0396825396825395</c:v>
                </c:pt>
                <c:pt idx="5">
                  <c:v>6.1919642857142856</c:v>
                </c:pt>
                <c:pt idx="6">
                  <c:v>8.2010582010582009</c:v>
                </c:pt>
                <c:pt idx="7">
                  <c:v>6.5364963503649633</c:v>
                </c:pt>
                <c:pt idx="8">
                  <c:v>6.5821325648414986</c:v>
                </c:pt>
                <c:pt idx="9">
                  <c:v>5.4204724409448817</c:v>
                </c:pt>
                <c:pt idx="10">
                  <c:v>5.9460400348128806</c:v>
                </c:pt>
                <c:pt idx="11">
                  <c:v>5.5872093023255811</c:v>
                </c:pt>
                <c:pt idx="12">
                  <c:v>5.5490259217517304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38-46B9-8C7F-D5AFB57B188F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38-46B9-8C7F-D5AFB57B18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038-46B9-8C7F-D5AFB57B188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6.3516068052930059</c:v>
                </c:pt>
                <c:pt idx="1">
                  <c:v>5.4712793733681462</c:v>
                </c:pt>
                <c:pt idx="2">
                  <c:v>5.1773127753303969</c:v>
                </c:pt>
                <c:pt idx="3">
                  <c:v>6.1379962192816633</c:v>
                </c:pt>
                <c:pt idx="4">
                  <c:v>4.8026315789473681</c:v>
                </c:pt>
                <c:pt idx="5">
                  <c:v>5.5179856115107917</c:v>
                </c:pt>
                <c:pt idx="6">
                  <c:v>7.367892976588629</c:v>
                </c:pt>
                <c:pt idx="7">
                  <c:v>6.5090439276485785</c:v>
                </c:pt>
                <c:pt idx="8">
                  <c:v>7.1111111111111107</c:v>
                </c:pt>
                <c:pt idx="9">
                  <c:v>5.5115452930728246</c:v>
                </c:pt>
                <c:pt idx="10">
                  <c:v>0</c:v>
                </c:pt>
                <c:pt idx="11">
                  <c:v>0</c:v>
                </c:pt>
                <c:pt idx="12">
                  <c:v>5.9716312056737593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38-46B9-8C7F-D5AFB57B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9038-46B9-8C7F-D5AFB57B188F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5.9464285714285712</c:v>
                      </c:pt>
                      <c:pt idx="1">
                        <c:v>5.6149425287356323</c:v>
                      </c:pt>
                      <c:pt idx="2">
                        <c:v>5.031358885017422</c:v>
                      </c:pt>
                      <c:pt idx="3">
                        <c:v>6.9824561403508776</c:v>
                      </c:pt>
                      <c:pt idx="4">
                        <c:v>3.7777777777777777</c:v>
                      </c:pt>
                      <c:pt idx="5">
                        <c:v>4.9006622516556293</c:v>
                      </c:pt>
                      <c:pt idx="6">
                        <c:v>6.9013698630136986</c:v>
                      </c:pt>
                      <c:pt idx="7">
                        <c:v>6.7030303030303031</c:v>
                      </c:pt>
                      <c:pt idx="8">
                        <c:v>6.2867132867132867</c:v>
                      </c:pt>
                      <c:pt idx="9">
                        <c:v>5.345505617977528</c:v>
                      </c:pt>
                      <c:pt idx="10">
                        <c:v>6.3265306122448983</c:v>
                      </c:pt>
                      <c:pt idx="11">
                        <c:v>6.7961165048543686</c:v>
                      </c:pt>
                      <c:pt idx="12">
                        <c:v>6.0640776699029129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9038-46B9-8C7F-D5AFB57B188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38-46B9-8C7F-D5AFB57B18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38-46B9-8C7F-D5AFB57B18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38-46B9-8C7F-D5AFB57B18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38-46B9-8C7F-D5AFB57B18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38-46B9-8C7F-D5AFB57B18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38-46B9-8C7F-D5AFB57B18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38-46B9-8C7F-D5AFB57B18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38-46B9-8C7F-D5AFB57B18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38-46B9-8C7F-D5AFB57B18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38-46B9-8C7F-D5AFB57B18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38-46B9-8C7F-D5AFB57B18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38-46B9-8C7F-D5AFB57B18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38-46B9-8C7F-D5AFB57B188F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3.0602274949481783</c:v>
                </c:pt>
                <c:pt idx="1">
                  <c:v>-3.1731813763791195E-3</c:v>
                </c:pt>
                <c:pt idx="2">
                  <c:v>-0.21096561294799177</c:v>
                </c:pt>
                <c:pt idx="3">
                  <c:v>0.883648393194707</c:v>
                </c:pt>
                <c:pt idx="4">
                  <c:v>-0.2370509607351714</c:v>
                </c:pt>
                <c:pt idx="5">
                  <c:v>-0.67397867420349389</c:v>
                </c:pt>
                <c:pt idx="6">
                  <c:v>-0.83316522446957197</c:v>
                </c:pt>
                <c:pt idx="7">
                  <c:v>-2.7452422716384817E-2</c:v>
                </c:pt>
                <c:pt idx="8">
                  <c:v>0.52897854626961216</c:v>
                </c:pt>
                <c:pt idx="9">
                  <c:v>9.1072852127942916E-2</c:v>
                </c:pt>
                <c:pt idx="10">
                  <c:v>0</c:v>
                </c:pt>
                <c:pt idx="11">
                  <c:v>0</c:v>
                </c:pt>
                <c:pt idx="12">
                  <c:v>0.538980087158766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38-46B9-8C7F-D5AFB57B188F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-1.1281746154720214</c:v>
                </c:pt>
                <c:pt idx="1">
                  <c:v>-2.1727512947589078</c:v>
                </c:pt>
                <c:pt idx="2">
                  <c:v>-1.4981839134113253</c:v>
                </c:pt>
                <c:pt idx="3">
                  <c:v>-0.37441512823606704</c:v>
                </c:pt>
                <c:pt idx="4">
                  <c:v>-2.2800455864069624</c:v>
                </c:pt>
                <c:pt idx="5">
                  <c:v>-2.4564552830578981</c:v>
                </c:pt>
                <c:pt idx="6">
                  <c:v>-1.7232462639177006</c:v>
                </c:pt>
                <c:pt idx="7">
                  <c:v>-0.69928940568475451</c:v>
                </c:pt>
                <c:pt idx="8">
                  <c:v>-0.98843640020110612</c:v>
                </c:pt>
                <c:pt idx="9">
                  <c:v>1.8600630486114156E-3</c:v>
                </c:pt>
                <c:pt idx="10">
                  <c:v>0</c:v>
                </c:pt>
                <c:pt idx="11">
                  <c:v>0</c:v>
                </c:pt>
                <c:pt idx="12">
                  <c:v>-1.2195922355149644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38-46B9-8C7F-D5AFB57B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6F-473F-BFBA-99931B2898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2.2374581939799332</c:v>
                </c:pt>
                <c:pt idx="1">
                  <c:v>1.9626556016597509</c:v>
                </c:pt>
                <c:pt idx="2">
                  <c:v>2.145631067961165</c:v>
                </c:pt>
                <c:pt idx="3">
                  <c:v>2.7810945273631842</c:v>
                </c:pt>
                <c:pt idx="4">
                  <c:v>3.6</c:v>
                </c:pt>
                <c:pt idx="5">
                  <c:v>5.1448275862068966</c:v>
                </c:pt>
                <c:pt idx="6">
                  <c:v>4.3786008230452671</c:v>
                </c:pt>
                <c:pt idx="7">
                  <c:v>4.4020100502512562</c:v>
                </c:pt>
                <c:pt idx="8">
                  <c:v>3.116504854368932</c:v>
                </c:pt>
                <c:pt idx="9">
                  <c:v>3.5368421052631578</c:v>
                </c:pt>
                <c:pt idx="10">
                  <c:v>2.7769784172661871</c:v>
                </c:pt>
                <c:pt idx="11">
                  <c:v>1.8879999999999999</c:v>
                </c:pt>
                <c:pt idx="12">
                  <c:v>3.1070448307410796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F-473F-BFBA-99931B289823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6F-473F-BFBA-99931B289823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2.341880341880342</c:v>
                </c:pt>
                <c:pt idx="1">
                  <c:v>3.3383458646616542</c:v>
                </c:pt>
                <c:pt idx="2">
                  <c:v>2.3025830258302582</c:v>
                </c:pt>
                <c:pt idx="3">
                  <c:v>1.7475728155339805</c:v>
                </c:pt>
                <c:pt idx="4">
                  <c:v>2.1685393258426968</c:v>
                </c:pt>
                <c:pt idx="5">
                  <c:v>2.5655737704918034</c:v>
                </c:pt>
                <c:pt idx="6">
                  <c:v>2.5481927710843375</c:v>
                </c:pt>
                <c:pt idx="7">
                  <c:v>3.5762711864406778</c:v>
                </c:pt>
                <c:pt idx="8">
                  <c:v>2.2768166089965396</c:v>
                </c:pt>
                <c:pt idx="9">
                  <c:v>1.8366013071895424</c:v>
                </c:pt>
                <c:pt idx="10">
                  <c:v>1.94921875</c:v>
                </c:pt>
                <c:pt idx="11">
                  <c:v>2.2865013774104681</c:v>
                </c:pt>
                <c:pt idx="12">
                  <c:v>2.3295702840495265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6F-473F-BFBA-99931B289823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6F-473F-BFBA-99931B2898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1.7729885057471264</c:v>
                </c:pt>
                <c:pt idx="1">
                  <c:v>2.2708333333333335</c:v>
                </c:pt>
                <c:pt idx="2">
                  <c:v>2.3293768545994067</c:v>
                </c:pt>
                <c:pt idx="3">
                  <c:v>2.3777777777777778</c:v>
                </c:pt>
                <c:pt idx="4">
                  <c:v>1.8509316770186335</c:v>
                </c:pt>
                <c:pt idx="5">
                  <c:v>3.08</c:v>
                </c:pt>
                <c:pt idx="6">
                  <c:v>2</c:v>
                </c:pt>
                <c:pt idx="7">
                  <c:v>3.0673076923076925</c:v>
                </c:pt>
                <c:pt idx="8">
                  <c:v>2.4294871794871793</c:v>
                </c:pt>
                <c:pt idx="9">
                  <c:v>2.4305084745762713</c:v>
                </c:pt>
                <c:pt idx="10">
                  <c:v>2.6737288135593222</c:v>
                </c:pt>
                <c:pt idx="11">
                  <c:v>1.9511400651465798</c:v>
                </c:pt>
                <c:pt idx="12">
                  <c:v>2.3059143439836847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6F-473F-BFBA-99931B289823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6F-473F-BFBA-99931B2898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F6F-473F-BFBA-99931B28982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2.7564575645756459</c:v>
                </c:pt>
                <c:pt idx="1">
                  <c:v>1.6279069767441861</c:v>
                </c:pt>
                <c:pt idx="2">
                  <c:v>2.2954545454545454</c:v>
                </c:pt>
                <c:pt idx="3">
                  <c:v>2.1906976744186046</c:v>
                </c:pt>
                <c:pt idx="4">
                  <c:v>1.8714285714285714</c:v>
                </c:pt>
                <c:pt idx="5">
                  <c:v>3.1714285714285713</c:v>
                </c:pt>
                <c:pt idx="6">
                  <c:v>3.290909090909091</c:v>
                </c:pt>
                <c:pt idx="7">
                  <c:v>4.3552631578947372</c:v>
                </c:pt>
                <c:pt idx="8">
                  <c:v>5.2709359605911326</c:v>
                </c:pt>
                <c:pt idx="9">
                  <c:v>2.9541666666666666</c:v>
                </c:pt>
                <c:pt idx="10">
                  <c:v>0</c:v>
                </c:pt>
                <c:pt idx="11">
                  <c:v>0</c:v>
                </c:pt>
                <c:pt idx="12">
                  <c:v>2.9173890872004078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6F-473F-BFBA-99931B289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6F-473F-BFBA-99931B2898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6F-473F-BFBA-99931B2898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6F-473F-BFBA-99931B2898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6F-473F-BFBA-99931B2898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6F-473F-BFBA-99931B2898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6F-473F-BFBA-99931B2898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6F-473F-BFBA-99931B2898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6F-473F-BFBA-99931B2898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6F-473F-BFBA-99931B2898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6F-473F-BFBA-99931B2898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6F-473F-BFBA-99931B2898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6F-473F-BFBA-99931B2898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6F-473F-BFBA-99931B289823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0.98346905882851954</c:v>
                </c:pt>
                <c:pt idx="1">
                  <c:v>-0.64292635658914743</c:v>
                </c:pt>
                <c:pt idx="2">
                  <c:v>-3.3922309144861273E-2</c:v>
                </c:pt>
                <c:pt idx="3">
                  <c:v>-0.18708010335917313</c:v>
                </c:pt>
                <c:pt idx="4">
                  <c:v>2.049689440993796E-2</c:v>
                </c:pt>
                <c:pt idx="5">
                  <c:v>9.1428571428571193E-2</c:v>
                </c:pt>
                <c:pt idx="6">
                  <c:v>1.290909090909091</c:v>
                </c:pt>
                <c:pt idx="7">
                  <c:v>1.2879554655870447</c:v>
                </c:pt>
                <c:pt idx="8">
                  <c:v>2.8414487811039533</c:v>
                </c:pt>
                <c:pt idx="9">
                  <c:v>0.52365819209039532</c:v>
                </c:pt>
                <c:pt idx="10">
                  <c:v>0</c:v>
                </c:pt>
                <c:pt idx="11">
                  <c:v>0</c:v>
                </c:pt>
                <c:pt idx="12">
                  <c:v>0.60225778249011164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6F-473F-BFBA-99931B289823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0.51899937059571277</c:v>
                </c:pt>
                <c:pt idx="1">
                  <c:v>-0.3347486249155649</c:v>
                </c:pt>
                <c:pt idx="2">
                  <c:v>0.14982347749338043</c:v>
                </c:pt>
                <c:pt idx="3">
                  <c:v>-0.59039685294457955</c:v>
                </c:pt>
                <c:pt idx="4">
                  <c:v>-1.7285714285714286</c:v>
                </c:pt>
                <c:pt idx="5">
                  <c:v>-1.9733990147783254</c:v>
                </c:pt>
                <c:pt idx="6">
                  <c:v>-1.0876917321361761</c:v>
                </c:pt>
                <c:pt idx="7">
                  <c:v>-4.6746892356519076E-2</c:v>
                </c:pt>
                <c:pt idx="8">
                  <c:v>2.1544311062222006</c:v>
                </c:pt>
                <c:pt idx="9">
                  <c:v>-0.58267543859649118</c:v>
                </c:pt>
                <c:pt idx="10">
                  <c:v>0</c:v>
                </c:pt>
                <c:pt idx="11">
                  <c:v>0</c:v>
                </c:pt>
                <c:pt idx="12">
                  <c:v>-0.2928086235175944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F6F-473F-BFBA-99931B289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9A-42F0-9CE2-1DDD727A25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7.3186813186813184</c:v>
                </c:pt>
                <c:pt idx="1">
                  <c:v>6.9557522123893802</c:v>
                </c:pt>
                <c:pt idx="2">
                  <c:v>9.3116883116883109</c:v>
                </c:pt>
                <c:pt idx="3">
                  <c:v>5.211267605633803</c:v>
                </c:pt>
                <c:pt idx="4">
                  <c:v>3.967741935483871</c:v>
                </c:pt>
                <c:pt idx="5">
                  <c:v>8.3333333333333339</c:v>
                </c:pt>
                <c:pt idx="6">
                  <c:v>5.4545454545454541</c:v>
                </c:pt>
                <c:pt idx="7">
                  <c:v>4.4615384615384617</c:v>
                </c:pt>
                <c:pt idx="8">
                  <c:v>8.384615384615385</c:v>
                </c:pt>
                <c:pt idx="9">
                  <c:v>2.8095238095238093</c:v>
                </c:pt>
                <c:pt idx="10">
                  <c:v>4.1917808219178081</c:v>
                </c:pt>
                <c:pt idx="11">
                  <c:v>5.52</c:v>
                </c:pt>
                <c:pt idx="12">
                  <c:v>6.2463556851311957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9A-42F0-9CE2-1DDD727A2512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9A-42F0-9CE2-1DDD727A2512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4.0224719101123592</c:v>
                </c:pt>
                <c:pt idx="1">
                  <c:v>2.0849056603773586</c:v>
                </c:pt>
                <c:pt idx="2">
                  <c:v>3.8448275862068964</c:v>
                </c:pt>
                <c:pt idx="3">
                  <c:v>4.098591549295775</c:v>
                </c:pt>
                <c:pt idx="4">
                  <c:v>5.3</c:v>
                </c:pt>
                <c:pt idx="5">
                  <c:v>2.5609756097560976</c:v>
                </c:pt>
                <c:pt idx="6">
                  <c:v>1.8235294117647058</c:v>
                </c:pt>
                <c:pt idx="7">
                  <c:v>6.520833333333333</c:v>
                </c:pt>
                <c:pt idx="8">
                  <c:v>3.5925925925925926</c:v>
                </c:pt>
                <c:pt idx="9">
                  <c:v>3.8333333333333335</c:v>
                </c:pt>
                <c:pt idx="10">
                  <c:v>1.8409090909090908</c:v>
                </c:pt>
                <c:pt idx="11">
                  <c:v>3.5396825396825395</c:v>
                </c:pt>
                <c:pt idx="12">
                  <c:v>3.4307458143074583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9A-42F0-9CE2-1DDD727A2512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9A-42F0-9CE2-1DDD727A25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9A-42F0-9CE2-1DDD727A2512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9A-42F0-9CE2-1DDD727A25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C9A-42F0-9CE2-1DDD727A25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0</c:v>
                </c:pt>
                <c:pt idx="11">
                  <c:v>0</c:v>
                </c:pt>
                <c:pt idx="12">
                  <c:v>4.4940978077571669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9A-42F0-9CE2-1DDD727A2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9A-42F0-9CE2-1DDD727A25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9A-42F0-9CE2-1DDD727A25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9A-42F0-9CE2-1DDD727A25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9A-42F0-9CE2-1DDD727A25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9A-42F0-9CE2-1DDD727A25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9A-42F0-9CE2-1DDD727A25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9A-42F0-9CE2-1DDD727A25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9A-42F0-9CE2-1DDD727A25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9A-42F0-9CE2-1DDD727A25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9A-42F0-9CE2-1DDD727A25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9A-42F0-9CE2-1DDD727A25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9A-42F0-9CE2-1DDD727A25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9A-42F0-9CE2-1DDD727A2512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0.73078149920255209</c:v>
                </c:pt>
                <c:pt idx="1">
                  <c:v>-0.810606060606061</c:v>
                </c:pt>
                <c:pt idx="2">
                  <c:v>-0.87907573812580209</c:v>
                </c:pt>
                <c:pt idx="3">
                  <c:v>1.0258706467661689</c:v>
                </c:pt>
                <c:pt idx="4">
                  <c:v>-0.94425087108013961</c:v>
                </c:pt>
                <c:pt idx="5">
                  <c:v>-1.8719211822660098</c:v>
                </c:pt>
                <c:pt idx="6">
                  <c:v>-2.875</c:v>
                </c:pt>
                <c:pt idx="7">
                  <c:v>2.0675438596491222</c:v>
                </c:pt>
                <c:pt idx="8">
                  <c:v>3.8698175787728024</c:v>
                </c:pt>
                <c:pt idx="9">
                  <c:v>2.6441379310344826</c:v>
                </c:pt>
                <c:pt idx="10">
                  <c:v>0</c:v>
                </c:pt>
                <c:pt idx="11">
                  <c:v>0</c:v>
                </c:pt>
                <c:pt idx="12">
                  <c:v>0.71125109242869966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9A-42F0-9CE2-1DDD727A2512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-3.3247419247419243</c:v>
                </c:pt>
                <c:pt idx="1">
                  <c:v>-3.9784794851166532</c:v>
                </c:pt>
                <c:pt idx="2">
                  <c:v>-6.0433956287614823</c:v>
                </c:pt>
                <c:pt idx="3">
                  <c:v>0.32206572769953024</c:v>
                </c:pt>
                <c:pt idx="4">
                  <c:v>-2.2534562211981566</c:v>
                </c:pt>
                <c:pt idx="5">
                  <c:v>-5.6190476190476195</c:v>
                </c:pt>
                <c:pt idx="6">
                  <c:v>-3.4545454545454541</c:v>
                </c:pt>
                <c:pt idx="7">
                  <c:v>2.5884615384615381</c:v>
                </c:pt>
                <c:pt idx="8">
                  <c:v>-1.4592422502870273</c:v>
                </c:pt>
                <c:pt idx="9">
                  <c:v>2.2479474548440068</c:v>
                </c:pt>
                <c:pt idx="10">
                  <c:v>0</c:v>
                </c:pt>
                <c:pt idx="11">
                  <c:v>0</c:v>
                </c:pt>
                <c:pt idx="12">
                  <c:v>-2.0382151174129008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C9A-42F0-9CE2-1DDD727A2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9F-4069-972F-DC03762A77F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3.4444444444444446</c:v>
                </c:pt>
                <c:pt idx="1">
                  <c:v>8.4590163934426226</c:v>
                </c:pt>
                <c:pt idx="2">
                  <c:v>6.34020618556701</c:v>
                </c:pt>
                <c:pt idx="3">
                  <c:v>5.865384615384615</c:v>
                </c:pt>
                <c:pt idx="4">
                  <c:v>4.7954545454545459</c:v>
                </c:pt>
                <c:pt idx="5">
                  <c:v>7.5263157894736841</c:v>
                </c:pt>
                <c:pt idx="6">
                  <c:v>3.6744186046511627</c:v>
                </c:pt>
                <c:pt idx="7">
                  <c:v>5.546875</c:v>
                </c:pt>
                <c:pt idx="8">
                  <c:v>3.8974358974358974</c:v>
                </c:pt>
                <c:pt idx="9">
                  <c:v>4.7068965517241379</c:v>
                </c:pt>
                <c:pt idx="10">
                  <c:v>5.8</c:v>
                </c:pt>
                <c:pt idx="11">
                  <c:v>1.8478260869565217</c:v>
                </c:pt>
                <c:pt idx="12">
                  <c:v>5.0793433652530782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9F-4069-972F-DC03762A77FD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9F-4069-972F-DC03762A77FD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4.6836734693877551</c:v>
                </c:pt>
                <c:pt idx="1">
                  <c:v>3.073394495412844</c:v>
                </c:pt>
                <c:pt idx="2">
                  <c:v>3.893939393939394</c:v>
                </c:pt>
                <c:pt idx="3">
                  <c:v>3</c:v>
                </c:pt>
                <c:pt idx="4">
                  <c:v>2.5192307692307692</c:v>
                </c:pt>
                <c:pt idx="5">
                  <c:v>3.4222222222222221</c:v>
                </c:pt>
                <c:pt idx="6">
                  <c:v>5.3098591549295771</c:v>
                </c:pt>
                <c:pt idx="7">
                  <c:v>3.2537313432835822</c:v>
                </c:pt>
                <c:pt idx="8">
                  <c:v>2.1489361702127661</c:v>
                </c:pt>
                <c:pt idx="9">
                  <c:v>2.6509433962264151</c:v>
                </c:pt>
                <c:pt idx="10">
                  <c:v>3.4</c:v>
                </c:pt>
                <c:pt idx="11">
                  <c:v>4.306451612903226</c:v>
                </c:pt>
                <c:pt idx="12">
                  <c:v>3.5172811059907834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9F-4069-972F-DC03762A77FD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9F-4069-972F-DC03762A77F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2.5125000000000002</c:v>
                </c:pt>
                <c:pt idx="1">
                  <c:v>2.52</c:v>
                </c:pt>
                <c:pt idx="2">
                  <c:v>3.5217391304347827</c:v>
                </c:pt>
                <c:pt idx="3">
                  <c:v>2.2131147540983607</c:v>
                </c:pt>
                <c:pt idx="4">
                  <c:v>4.0434782608695654</c:v>
                </c:pt>
                <c:pt idx="5">
                  <c:v>3.9</c:v>
                </c:pt>
                <c:pt idx="6">
                  <c:v>3.0256410256410255</c:v>
                </c:pt>
                <c:pt idx="7">
                  <c:v>3.84</c:v>
                </c:pt>
                <c:pt idx="8">
                  <c:v>3.9166666666666665</c:v>
                </c:pt>
                <c:pt idx="9">
                  <c:v>3.2222222222222223</c:v>
                </c:pt>
                <c:pt idx="10">
                  <c:v>4.8137931034482762</c:v>
                </c:pt>
                <c:pt idx="11">
                  <c:v>2.901098901098901</c:v>
                </c:pt>
                <c:pt idx="12">
                  <c:v>3.3786057692307692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9F-4069-972F-DC03762A77FD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9F-4069-972F-DC03762A77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09F-4069-972F-DC03762A77F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3.9393939393939394</c:v>
                </c:pt>
                <c:pt idx="1">
                  <c:v>4.2948717948717947</c:v>
                </c:pt>
                <c:pt idx="2">
                  <c:v>4.4060150375939848</c:v>
                </c:pt>
                <c:pt idx="3">
                  <c:v>4.134615384615385</c:v>
                </c:pt>
                <c:pt idx="4">
                  <c:v>5.083333333333333</c:v>
                </c:pt>
                <c:pt idx="5">
                  <c:v>3.0769230769230771</c:v>
                </c:pt>
                <c:pt idx="6">
                  <c:v>5.6585365853658534</c:v>
                </c:pt>
                <c:pt idx="7">
                  <c:v>4.9514563106796112</c:v>
                </c:pt>
                <c:pt idx="8">
                  <c:v>5.662337662337662</c:v>
                </c:pt>
                <c:pt idx="9">
                  <c:v>4.9494949494949498</c:v>
                </c:pt>
                <c:pt idx="10">
                  <c:v>0</c:v>
                </c:pt>
                <c:pt idx="11">
                  <c:v>0</c:v>
                </c:pt>
                <c:pt idx="12">
                  <c:v>4.568965517241379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9F-4069-972F-DC03762A7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9F-4069-972F-DC03762A77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9F-4069-972F-DC03762A77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9F-4069-972F-DC03762A77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9F-4069-972F-DC03762A77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9F-4069-972F-DC03762A77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9F-4069-972F-DC03762A77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9F-4069-972F-DC03762A77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9F-4069-972F-DC03762A77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9F-4069-972F-DC03762A77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9F-4069-972F-DC03762A77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9F-4069-972F-DC03762A77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9F-4069-972F-DC03762A77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9F-4069-972F-DC03762A77FD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1.4268939393939393</c:v>
                </c:pt>
                <c:pt idx="1">
                  <c:v>1.7748717948717947</c:v>
                </c:pt>
                <c:pt idx="2">
                  <c:v>0.88427590715920212</c:v>
                </c:pt>
                <c:pt idx="3">
                  <c:v>1.9215006305170244</c:v>
                </c:pt>
                <c:pt idx="4">
                  <c:v>1.0398550724637676</c:v>
                </c:pt>
                <c:pt idx="5">
                  <c:v>-0.82307692307692282</c:v>
                </c:pt>
                <c:pt idx="6">
                  <c:v>2.6328955597248278</c:v>
                </c:pt>
                <c:pt idx="7">
                  <c:v>1.1114563106796114</c:v>
                </c:pt>
                <c:pt idx="8">
                  <c:v>1.7456709956709955</c:v>
                </c:pt>
                <c:pt idx="9">
                  <c:v>1.7272727272727275</c:v>
                </c:pt>
                <c:pt idx="10">
                  <c:v>0</c:v>
                </c:pt>
                <c:pt idx="11">
                  <c:v>0</c:v>
                </c:pt>
                <c:pt idx="12">
                  <c:v>1.4666165239527884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9F-4069-972F-DC03762A77FD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0.49494949494949481</c:v>
                </c:pt>
                <c:pt idx="1">
                  <c:v>-4.1641445985708279</c:v>
                </c:pt>
                <c:pt idx="2">
                  <c:v>-1.9341911479730252</c:v>
                </c:pt>
                <c:pt idx="3">
                  <c:v>-1.7307692307692299</c:v>
                </c:pt>
                <c:pt idx="4">
                  <c:v>0.28787878787878718</c:v>
                </c:pt>
                <c:pt idx="5">
                  <c:v>-4.4493927125506065</c:v>
                </c:pt>
                <c:pt idx="6">
                  <c:v>1.9841179807146907</c:v>
                </c:pt>
                <c:pt idx="7">
                  <c:v>-0.59541868932038877</c:v>
                </c:pt>
                <c:pt idx="8">
                  <c:v>1.7649017649017646</c:v>
                </c:pt>
                <c:pt idx="9">
                  <c:v>0.24259839777081194</c:v>
                </c:pt>
                <c:pt idx="10">
                  <c:v>0</c:v>
                </c:pt>
                <c:pt idx="11">
                  <c:v>0</c:v>
                </c:pt>
                <c:pt idx="12">
                  <c:v>-0.69197198275862082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9F-4069-972F-DC03762A7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68-414E-8B69-9B1F913414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7.3186813186813184</c:v>
                </c:pt>
                <c:pt idx="1">
                  <c:v>6.9557522123893802</c:v>
                </c:pt>
                <c:pt idx="2">
                  <c:v>9.3116883116883109</c:v>
                </c:pt>
                <c:pt idx="3">
                  <c:v>5.211267605633803</c:v>
                </c:pt>
                <c:pt idx="4">
                  <c:v>3.967741935483871</c:v>
                </c:pt>
                <c:pt idx="5">
                  <c:v>8.3333333333333339</c:v>
                </c:pt>
                <c:pt idx="6">
                  <c:v>5.4545454545454541</c:v>
                </c:pt>
                <c:pt idx="7">
                  <c:v>4.4615384615384617</c:v>
                </c:pt>
                <c:pt idx="8">
                  <c:v>8.384615384615385</c:v>
                </c:pt>
                <c:pt idx="9">
                  <c:v>2.8095238095238093</c:v>
                </c:pt>
                <c:pt idx="10">
                  <c:v>4.1917808219178081</c:v>
                </c:pt>
                <c:pt idx="11">
                  <c:v>5.52</c:v>
                </c:pt>
                <c:pt idx="12">
                  <c:v>6.2463556851311957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68-414E-8B69-9B1F913414BF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68-414E-8B69-9B1F913414BF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4.0224719101123592</c:v>
                </c:pt>
                <c:pt idx="1">
                  <c:v>2.0849056603773586</c:v>
                </c:pt>
                <c:pt idx="2">
                  <c:v>3.8448275862068964</c:v>
                </c:pt>
                <c:pt idx="3">
                  <c:v>4.098591549295775</c:v>
                </c:pt>
                <c:pt idx="4">
                  <c:v>5.3</c:v>
                </c:pt>
                <c:pt idx="5">
                  <c:v>2.5609756097560976</c:v>
                </c:pt>
                <c:pt idx="6">
                  <c:v>1.8235294117647058</c:v>
                </c:pt>
                <c:pt idx="7">
                  <c:v>6.520833333333333</c:v>
                </c:pt>
                <c:pt idx="8">
                  <c:v>3.5925925925925926</c:v>
                </c:pt>
                <c:pt idx="9">
                  <c:v>3.8333333333333335</c:v>
                </c:pt>
                <c:pt idx="10">
                  <c:v>1.8409090909090908</c:v>
                </c:pt>
                <c:pt idx="11">
                  <c:v>3.5396825396825395</c:v>
                </c:pt>
                <c:pt idx="12">
                  <c:v>3.4307458143074583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68-414E-8B69-9B1F913414BF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68-414E-8B69-9B1F913414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68-414E-8B69-9B1F913414BF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68-414E-8B69-9B1F913414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68-414E-8B69-9B1F913414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0</c:v>
                </c:pt>
                <c:pt idx="11">
                  <c:v>0</c:v>
                </c:pt>
                <c:pt idx="12">
                  <c:v>4.4940978077571669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68-414E-8B69-9B1F91341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68-414E-8B69-9B1F913414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68-414E-8B69-9B1F913414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68-414E-8B69-9B1F913414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68-414E-8B69-9B1F913414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68-414E-8B69-9B1F913414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68-414E-8B69-9B1F913414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68-414E-8B69-9B1F913414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68-414E-8B69-9B1F913414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68-414E-8B69-9B1F913414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68-414E-8B69-9B1F913414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68-414E-8B69-9B1F913414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68-414E-8B69-9B1F913414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68-414E-8B69-9B1F913414BF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0.73078149920255209</c:v>
                </c:pt>
                <c:pt idx="1">
                  <c:v>-0.810606060606061</c:v>
                </c:pt>
                <c:pt idx="2">
                  <c:v>-0.87907573812580209</c:v>
                </c:pt>
                <c:pt idx="3">
                  <c:v>1.0258706467661689</c:v>
                </c:pt>
                <c:pt idx="4">
                  <c:v>-0.94425087108013961</c:v>
                </c:pt>
                <c:pt idx="5">
                  <c:v>-1.8719211822660098</c:v>
                </c:pt>
                <c:pt idx="6">
                  <c:v>-2.875</c:v>
                </c:pt>
                <c:pt idx="7">
                  <c:v>2.0675438596491222</c:v>
                </c:pt>
                <c:pt idx="8">
                  <c:v>3.8698175787728024</c:v>
                </c:pt>
                <c:pt idx="9">
                  <c:v>2.6441379310344826</c:v>
                </c:pt>
                <c:pt idx="10">
                  <c:v>0</c:v>
                </c:pt>
                <c:pt idx="11">
                  <c:v>0</c:v>
                </c:pt>
                <c:pt idx="12">
                  <c:v>0.71125109242869966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68-414E-8B69-9B1F913414BF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-3.3247419247419243</c:v>
                </c:pt>
                <c:pt idx="1">
                  <c:v>-3.9784794851166532</c:v>
                </c:pt>
                <c:pt idx="2">
                  <c:v>-6.0433956287614823</c:v>
                </c:pt>
                <c:pt idx="3">
                  <c:v>0.32206572769953024</c:v>
                </c:pt>
                <c:pt idx="4">
                  <c:v>-2.2534562211981566</c:v>
                </c:pt>
                <c:pt idx="5">
                  <c:v>-5.6190476190476195</c:v>
                </c:pt>
                <c:pt idx="6">
                  <c:v>-3.4545454545454541</c:v>
                </c:pt>
                <c:pt idx="7">
                  <c:v>2.5884615384615381</c:v>
                </c:pt>
                <c:pt idx="8">
                  <c:v>-1.4592422502870273</c:v>
                </c:pt>
                <c:pt idx="9">
                  <c:v>2.2479474548440068</c:v>
                </c:pt>
                <c:pt idx="10">
                  <c:v>0</c:v>
                </c:pt>
                <c:pt idx="11">
                  <c:v>0</c:v>
                </c:pt>
                <c:pt idx="12">
                  <c:v>-2.0382151174129008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68-414E-8B69-9B1F91341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FC-4443-BB71-D90F381DB3C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4014</c:v>
                </c:pt>
                <c:pt idx="1">
                  <c:v>3125</c:v>
                </c:pt>
                <c:pt idx="2">
                  <c:v>3755</c:v>
                </c:pt>
                <c:pt idx="3">
                  <c:v>2262</c:v>
                </c:pt>
                <c:pt idx="4">
                  <c:v>2561</c:v>
                </c:pt>
                <c:pt idx="5">
                  <c:v>2440</c:v>
                </c:pt>
                <c:pt idx="6">
                  <c:v>2137</c:v>
                </c:pt>
                <c:pt idx="7">
                  <c:v>2174</c:v>
                </c:pt>
                <c:pt idx="8">
                  <c:v>2422</c:v>
                </c:pt>
                <c:pt idx="9">
                  <c:v>2677</c:v>
                </c:pt>
                <c:pt idx="10">
                  <c:v>3872</c:v>
                </c:pt>
                <c:pt idx="11">
                  <c:v>3128</c:v>
                </c:pt>
                <c:pt idx="12">
                  <c:v>34567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FC-4443-BB71-D90F381DB3C3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FC-4443-BB71-D90F381DB3C3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2402</c:v>
                </c:pt>
                <c:pt idx="1">
                  <c:v>2670</c:v>
                </c:pt>
                <c:pt idx="2">
                  <c:v>3107</c:v>
                </c:pt>
                <c:pt idx="3">
                  <c:v>2738</c:v>
                </c:pt>
                <c:pt idx="4">
                  <c:v>1901</c:v>
                </c:pt>
                <c:pt idx="5">
                  <c:v>1990</c:v>
                </c:pt>
                <c:pt idx="6">
                  <c:v>1814</c:v>
                </c:pt>
                <c:pt idx="7">
                  <c:v>2175</c:v>
                </c:pt>
                <c:pt idx="8">
                  <c:v>2626</c:v>
                </c:pt>
                <c:pt idx="9">
                  <c:v>2779</c:v>
                </c:pt>
                <c:pt idx="10">
                  <c:v>3337</c:v>
                </c:pt>
                <c:pt idx="11">
                  <c:v>3450</c:v>
                </c:pt>
                <c:pt idx="12">
                  <c:v>30989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FC-4443-BB71-D90F381DB3C3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FC-4443-BB71-D90F381DB3C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3438</c:v>
                </c:pt>
                <c:pt idx="1">
                  <c:v>2908</c:v>
                </c:pt>
                <c:pt idx="2">
                  <c:v>3342</c:v>
                </c:pt>
                <c:pt idx="3">
                  <c:v>2503</c:v>
                </c:pt>
                <c:pt idx="4">
                  <c:v>1560</c:v>
                </c:pt>
                <c:pt idx="5">
                  <c:v>1630</c:v>
                </c:pt>
                <c:pt idx="6">
                  <c:v>1468</c:v>
                </c:pt>
                <c:pt idx="7">
                  <c:v>1795</c:v>
                </c:pt>
                <c:pt idx="8">
                  <c:v>2011</c:v>
                </c:pt>
                <c:pt idx="9">
                  <c:v>3153</c:v>
                </c:pt>
                <c:pt idx="10">
                  <c:v>3602</c:v>
                </c:pt>
                <c:pt idx="11">
                  <c:v>3506</c:v>
                </c:pt>
                <c:pt idx="12">
                  <c:v>30916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FC-4443-BB71-D90F381DB3C3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FC-4443-BB71-D90F381DB3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1FC-4443-BB71-D90F381DB3C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3880</c:v>
                </c:pt>
                <c:pt idx="1">
                  <c:v>3847</c:v>
                </c:pt>
                <c:pt idx="2">
                  <c:v>3561</c:v>
                </c:pt>
                <c:pt idx="3">
                  <c:v>2667</c:v>
                </c:pt>
                <c:pt idx="4">
                  <c:v>1226</c:v>
                </c:pt>
                <c:pt idx="5">
                  <c:v>1731</c:v>
                </c:pt>
                <c:pt idx="6">
                  <c:v>1617</c:v>
                </c:pt>
                <c:pt idx="7">
                  <c:v>2507</c:v>
                </c:pt>
                <c:pt idx="8">
                  <c:v>2257</c:v>
                </c:pt>
                <c:pt idx="9">
                  <c:v>2891</c:v>
                </c:pt>
                <c:pt idx="12">
                  <c:v>26184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FC-4443-BB71-D90F381DB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FC-4443-BB71-D90F381DB3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FC-4443-BB71-D90F381DB3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FC-4443-BB71-D90F381DB3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FC-4443-BB71-D90F381DB3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FC-4443-BB71-D90F381DB3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FC-4443-BB71-D90F381DB3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FC-4443-BB71-D90F381DB3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FC-4443-BB71-D90F381DB3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FC-4443-BB71-D90F381DB3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FC-4443-BB71-D90F381DB3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FC-4443-BB71-D90F381DB3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FC-4443-BB71-D90F381DB3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FC-4443-BB71-D90F381DB3C3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0.12856311809191401</c:v>
                </c:pt>
                <c:pt idx="1">
                  <c:v>0.32290233837689142</c:v>
                </c:pt>
                <c:pt idx="2">
                  <c:v>6.5529622980251334E-2</c:v>
                </c:pt>
                <c:pt idx="3">
                  <c:v>6.5521374350778983E-2</c:v>
                </c:pt>
                <c:pt idx="4">
                  <c:v>-0.21410256410256412</c:v>
                </c:pt>
                <c:pt idx="5">
                  <c:v>6.1963190184049166E-2</c:v>
                </c:pt>
                <c:pt idx="6">
                  <c:v>0.10149863760217981</c:v>
                </c:pt>
                <c:pt idx="7">
                  <c:v>0.39665738161559894</c:v>
                </c:pt>
                <c:pt idx="8">
                  <c:v>0.12232720039781197</c:v>
                </c:pt>
                <c:pt idx="9">
                  <c:v>-8.30954646368538E-2</c:v>
                </c:pt>
                <c:pt idx="10">
                  <c:v>-1</c:v>
                </c:pt>
                <c:pt idx="11">
                  <c:v>-1</c:v>
                </c:pt>
                <c:pt idx="12">
                  <c:v>9.9798387096774244E-2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FC-4443-BB71-D90F381DB3C3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-3.3383158943697033E-2</c:v>
                </c:pt>
                <c:pt idx="1">
                  <c:v>0.23103999999999991</c:v>
                </c:pt>
                <c:pt idx="2">
                  <c:v>-5.1664447403462099E-2</c:v>
                </c:pt>
                <c:pt idx="3">
                  <c:v>0.17904509283819636</c:v>
                </c:pt>
                <c:pt idx="4">
                  <c:v>-0.52128074970714566</c:v>
                </c:pt>
                <c:pt idx="5">
                  <c:v>-0.29057377049180333</c:v>
                </c:pt>
                <c:pt idx="6">
                  <c:v>-0.24333177351427238</c:v>
                </c:pt>
                <c:pt idx="7">
                  <c:v>0.15317387304507823</c:v>
                </c:pt>
                <c:pt idx="8">
                  <c:v>-6.8125516102394701E-2</c:v>
                </c:pt>
                <c:pt idx="9">
                  <c:v>7.9940231602540157E-2</c:v>
                </c:pt>
                <c:pt idx="10">
                  <c:v>-1</c:v>
                </c:pt>
                <c:pt idx="11">
                  <c:v>-1</c:v>
                </c:pt>
                <c:pt idx="12">
                  <c:v>-5.0168679943410566E-2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1FC-4443-BB71-D90F381DB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66-4A74-8FF6-B2C444DCBBF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7.1263157894736846</c:v>
                </c:pt>
                <c:pt idx="1">
                  <c:v>6</c:v>
                </c:pt>
                <c:pt idx="2">
                  <c:v>3.0689655172413794</c:v>
                </c:pt>
                <c:pt idx="3">
                  <c:v>6.125</c:v>
                </c:pt>
                <c:pt idx="4">
                  <c:v>7</c:v>
                </c:pt>
                <c:pt idx="5">
                  <c:v>2.2000000000000002</c:v>
                </c:pt>
                <c:pt idx="6">
                  <c:v>9.25</c:v>
                </c:pt>
                <c:pt idx="7">
                  <c:v>3.1666666666666665</c:v>
                </c:pt>
                <c:pt idx="8">
                  <c:v>0</c:v>
                </c:pt>
                <c:pt idx="9">
                  <c:v>2.25</c:v>
                </c:pt>
                <c:pt idx="10">
                  <c:v>8.2291666666666661</c:v>
                </c:pt>
                <c:pt idx="11">
                  <c:v>6.558139534883721</c:v>
                </c:pt>
                <c:pt idx="12">
                  <c:v>6.3451957295373669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66-4A74-8FF6-B2C444DCBBF5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66-4A74-8FF6-B2C444DCBBF5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5.3076923076923075</c:v>
                </c:pt>
                <c:pt idx="1">
                  <c:v>5.0909090909090908</c:v>
                </c:pt>
                <c:pt idx="2">
                  <c:v>3.7333333333333334</c:v>
                </c:pt>
                <c:pt idx="3">
                  <c:v>5.333333333333333</c:v>
                </c:pt>
                <c:pt idx="4">
                  <c:v>2</c:v>
                </c:pt>
                <c:pt idx="5">
                  <c:v>0</c:v>
                </c:pt>
                <c:pt idx="6">
                  <c:v>4.8461538461538458</c:v>
                </c:pt>
                <c:pt idx="7">
                  <c:v>4.2</c:v>
                </c:pt>
                <c:pt idx="8">
                  <c:v>0</c:v>
                </c:pt>
                <c:pt idx="9">
                  <c:v>2.125</c:v>
                </c:pt>
                <c:pt idx="10">
                  <c:v>2.9523809523809526</c:v>
                </c:pt>
                <c:pt idx="11">
                  <c:v>3.9333333333333331</c:v>
                </c:pt>
                <c:pt idx="12">
                  <c:v>4.0735294117647056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66-4A74-8FF6-B2C444DCBBF5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66-4A74-8FF6-B2C444DCBBF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2.1346153846153846</c:v>
                </c:pt>
                <c:pt idx="1">
                  <c:v>4.4680851063829783</c:v>
                </c:pt>
                <c:pt idx="2">
                  <c:v>3.9375</c:v>
                </c:pt>
                <c:pt idx="3">
                  <c:v>2.0714285714285716</c:v>
                </c:pt>
                <c:pt idx="4">
                  <c:v>3</c:v>
                </c:pt>
                <c:pt idx="5">
                  <c:v>6</c:v>
                </c:pt>
                <c:pt idx="6">
                  <c:v>4.666666666666667</c:v>
                </c:pt>
                <c:pt idx="7">
                  <c:v>5.8</c:v>
                </c:pt>
                <c:pt idx="8">
                  <c:v>4.666666666666667</c:v>
                </c:pt>
                <c:pt idx="9">
                  <c:v>1.1764705882352942</c:v>
                </c:pt>
                <c:pt idx="10">
                  <c:v>4.1333333333333337</c:v>
                </c:pt>
                <c:pt idx="11">
                  <c:v>3.1590909090909092</c:v>
                </c:pt>
                <c:pt idx="12">
                  <c:v>3.308641975308642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66-4A74-8FF6-B2C444DCBBF5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266-4A74-8FF6-B2C444DCBB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266-4A74-8FF6-B2C444DCBBF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4.935483870967742</c:v>
                </c:pt>
                <c:pt idx="1">
                  <c:v>4.615384615384615</c:v>
                </c:pt>
                <c:pt idx="2">
                  <c:v>4.3157894736842106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4.375</c:v>
                </c:pt>
                <c:pt idx="8">
                  <c:v>2.5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4.6938775510204085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66-4A74-8FF6-B2C444DCB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66-4A74-8FF6-B2C444DCBB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66-4A74-8FF6-B2C444DCBB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66-4A74-8FF6-B2C444DCBB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66-4A74-8FF6-B2C444DCBB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66-4A74-8FF6-B2C444DCBB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66-4A74-8FF6-B2C444DCBB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66-4A74-8FF6-B2C444DCBB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66-4A74-8FF6-B2C444DCBB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66-4A74-8FF6-B2C444DCBB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66-4A74-8FF6-B2C444DCBB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66-4A74-8FF6-B2C444DCBB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66-4A74-8FF6-B2C444DCBB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66-4A74-8FF6-B2C444DCBBF5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2.8008684863523574</c:v>
                </c:pt>
                <c:pt idx="1">
                  <c:v>0.14729950900163669</c:v>
                </c:pt>
                <c:pt idx="2">
                  <c:v>0.37828947368421062</c:v>
                </c:pt>
                <c:pt idx="3">
                  <c:v>-1.0714285714285716</c:v>
                </c:pt>
                <c:pt idx="4">
                  <c:v>0</c:v>
                </c:pt>
                <c:pt idx="5">
                  <c:v>0</c:v>
                </c:pt>
                <c:pt idx="6">
                  <c:v>3.333333333333333</c:v>
                </c:pt>
                <c:pt idx="7">
                  <c:v>-1.4249999999999998</c:v>
                </c:pt>
                <c:pt idx="8">
                  <c:v>-2.166666666666667</c:v>
                </c:pt>
                <c:pt idx="9">
                  <c:v>3.8235294117647056</c:v>
                </c:pt>
                <c:pt idx="10">
                  <c:v>0</c:v>
                </c:pt>
                <c:pt idx="11">
                  <c:v>0</c:v>
                </c:pt>
                <c:pt idx="12">
                  <c:v>1.4167036379769304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266-4A74-8FF6-B2C444DCBBF5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-2.1908319185059426</c:v>
                </c:pt>
                <c:pt idx="1">
                  <c:v>-1.384615384615385</c:v>
                </c:pt>
                <c:pt idx="2">
                  <c:v>1.2468239564428312</c:v>
                </c:pt>
                <c:pt idx="3">
                  <c:v>-5.125</c:v>
                </c:pt>
                <c:pt idx="4">
                  <c:v>0</c:v>
                </c:pt>
                <c:pt idx="5">
                  <c:v>0</c:v>
                </c:pt>
                <c:pt idx="6">
                  <c:v>-1.25</c:v>
                </c:pt>
                <c:pt idx="7">
                  <c:v>1.2083333333333335</c:v>
                </c:pt>
                <c:pt idx="8">
                  <c:v>0</c:v>
                </c:pt>
                <c:pt idx="9">
                  <c:v>2.75</c:v>
                </c:pt>
                <c:pt idx="10">
                  <c:v>0</c:v>
                </c:pt>
                <c:pt idx="11">
                  <c:v>0</c:v>
                </c:pt>
                <c:pt idx="12">
                  <c:v>-1.1271750805585388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266-4A74-8FF6-B2C444DCB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7E-458E-9DBE-219200B0FE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8.149659863945578</c:v>
                </c:pt>
                <c:pt idx="1">
                  <c:v>4.3877551020408161</c:v>
                </c:pt>
                <c:pt idx="2">
                  <c:v>2.4</c:v>
                </c:pt>
                <c:pt idx="3">
                  <c:v>5.4285714285714288</c:v>
                </c:pt>
                <c:pt idx="4">
                  <c:v>4.1818181818181817</c:v>
                </c:pt>
                <c:pt idx="5">
                  <c:v>1.3888888888888888</c:v>
                </c:pt>
                <c:pt idx="6">
                  <c:v>2.85</c:v>
                </c:pt>
                <c:pt idx="7">
                  <c:v>3.2727272727272729</c:v>
                </c:pt>
                <c:pt idx="8">
                  <c:v>2.5</c:v>
                </c:pt>
                <c:pt idx="9">
                  <c:v>4.45</c:v>
                </c:pt>
                <c:pt idx="10">
                  <c:v>4.9765625</c:v>
                </c:pt>
                <c:pt idx="11">
                  <c:v>7.2571428571428571</c:v>
                </c:pt>
                <c:pt idx="12">
                  <c:v>5.8798646362098141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7E-458E-9DBE-219200B0FE5C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7E-458E-9DBE-219200B0FE5C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2.8275862068965516</c:v>
                </c:pt>
                <c:pt idx="1">
                  <c:v>2.6153846153846154</c:v>
                </c:pt>
                <c:pt idx="2">
                  <c:v>3.7272727272727271</c:v>
                </c:pt>
                <c:pt idx="3">
                  <c:v>1</c:v>
                </c:pt>
                <c:pt idx="4">
                  <c:v>5</c:v>
                </c:pt>
                <c:pt idx="5">
                  <c:v>1</c:v>
                </c:pt>
                <c:pt idx="6">
                  <c:v>1.8333333333333333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1.6</c:v>
                </c:pt>
                <c:pt idx="11">
                  <c:v>3.9696969696969697</c:v>
                </c:pt>
                <c:pt idx="12">
                  <c:v>2.7320261437908497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7E-458E-9DBE-219200B0FE5C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7E-458E-9DBE-219200B0FE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2.8125</c:v>
                </c:pt>
                <c:pt idx="1">
                  <c:v>3.1276595744680851</c:v>
                </c:pt>
                <c:pt idx="2">
                  <c:v>4.166666666666667</c:v>
                </c:pt>
                <c:pt idx="3">
                  <c:v>4.1538461538461542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7.5</c:v>
                </c:pt>
                <c:pt idx="8">
                  <c:v>0</c:v>
                </c:pt>
                <c:pt idx="9">
                  <c:v>3.875</c:v>
                </c:pt>
                <c:pt idx="10">
                  <c:v>3.5</c:v>
                </c:pt>
                <c:pt idx="11">
                  <c:v>2.7037037037037037</c:v>
                </c:pt>
                <c:pt idx="12">
                  <c:v>3.2564102564102564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7E-458E-9DBE-219200B0FE5C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7E-458E-9DBE-219200B0FE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7E-458E-9DBE-219200B0FE5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3.2666666666666666</c:v>
                </c:pt>
                <c:pt idx="1">
                  <c:v>4.3043478260869561</c:v>
                </c:pt>
                <c:pt idx="2">
                  <c:v>2.5</c:v>
                </c:pt>
                <c:pt idx="3">
                  <c:v>9.625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2.1666666666666665</c:v>
                </c:pt>
                <c:pt idx="8">
                  <c:v>0</c:v>
                </c:pt>
                <c:pt idx="9">
                  <c:v>3.25</c:v>
                </c:pt>
                <c:pt idx="10">
                  <c:v>0</c:v>
                </c:pt>
                <c:pt idx="11">
                  <c:v>0</c:v>
                </c:pt>
                <c:pt idx="12">
                  <c:v>4.13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7E-458E-9DBE-219200B0F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7E-458E-9DBE-219200B0FE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7E-458E-9DBE-219200B0FE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7E-458E-9DBE-219200B0FE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7E-458E-9DBE-219200B0FE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7E-458E-9DBE-219200B0FE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7E-458E-9DBE-219200B0FE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7E-458E-9DBE-219200B0FE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7E-458E-9DBE-219200B0FE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7E-458E-9DBE-219200B0FE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7E-458E-9DBE-219200B0FE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7E-458E-9DBE-219200B0FE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7E-458E-9DBE-219200B0FE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7E-458E-9DBE-219200B0FE5C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0.45416666666666661</c:v>
                </c:pt>
                <c:pt idx="1">
                  <c:v>1.176688251618871</c:v>
                </c:pt>
                <c:pt idx="2">
                  <c:v>-1.666666666666667</c:v>
                </c:pt>
                <c:pt idx="3">
                  <c:v>5.4711538461538458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-5.3333333333333339</c:v>
                </c:pt>
                <c:pt idx="8">
                  <c:v>0</c:v>
                </c:pt>
                <c:pt idx="9">
                  <c:v>-0.625</c:v>
                </c:pt>
                <c:pt idx="10">
                  <c:v>0</c:v>
                </c:pt>
                <c:pt idx="11">
                  <c:v>0</c:v>
                </c:pt>
                <c:pt idx="12">
                  <c:v>0.79666666666666641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7E-458E-9DBE-219200B0FE5C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-4.8829931972789113</c:v>
                </c:pt>
                <c:pt idx="1">
                  <c:v>-8.3407275953859994E-2</c:v>
                </c:pt>
                <c:pt idx="2">
                  <c:v>0.10000000000000009</c:v>
                </c:pt>
                <c:pt idx="3">
                  <c:v>4.1964285714285712</c:v>
                </c:pt>
                <c:pt idx="4">
                  <c:v>0</c:v>
                </c:pt>
                <c:pt idx="5">
                  <c:v>-0.38888888888888884</c:v>
                </c:pt>
                <c:pt idx="6">
                  <c:v>0</c:v>
                </c:pt>
                <c:pt idx="7">
                  <c:v>-1.1060606060606064</c:v>
                </c:pt>
                <c:pt idx="8">
                  <c:v>0</c:v>
                </c:pt>
                <c:pt idx="9">
                  <c:v>-1.2000000000000002</c:v>
                </c:pt>
                <c:pt idx="10">
                  <c:v>0</c:v>
                </c:pt>
                <c:pt idx="11">
                  <c:v>0</c:v>
                </c:pt>
                <c:pt idx="12">
                  <c:v>-1.5108668730650159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7E-458E-9DBE-219200B0F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70-426F-A961-E7BAF8F07F2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4.8966135458167335</c:v>
                </c:pt>
                <c:pt idx="1">
                  <c:v>5.2589262099973553</c:v>
                </c:pt>
                <c:pt idx="2">
                  <c:v>5.3338495575221243</c:v>
                </c:pt>
                <c:pt idx="3">
                  <c:v>4.7239632795188351</c:v>
                </c:pt>
                <c:pt idx="4">
                  <c:v>4.6947743467933494</c:v>
                </c:pt>
                <c:pt idx="5">
                  <c:v>5.4250224483687521</c:v>
                </c:pt>
                <c:pt idx="6">
                  <c:v>5.313264346190028</c:v>
                </c:pt>
                <c:pt idx="7">
                  <c:v>4.7314709236031929</c:v>
                </c:pt>
                <c:pt idx="8">
                  <c:v>5.8528906697195193</c:v>
                </c:pt>
                <c:pt idx="9">
                  <c:v>5.3313270278016622</c:v>
                </c:pt>
                <c:pt idx="10">
                  <c:v>4.9718340611353709</c:v>
                </c:pt>
                <c:pt idx="11">
                  <c:v>6.0625861593603529</c:v>
                </c:pt>
                <c:pt idx="12">
                  <c:v>5.2086919868666248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70-426F-A961-E7BAF8F07F2A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70-426F-A961-E7BAF8F07F2A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4.1097560975609753</c:v>
                </c:pt>
                <c:pt idx="11">
                  <c:v>3.8652406417112299</c:v>
                </c:pt>
                <c:pt idx="12">
                  <c:v>4.4591931339567168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70-426F-A961-E7BAF8F07F2A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70-426F-A961-E7BAF8F07F2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70-426F-A961-E7BAF8F07F2A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C70-426F-A961-E7BAF8F07F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C70-426F-A961-E7BAF8F07F2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0</c:v>
                </c:pt>
                <c:pt idx="11">
                  <c:v>0</c:v>
                </c:pt>
                <c:pt idx="12">
                  <c:v>4.4501458535907767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70-426F-A961-E7BAF8F07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70-426F-A961-E7BAF8F07F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70-426F-A961-E7BAF8F07F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70-426F-A961-E7BAF8F07F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70-426F-A961-E7BAF8F07F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70-426F-A961-E7BAF8F07F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70-426F-A961-E7BAF8F07F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70-426F-A961-E7BAF8F07F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70-426F-A961-E7BAF8F07F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70-426F-A961-E7BAF8F07F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70-426F-A961-E7BAF8F07F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70-426F-A961-E7BAF8F07F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70-426F-A961-E7BAF8F07F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70-426F-A961-E7BAF8F07F2A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2.1579850585424167</c:v>
                </c:pt>
                <c:pt idx="1">
                  <c:v>0.32629453331199842</c:v>
                </c:pt>
                <c:pt idx="2">
                  <c:v>-0.20125997329788348</c:v>
                </c:pt>
                <c:pt idx="3">
                  <c:v>0.81781276990406671</c:v>
                </c:pt>
                <c:pt idx="4">
                  <c:v>1.2059685423475806</c:v>
                </c:pt>
                <c:pt idx="5">
                  <c:v>1.5525028820569422</c:v>
                </c:pt>
                <c:pt idx="6">
                  <c:v>1.2342344497607654</c:v>
                </c:pt>
                <c:pt idx="7">
                  <c:v>1.2004123921001488</c:v>
                </c:pt>
                <c:pt idx="8">
                  <c:v>1.9647523639404794</c:v>
                </c:pt>
                <c:pt idx="9">
                  <c:v>0.32387005649717526</c:v>
                </c:pt>
                <c:pt idx="10">
                  <c:v>0</c:v>
                </c:pt>
                <c:pt idx="11">
                  <c:v>0</c:v>
                </c:pt>
                <c:pt idx="12">
                  <c:v>1.0122403631288805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C70-426F-A961-E7BAF8F07F2A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-0.13857065037437444</c:v>
                </c:pt>
                <c:pt idx="1">
                  <c:v>-1.3480060674695835</c:v>
                </c:pt>
                <c:pt idx="2">
                  <c:v>-1.7860842896954439</c:v>
                </c:pt>
                <c:pt idx="3">
                  <c:v>-0.95983424726077038</c:v>
                </c:pt>
                <c:pt idx="4">
                  <c:v>-0.51456044305003346</c:v>
                </c:pt>
                <c:pt idx="5">
                  <c:v>-0.25758450137674505</c:v>
                </c:pt>
                <c:pt idx="6">
                  <c:v>-0.32402989642926272</c:v>
                </c:pt>
                <c:pt idx="7">
                  <c:v>0.53679861135409901</c:v>
                </c:pt>
                <c:pt idx="8">
                  <c:v>-0.20950948949623349</c:v>
                </c:pt>
                <c:pt idx="9">
                  <c:v>-0.81466036113499563</c:v>
                </c:pt>
                <c:pt idx="10">
                  <c:v>0</c:v>
                </c:pt>
                <c:pt idx="11">
                  <c:v>0</c:v>
                </c:pt>
                <c:pt idx="12">
                  <c:v>-0.70396735805043953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C70-426F-A961-E7BAF8F07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AB-4734-9121-65FDB6543BD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4.3105702050935317</c:v>
                </c:pt>
                <c:pt idx="1">
                  <c:v>4.7931530494821635</c:v>
                </c:pt>
                <c:pt idx="2">
                  <c:v>4.9154589371980677</c:v>
                </c:pt>
                <c:pt idx="3">
                  <c:v>4.453448275862069</c:v>
                </c:pt>
                <c:pt idx="4">
                  <c:v>4.7340770061173085</c:v>
                </c:pt>
                <c:pt idx="5">
                  <c:v>5.6199078993978038</c:v>
                </c:pt>
                <c:pt idx="6">
                  <c:v>5.7574850299401197</c:v>
                </c:pt>
                <c:pt idx="7">
                  <c:v>4.4305381727158952</c:v>
                </c:pt>
                <c:pt idx="8">
                  <c:v>5.6771894093686353</c:v>
                </c:pt>
                <c:pt idx="9">
                  <c:v>5.4846181686572564</c:v>
                </c:pt>
                <c:pt idx="10">
                  <c:v>4.5946775844421701</c:v>
                </c:pt>
                <c:pt idx="11">
                  <c:v>5.5508828250401283</c:v>
                </c:pt>
                <c:pt idx="12">
                  <c:v>4.9668993585945751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AB-4734-9121-65FDB6543BD5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AB-4734-9121-65FDB6543BD5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4.0853259501636039</c:v>
                </c:pt>
                <c:pt idx="11">
                  <c:v>3.8469719991317559</c:v>
                </c:pt>
                <c:pt idx="12">
                  <c:v>4.4558690684946063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AB-4734-9121-65FDB6543BD5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AB-4734-9121-65FDB6543BD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2.5539515893846603</c:v>
                </c:pt>
                <c:pt idx="1">
                  <c:v>3.5452097823648194</c:v>
                </c:pt>
                <c:pt idx="2">
                  <c:v>3.7323914398504052</c:v>
                </c:pt>
                <c:pt idx="3">
                  <c:v>2.9019563239308463</c:v>
                </c:pt>
                <c:pt idx="4">
                  <c:v>2.9122659960882928</c:v>
                </c:pt>
                <c:pt idx="5">
                  <c:v>3.6012574454003969</c:v>
                </c:pt>
                <c:pt idx="6">
                  <c:v>3.7052441229656421</c:v>
                </c:pt>
                <c:pt idx="7">
                  <c:v>4.0042861852950873</c:v>
                </c:pt>
                <c:pt idx="8">
                  <c:v>3.6700245031309557</c:v>
                </c:pt>
                <c:pt idx="9">
                  <c:v>4.1769890424011438</c:v>
                </c:pt>
                <c:pt idx="10">
                  <c:v>4.5587345894394042</c:v>
                </c:pt>
                <c:pt idx="11">
                  <c:v>3.5904568901989684</c:v>
                </c:pt>
                <c:pt idx="12">
                  <c:v>3.5200213772490647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AB-4734-9121-65FDB6543BD5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AB-4734-9121-65FDB6543B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AB-4734-9121-65FDB6543BD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4.7250338906461815</c:v>
                </c:pt>
                <c:pt idx="1">
                  <c:v>3.888157894736842</c:v>
                </c:pt>
                <c:pt idx="2">
                  <c:v>3.5197925669835781</c:v>
                </c:pt>
                <c:pt idx="3">
                  <c:v>3.7343260188087775</c:v>
                </c:pt>
                <c:pt idx="4">
                  <c:v>4.1500272776868519</c:v>
                </c:pt>
                <c:pt idx="5">
                  <c:v>5.1550552251486828</c:v>
                </c:pt>
                <c:pt idx="6">
                  <c:v>4.9406021155410906</c:v>
                </c:pt>
                <c:pt idx="7">
                  <c:v>5.2575855390574562</c:v>
                </c:pt>
                <c:pt idx="8">
                  <c:v>5.6603588907014686</c:v>
                </c:pt>
                <c:pt idx="9">
                  <c:v>4.4923037455105179</c:v>
                </c:pt>
                <c:pt idx="10">
                  <c:v>0</c:v>
                </c:pt>
                <c:pt idx="11">
                  <c:v>0</c:v>
                </c:pt>
                <c:pt idx="12">
                  <c:v>4.4257833432044444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AB-4734-9121-65FDB6543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AB-4734-9121-65FDB6543B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AB-4734-9121-65FDB6543B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AB-4734-9121-65FDB6543B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AB-4734-9121-65FDB6543B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AB-4734-9121-65FDB6543B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AB-4734-9121-65FDB6543B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AB-4734-9121-65FDB6543B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AB-4734-9121-65FDB6543B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AB-4734-9121-65FDB6543B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AB-4734-9121-65FDB6543B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AB-4734-9121-65FDB6543B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AB-4734-9121-65FDB6543B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AB-4734-9121-65FDB6543BD5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2.1710823012615212</c:v>
                </c:pt>
                <c:pt idx="1">
                  <c:v>0.34294811237202261</c:v>
                </c:pt>
                <c:pt idx="2">
                  <c:v>-0.2125988728668271</c:v>
                </c:pt>
                <c:pt idx="3">
                  <c:v>0.83236969487793111</c:v>
                </c:pt>
                <c:pt idx="4">
                  <c:v>1.237761281598559</c:v>
                </c:pt>
                <c:pt idx="5">
                  <c:v>1.5537977797482858</c:v>
                </c:pt>
                <c:pt idx="6">
                  <c:v>1.2353579925754485</c:v>
                </c:pt>
                <c:pt idx="7">
                  <c:v>1.2532993537623689</c:v>
                </c:pt>
                <c:pt idx="8">
                  <c:v>1.9903343875705128</c:v>
                </c:pt>
                <c:pt idx="9">
                  <c:v>0.31531470310937415</c:v>
                </c:pt>
                <c:pt idx="10">
                  <c:v>0</c:v>
                </c:pt>
                <c:pt idx="11">
                  <c:v>0</c:v>
                </c:pt>
                <c:pt idx="12">
                  <c:v>1.0245968942168484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AB-4734-9121-65FDB6543BD5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0.41446368555264979</c:v>
                </c:pt>
                <c:pt idx="1">
                  <c:v>-0.90499515474532144</c:v>
                </c:pt>
                <c:pt idx="2">
                  <c:v>-1.3956663702144896</c:v>
                </c:pt>
                <c:pt idx="3">
                  <c:v>-0.71912225705329158</c:v>
                </c:pt>
                <c:pt idx="4">
                  <c:v>-0.58404972843045666</c:v>
                </c:pt>
                <c:pt idx="5">
                  <c:v>-0.46485267424912102</c:v>
                </c:pt>
                <c:pt idx="6">
                  <c:v>-0.81688291439902905</c:v>
                </c:pt>
                <c:pt idx="7">
                  <c:v>0.82704736634156095</c:v>
                </c:pt>
                <c:pt idx="8">
                  <c:v>-1.6830518667166672E-2</c:v>
                </c:pt>
                <c:pt idx="9">
                  <c:v>-0.99231442314673846</c:v>
                </c:pt>
                <c:pt idx="10">
                  <c:v>0</c:v>
                </c:pt>
                <c:pt idx="11">
                  <c:v>0</c:v>
                </c:pt>
                <c:pt idx="12">
                  <c:v>-0.52965410569171212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AB-4734-9121-65FDB6543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CE-4450-A6B8-B914D5AE142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CE-4450-A6B8-B914D5AE1424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CE-4450-A6B8-B914D5AE1424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CE-4450-A6B8-B914D5AE1424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CE-4450-A6B8-B914D5AE142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CE-4450-A6B8-B914D5AE1424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CE-4450-A6B8-B914D5AE14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CE-4450-A6B8-B914D5AE142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CE-4450-A6B8-B914D5AE1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CE-4450-A6B8-B914D5AE14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CE-4450-A6B8-B914D5AE14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CE-4450-A6B8-B914D5AE14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CE-4450-A6B8-B914D5AE14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CE-4450-A6B8-B914D5AE14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CE-4450-A6B8-B914D5AE14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CE-4450-A6B8-B914D5AE14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CE-4450-A6B8-B914D5AE14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CE-4450-A6B8-B914D5AE14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CE-4450-A6B8-B914D5AE14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CE-4450-A6B8-B914D5AE14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CE-4450-A6B8-B914D5AE14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CE-4450-A6B8-B914D5AE1424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CE-4450-A6B8-B914D5AE1424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CE-4450-A6B8-B914D5AE1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05-49A3-A9E1-496B5F36A52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05-49A3-A9E1-496B5F36A52C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05-49A3-A9E1-496B5F36A52C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05-49A3-A9E1-496B5F36A52C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05-49A3-A9E1-496B5F36A52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05-49A3-A9E1-496B5F36A52C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05-49A3-A9E1-496B5F36A5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D05-49A3-A9E1-496B5F36A52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05-49A3-A9E1-496B5F36A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05-49A3-A9E1-496B5F36A5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05-49A3-A9E1-496B5F36A5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05-49A3-A9E1-496B5F36A5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05-49A3-A9E1-496B5F36A5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05-49A3-A9E1-496B5F36A5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05-49A3-A9E1-496B5F36A5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05-49A3-A9E1-496B5F36A5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05-49A3-A9E1-496B5F36A5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05-49A3-A9E1-496B5F36A5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05-49A3-A9E1-496B5F36A5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05-49A3-A9E1-496B5F36A5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05-49A3-A9E1-496B5F36A5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05-49A3-A9E1-496B5F36A52C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D05-49A3-A9E1-496B5F36A52C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D05-49A3-A9E1-496B5F36A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F9-4558-B338-075E40A5954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9.3567753001715257</c:v>
                </c:pt>
                <c:pt idx="1">
                  <c:v>10.567213114754098</c:v>
                </c:pt>
                <c:pt idx="2">
                  <c:v>9.8921052631578945</c:v>
                </c:pt>
                <c:pt idx="3">
                  <c:v>7.7528957528957525</c:v>
                </c:pt>
                <c:pt idx="4">
                  <c:v>4.5093378607809846</c:v>
                </c:pt>
                <c:pt idx="5">
                  <c:v>4.3629343629343627</c:v>
                </c:pt>
                <c:pt idx="6">
                  <c:v>4.0928319623971801</c:v>
                </c:pt>
                <c:pt idx="7">
                  <c:v>7.8141025641025639</c:v>
                </c:pt>
                <c:pt idx="8">
                  <c:v>6.7974452554744529</c:v>
                </c:pt>
                <c:pt idx="9">
                  <c:v>4.7479338842975203</c:v>
                </c:pt>
                <c:pt idx="10">
                  <c:v>7.1651785714285712</c:v>
                </c:pt>
                <c:pt idx="11">
                  <c:v>9.17578125</c:v>
                </c:pt>
                <c:pt idx="12">
                  <c:v>6.7093525179856117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F9-4558-B338-075E40A59542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F9-4558-B338-075E40A59542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F9-4558-B338-075E40A59542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F9-4558-B338-075E40A5954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F9-4558-B338-075E40A59542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F9-4558-B338-075E40A595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F9-4558-B338-075E40A5954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F9-4558-B338-075E40A59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F9-4558-B338-075E40A595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F9-4558-B338-075E40A595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F9-4558-B338-075E40A595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F9-4558-B338-075E40A595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F9-4558-B338-075E40A595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F9-4558-B338-075E40A595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F9-4558-B338-075E40A595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F9-4558-B338-075E40A595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F9-4558-B338-075E40A595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F9-4558-B338-075E40A595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F9-4558-B338-075E40A595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F9-4558-B338-075E40A595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F9-4558-B338-075E40A59542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F9-4558-B338-075E40A59542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F9-4558-B338-075E40A59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5A-4812-BA8B-6B6B17997D4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0.7036</c:v>
                </c:pt>
                <c:pt idx="1">
                  <c:v>0.63009999999999999</c:v>
                </c:pt>
                <c:pt idx="2">
                  <c:v>0.69010000000000005</c:v>
                </c:pt>
                <c:pt idx="3">
                  <c:v>0.44140000000000001</c:v>
                </c:pt>
                <c:pt idx="4">
                  <c:v>0.4526</c:v>
                </c:pt>
                <c:pt idx="5">
                  <c:v>0.53610000000000002</c:v>
                </c:pt>
                <c:pt idx="6">
                  <c:v>0.48499999999999999</c:v>
                </c:pt>
                <c:pt idx="7">
                  <c:v>0.47509999999999997</c:v>
                </c:pt>
                <c:pt idx="8">
                  <c:v>0.60489999999999999</c:v>
                </c:pt>
                <c:pt idx="9">
                  <c:v>0.53239999999999998</c:v>
                </c:pt>
                <c:pt idx="10">
                  <c:v>0.67349999999999999</c:v>
                </c:pt>
                <c:pt idx="11">
                  <c:v>0.62939999999999996</c:v>
                </c:pt>
                <c:pt idx="12">
                  <c:v>0.57076491108653105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5A-4812-BA8B-6B6B17997D41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5A-4812-BA8B-6B6B17997D41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0.56000000000000005</c:v>
                </c:pt>
                <c:pt idx="1">
                  <c:v>0.58860000000000001</c:v>
                </c:pt>
                <c:pt idx="2">
                  <c:v>0.65049999999999997</c:v>
                </c:pt>
                <c:pt idx="3">
                  <c:v>0.47840000000000005</c:v>
                </c:pt>
                <c:pt idx="4">
                  <c:v>0.42420000000000002</c:v>
                </c:pt>
                <c:pt idx="5">
                  <c:v>0.46659999999999996</c:v>
                </c:pt>
                <c:pt idx="6">
                  <c:v>0.43840000000000001</c:v>
                </c:pt>
                <c:pt idx="7">
                  <c:v>0.56740000000000002</c:v>
                </c:pt>
                <c:pt idx="8">
                  <c:v>0.50549999999999995</c:v>
                </c:pt>
                <c:pt idx="9">
                  <c:v>0.52579999999999993</c:v>
                </c:pt>
                <c:pt idx="10">
                  <c:v>0.60350000000000004</c:v>
                </c:pt>
                <c:pt idx="11">
                  <c:v>0.6391</c:v>
                </c:pt>
                <c:pt idx="12">
                  <c:v>0.53778304538949095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5A-4812-BA8B-6B6B17997D41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5A-4812-BA8B-6B6B17997D4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0.63600000000000001</c:v>
                </c:pt>
                <c:pt idx="1">
                  <c:v>0.63369999999999993</c:v>
                </c:pt>
                <c:pt idx="2">
                  <c:v>0.6462</c:v>
                </c:pt>
                <c:pt idx="3">
                  <c:v>0.47939999999999999</c:v>
                </c:pt>
                <c:pt idx="4">
                  <c:v>0.37990000000000002</c:v>
                </c:pt>
                <c:pt idx="5">
                  <c:v>0.40689999999999998</c:v>
                </c:pt>
                <c:pt idx="6">
                  <c:v>0.44450000000000001</c:v>
                </c:pt>
                <c:pt idx="7">
                  <c:v>0.44319999999999998</c:v>
                </c:pt>
                <c:pt idx="8">
                  <c:v>0.502</c:v>
                </c:pt>
                <c:pt idx="9">
                  <c:v>0.63</c:v>
                </c:pt>
                <c:pt idx="10">
                  <c:v>0.73450000000000004</c:v>
                </c:pt>
                <c:pt idx="11">
                  <c:v>0.70480000000000009</c:v>
                </c:pt>
                <c:pt idx="12">
                  <c:v>0.55454348826086564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5A-4812-BA8B-6B6B17997D41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5A-4812-BA8B-6B6B17997D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5A-4812-BA8B-6B6B17997D4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0.75329999999999997</c:v>
                </c:pt>
                <c:pt idx="1">
                  <c:v>0.70550000000000002</c:v>
                </c:pt>
                <c:pt idx="2">
                  <c:v>0.73560000000000003</c:v>
                </c:pt>
                <c:pt idx="3">
                  <c:v>0.53310000000000002</c:v>
                </c:pt>
                <c:pt idx="4">
                  <c:v>0.27649999999999997</c:v>
                </c:pt>
                <c:pt idx="5">
                  <c:v>0.53659999999999997</c:v>
                </c:pt>
                <c:pt idx="6">
                  <c:v>0.44259999999999999</c:v>
                </c:pt>
                <c:pt idx="7">
                  <c:v>0.58899999999999997</c:v>
                </c:pt>
                <c:pt idx="8">
                  <c:v>0.64379999999999993</c:v>
                </c:pt>
                <c:pt idx="9">
                  <c:v>0.63259999999999994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5A-4812-BA8B-6B6B17997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5A-4812-BA8B-6B6B17997D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5A-4812-BA8B-6B6B17997D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5A-4812-BA8B-6B6B17997D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5A-4812-BA8B-6B6B17997D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5A-4812-BA8B-6B6B17997D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5A-4812-BA8B-6B6B17997D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5A-4812-BA8B-6B6B17997D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5A-4812-BA8B-6B6B17997D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5A-4812-BA8B-6B6B17997D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5A-4812-BA8B-6B6B17997D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5A-4812-BA8B-6B6B17997D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5A-4812-BA8B-6B6B17997D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5A-4812-BA8B-6B6B17997D41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0.18443396226415087</c:v>
                </c:pt>
                <c:pt idx="1">
                  <c:v>0.11330282468044839</c:v>
                </c:pt>
                <c:pt idx="2">
                  <c:v>0.13834726090993499</c:v>
                </c:pt>
                <c:pt idx="3">
                  <c:v>0.11201501877346698</c:v>
                </c:pt>
                <c:pt idx="4">
                  <c:v>-0.2721768886549093</c:v>
                </c:pt>
                <c:pt idx="5">
                  <c:v>0.31875153600393213</c:v>
                </c:pt>
                <c:pt idx="6">
                  <c:v>-4.2744656917885759E-3</c:v>
                </c:pt>
                <c:pt idx="7">
                  <c:v>0.32897111913357402</c:v>
                </c:pt>
                <c:pt idx="8">
                  <c:v>0.28247011952191214</c:v>
                </c:pt>
                <c:pt idx="9">
                  <c:v>4.1269841269839791E-3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5A-4812-BA8B-6B6B17997D41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7.0636725412166035E-2</c:v>
                </c:pt>
                <c:pt idx="1">
                  <c:v>0.11966354546897318</c:v>
                </c:pt>
                <c:pt idx="2">
                  <c:v>6.5932473554557225E-2</c:v>
                </c:pt>
                <c:pt idx="3">
                  <c:v>0.20774807430901676</c:v>
                </c:pt>
                <c:pt idx="4">
                  <c:v>-0.38908528501988515</c:v>
                </c:pt>
                <c:pt idx="5">
                  <c:v>9.3266181682505334E-4</c:v>
                </c:pt>
                <c:pt idx="6">
                  <c:v>-8.7422680412371112E-2</c:v>
                </c:pt>
                <c:pt idx="7">
                  <c:v>0.2397390023153021</c:v>
                </c:pt>
                <c:pt idx="8">
                  <c:v>6.4308150107455608E-2</c:v>
                </c:pt>
                <c:pt idx="9">
                  <c:v>0.1882043576258452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25A-4812-BA8B-6B6B17997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B7-4335-AC6E-0D9BC09DE75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B7-4335-AC6E-0D9BC09DE75E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B7-4335-AC6E-0D9BC09DE75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B7-4335-AC6E-0D9BC09DE75E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B7-4335-AC6E-0D9BC09DE75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B7-4335-AC6E-0D9BC09DE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B7-4335-AC6E-0D9BC09DE7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B7-4335-AC6E-0D9BC09DE7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B7-4335-AC6E-0D9BC09DE7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B7-4335-AC6E-0D9BC09DE7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B7-4335-AC6E-0D9BC09DE7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B7-4335-AC6E-0D9BC09DE7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B7-4335-AC6E-0D9BC09DE7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B7-4335-AC6E-0D9BC09DE7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B7-4335-AC6E-0D9BC09DE7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B7-4335-AC6E-0D9BC09DE7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B7-4335-AC6E-0D9BC09DE7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B7-4335-AC6E-0D9BC09DE7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B7-4335-AC6E-0D9BC09DE75E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B7-4335-AC6E-0D9BC09DE75E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3B7-4335-AC6E-0D9BC09DE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C6-422A-B828-36667BED5CF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C6-422A-B828-36667BED5CF6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C6-422A-B828-36667BED5CF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C6-422A-B828-36667BED5CF6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C6-422A-B828-36667BED5CF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C6-422A-B828-36667BED5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C6-422A-B828-36667BED5C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C6-422A-B828-36667BED5C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C6-422A-B828-36667BED5C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C6-422A-B828-36667BED5C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C6-422A-B828-36667BED5C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C6-422A-B828-36667BED5C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C6-422A-B828-36667BED5C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C6-422A-B828-36667BED5C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C6-422A-B828-36667BED5C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C6-422A-B828-36667BED5C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C6-422A-B828-36667BED5C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C6-422A-B828-36667BED5C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C6-422A-B828-36667BED5CF6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C6-422A-B828-36667BED5CF6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FC6-422A-B828-36667BED5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D7-431C-BCE9-29C6C32E4D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890</c:v>
                </c:pt>
                <c:pt idx="1">
                  <c:v>913</c:v>
                </c:pt>
                <c:pt idx="2">
                  <c:v>1000</c:v>
                </c:pt>
                <c:pt idx="3">
                  <c:v>637</c:v>
                </c:pt>
                <c:pt idx="4">
                  <c:v>1036</c:v>
                </c:pt>
                <c:pt idx="5">
                  <c:v>858</c:v>
                </c:pt>
                <c:pt idx="6">
                  <c:v>792</c:v>
                </c:pt>
                <c:pt idx="7">
                  <c:v>687</c:v>
                </c:pt>
                <c:pt idx="8">
                  <c:v>943</c:v>
                </c:pt>
                <c:pt idx="9">
                  <c:v>865</c:v>
                </c:pt>
                <c:pt idx="10">
                  <c:v>837</c:v>
                </c:pt>
                <c:pt idx="11">
                  <c:v>817</c:v>
                </c:pt>
                <c:pt idx="12">
                  <c:v>10275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D7-431C-BCE9-29C6C32E4D24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D7-431C-BCE9-29C6C32E4D24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648</c:v>
                </c:pt>
                <c:pt idx="1">
                  <c:v>946</c:v>
                </c:pt>
                <c:pt idx="2">
                  <c:v>1051</c:v>
                </c:pt>
                <c:pt idx="3">
                  <c:v>834</c:v>
                </c:pt>
                <c:pt idx="4">
                  <c:v>805</c:v>
                </c:pt>
                <c:pt idx="5">
                  <c:v>911</c:v>
                </c:pt>
                <c:pt idx="6">
                  <c:v>846</c:v>
                </c:pt>
                <c:pt idx="7">
                  <c:v>774</c:v>
                </c:pt>
                <c:pt idx="8">
                  <c:v>817</c:v>
                </c:pt>
                <c:pt idx="9">
                  <c:v>923</c:v>
                </c:pt>
                <c:pt idx="10">
                  <c:v>884</c:v>
                </c:pt>
                <c:pt idx="11">
                  <c:v>913</c:v>
                </c:pt>
                <c:pt idx="12">
                  <c:v>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D7-431C-BCE9-29C6C32E4D24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D7-431C-BCE9-29C6C32E4D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943</c:v>
                </c:pt>
                <c:pt idx="1">
                  <c:v>823</c:v>
                </c:pt>
                <c:pt idx="2">
                  <c:v>921</c:v>
                </c:pt>
                <c:pt idx="3">
                  <c:v>631</c:v>
                </c:pt>
                <c:pt idx="4">
                  <c:v>667</c:v>
                </c:pt>
                <c:pt idx="5">
                  <c:v>741</c:v>
                </c:pt>
                <c:pt idx="6">
                  <c:v>532</c:v>
                </c:pt>
                <c:pt idx="7">
                  <c:v>605</c:v>
                </c:pt>
                <c:pt idx="8">
                  <c:v>818</c:v>
                </c:pt>
                <c:pt idx="9">
                  <c:v>813</c:v>
                </c:pt>
                <c:pt idx="10">
                  <c:v>942</c:v>
                </c:pt>
                <c:pt idx="11">
                  <c:v>872</c:v>
                </c:pt>
                <c:pt idx="12">
                  <c:v>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D7-431C-BCE9-29C6C32E4D24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5D7-431C-BCE9-29C6C32E4D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5D7-431C-BCE9-29C6C32E4D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917</c:v>
                </c:pt>
                <c:pt idx="1">
                  <c:v>1042</c:v>
                </c:pt>
                <c:pt idx="2">
                  <c:v>1023</c:v>
                </c:pt>
                <c:pt idx="3">
                  <c:v>770</c:v>
                </c:pt>
                <c:pt idx="4">
                  <c:v>778</c:v>
                </c:pt>
                <c:pt idx="5">
                  <c:v>1203</c:v>
                </c:pt>
                <c:pt idx="6">
                  <c:v>677</c:v>
                </c:pt>
                <c:pt idx="7">
                  <c:v>956</c:v>
                </c:pt>
                <c:pt idx="8">
                  <c:v>852</c:v>
                </c:pt>
                <c:pt idx="9">
                  <c:v>944</c:v>
                </c:pt>
                <c:pt idx="12">
                  <c:v>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5D7-431C-BCE9-29C6C32E4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D7-431C-BCE9-29C6C32E4D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D7-431C-BCE9-29C6C32E4D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D7-431C-BCE9-29C6C32E4D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D7-431C-BCE9-29C6C32E4D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D7-431C-BCE9-29C6C32E4D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D7-431C-BCE9-29C6C32E4D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D7-431C-BCE9-29C6C32E4D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D7-431C-BCE9-29C6C32E4D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D7-431C-BCE9-29C6C32E4D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D7-431C-BCE9-29C6C32E4D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D7-431C-BCE9-29C6C32E4D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D7-431C-BCE9-29C6C32E4D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D7-431C-BCE9-29C6C32E4D24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-2.7571580063626699E-2</c:v>
                </c:pt>
                <c:pt idx="1">
                  <c:v>0.26609963547995141</c:v>
                </c:pt>
                <c:pt idx="2">
                  <c:v>0.11074918566775249</c:v>
                </c:pt>
                <c:pt idx="3">
                  <c:v>0.22028526148969885</c:v>
                </c:pt>
                <c:pt idx="4">
                  <c:v>0.16641679160419787</c:v>
                </c:pt>
                <c:pt idx="5">
                  <c:v>0.62348178137651833</c:v>
                </c:pt>
                <c:pt idx="6">
                  <c:v>0.27255639097744355</c:v>
                </c:pt>
                <c:pt idx="7">
                  <c:v>0.58016528925619837</c:v>
                </c:pt>
                <c:pt idx="8">
                  <c:v>4.1564792176039145E-2</c:v>
                </c:pt>
                <c:pt idx="9">
                  <c:v>0.1611316113161132</c:v>
                </c:pt>
                <c:pt idx="10">
                  <c:v>-1</c:v>
                </c:pt>
                <c:pt idx="11">
                  <c:v>-1</c:v>
                </c:pt>
                <c:pt idx="12">
                  <c:v>0.22257806244996003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5D7-431C-BCE9-29C6C32E4D24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3.0337078651685445E-2</c:v>
                </c:pt>
                <c:pt idx="1">
                  <c:v>0.14129244249726169</c:v>
                </c:pt>
                <c:pt idx="2">
                  <c:v>2.2999999999999909E-2</c:v>
                </c:pt>
                <c:pt idx="3">
                  <c:v>0.20879120879120872</c:v>
                </c:pt>
                <c:pt idx="4">
                  <c:v>-0.24903474903474898</c:v>
                </c:pt>
                <c:pt idx="5">
                  <c:v>0.40209790209790208</c:v>
                </c:pt>
                <c:pt idx="6">
                  <c:v>-0.14520202020202022</c:v>
                </c:pt>
                <c:pt idx="7">
                  <c:v>0.3915574963609898</c:v>
                </c:pt>
                <c:pt idx="8">
                  <c:v>-9.6500530222693559E-2</c:v>
                </c:pt>
                <c:pt idx="9">
                  <c:v>9.1329479768786026E-2</c:v>
                </c:pt>
                <c:pt idx="10">
                  <c:v>-1</c:v>
                </c:pt>
                <c:pt idx="11">
                  <c:v>-1</c:v>
                </c:pt>
                <c:pt idx="12">
                  <c:v>6.2753740865328922E-2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5D7-431C-BCE9-29C6C32E4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BF-4613-9AF4-2AB33D58F34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0.67280000000000006</c:v>
                </c:pt>
                <c:pt idx="1">
                  <c:v>0.64890000000000003</c:v>
                </c:pt>
                <c:pt idx="2">
                  <c:v>0.71589999999999998</c:v>
                </c:pt>
                <c:pt idx="3">
                  <c:v>0.46950000000000003</c:v>
                </c:pt>
                <c:pt idx="4">
                  <c:v>0.46279999999999999</c:v>
                </c:pt>
                <c:pt idx="5">
                  <c:v>0.57669999999999999</c:v>
                </c:pt>
                <c:pt idx="6">
                  <c:v>0.47350000000000003</c:v>
                </c:pt>
                <c:pt idx="7">
                  <c:v>0.49810000000000004</c:v>
                </c:pt>
                <c:pt idx="8">
                  <c:v>0.60799999999999998</c:v>
                </c:pt>
                <c:pt idx="9">
                  <c:v>0.53310000000000002</c:v>
                </c:pt>
                <c:pt idx="10">
                  <c:v>0.65269999999999995</c:v>
                </c:pt>
                <c:pt idx="11">
                  <c:v>0.60829999999999995</c:v>
                </c:pt>
                <c:pt idx="12">
                  <c:v>0.5760893921512974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F-4613-9AF4-2AB33D58F34E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BF-4613-9AF4-2AB33D58F34E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0.56000000000000005</c:v>
                </c:pt>
                <c:pt idx="1">
                  <c:v>0.58860000000000001</c:v>
                </c:pt>
                <c:pt idx="2">
                  <c:v>0.65049999999999997</c:v>
                </c:pt>
                <c:pt idx="3">
                  <c:v>0.47840000000000005</c:v>
                </c:pt>
                <c:pt idx="4">
                  <c:v>0.42420000000000002</c:v>
                </c:pt>
                <c:pt idx="5">
                  <c:v>0.46659999999999996</c:v>
                </c:pt>
                <c:pt idx="6">
                  <c:v>0.43840000000000001</c:v>
                </c:pt>
                <c:pt idx="7">
                  <c:v>0.56740000000000002</c:v>
                </c:pt>
                <c:pt idx="8">
                  <c:v>0.50549999999999995</c:v>
                </c:pt>
                <c:pt idx="9">
                  <c:v>0.52579999999999993</c:v>
                </c:pt>
                <c:pt idx="10">
                  <c:v>0.60250000000000004</c:v>
                </c:pt>
                <c:pt idx="11">
                  <c:v>0.63659999999999994</c:v>
                </c:pt>
                <c:pt idx="12">
                  <c:v>0.5372393247269116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BF-4613-9AF4-2AB33D58F34E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BF-4613-9AF4-2AB33D58F34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0.62919999999999998</c:v>
                </c:pt>
                <c:pt idx="1">
                  <c:v>0.62840000000000007</c:v>
                </c:pt>
                <c:pt idx="2">
                  <c:v>0.64529999999999998</c:v>
                </c:pt>
                <c:pt idx="3">
                  <c:v>0.47350000000000003</c:v>
                </c:pt>
                <c:pt idx="4">
                  <c:v>0.37439999999999996</c:v>
                </c:pt>
                <c:pt idx="5">
                  <c:v>0.40399999999999997</c:v>
                </c:pt>
                <c:pt idx="6">
                  <c:v>0.44119999999999998</c:v>
                </c:pt>
                <c:pt idx="7">
                  <c:v>0.43630000000000002</c:v>
                </c:pt>
                <c:pt idx="8">
                  <c:v>0.50039999999999996</c:v>
                </c:pt>
                <c:pt idx="9">
                  <c:v>0.62990000000000002</c:v>
                </c:pt>
                <c:pt idx="10">
                  <c:v>0.72750000000000004</c:v>
                </c:pt>
                <c:pt idx="11">
                  <c:v>0.70010000000000006</c:v>
                </c:pt>
                <c:pt idx="12">
                  <c:v>0.55031548718710444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BF-4613-9AF4-2AB33D58F34E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ABF-4613-9AF4-2AB33D58F3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ABF-4613-9AF4-2AB33D58F34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0.75120000000000009</c:v>
                </c:pt>
                <c:pt idx="1">
                  <c:v>0.72860000000000003</c:v>
                </c:pt>
                <c:pt idx="2">
                  <c:v>0.73140000000000005</c:v>
                </c:pt>
                <c:pt idx="3">
                  <c:v>0.53060000000000007</c:v>
                </c:pt>
                <c:pt idx="4">
                  <c:v>0.27329999999999999</c:v>
                </c:pt>
                <c:pt idx="5">
                  <c:v>0.54010000000000002</c:v>
                </c:pt>
                <c:pt idx="6">
                  <c:v>0.43619999999999998</c:v>
                </c:pt>
                <c:pt idx="7">
                  <c:v>0.58509999999999995</c:v>
                </c:pt>
                <c:pt idx="8">
                  <c:v>0.64400000000000002</c:v>
                </c:pt>
                <c:pt idx="9">
                  <c:v>0.629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BF-4613-9AF4-2AB33D58F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BF-4613-9AF4-2AB33D58F3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BF-4613-9AF4-2AB33D58F3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BF-4613-9AF4-2AB33D58F3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BF-4613-9AF4-2AB33D58F3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BF-4613-9AF4-2AB33D58F3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BF-4613-9AF4-2AB33D58F3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BF-4613-9AF4-2AB33D58F3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BF-4613-9AF4-2AB33D58F3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BF-4613-9AF4-2AB33D58F3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BF-4613-9AF4-2AB33D58F3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BF-4613-9AF4-2AB33D58F3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BF-4613-9AF4-2AB33D58F3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BF-4613-9AF4-2AB33D58F34E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0.19389701207883037</c:v>
                </c:pt>
                <c:pt idx="1">
                  <c:v>0.15945257797581158</c:v>
                </c:pt>
                <c:pt idx="2">
                  <c:v>0.13342631334263144</c:v>
                </c:pt>
                <c:pt idx="3">
                  <c:v>0.12059134107708558</c:v>
                </c:pt>
                <c:pt idx="4">
                  <c:v>-0.27003205128205121</c:v>
                </c:pt>
                <c:pt idx="5">
                  <c:v>0.33688118811881207</c:v>
                </c:pt>
                <c:pt idx="6">
                  <c:v>-1.1332728921124247E-2</c:v>
                </c:pt>
                <c:pt idx="7">
                  <c:v>0.34104973641989433</c:v>
                </c:pt>
                <c:pt idx="8">
                  <c:v>0.28697042366107128</c:v>
                </c:pt>
                <c:pt idx="9">
                  <c:v>-1.4287982219399753E-3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ABF-4613-9AF4-2AB33D58F34E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0.11652794292508917</c:v>
                </c:pt>
                <c:pt idx="1">
                  <c:v>0.12282323932809369</c:v>
                </c:pt>
                <c:pt idx="2">
                  <c:v>2.165106858499799E-2</c:v>
                </c:pt>
                <c:pt idx="3">
                  <c:v>0.13013844515441964</c:v>
                </c:pt>
                <c:pt idx="4">
                  <c:v>-0.40946413137424376</c:v>
                </c:pt>
                <c:pt idx="5">
                  <c:v>-6.3464539621987059E-2</c:v>
                </c:pt>
                <c:pt idx="6">
                  <c:v>-7.8775079197465847E-2</c:v>
                </c:pt>
                <c:pt idx="7">
                  <c:v>0.1746637221441476</c:v>
                </c:pt>
                <c:pt idx="8">
                  <c:v>5.9210526315789602E-2</c:v>
                </c:pt>
                <c:pt idx="9">
                  <c:v>0.17989120240105039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ABF-4613-9AF4-2AB33D58F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50-48B8-BBED-40D5F192D37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50-48B8-BBED-40D5F192D370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50-48B8-BBED-40D5F192D370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50-48B8-BBED-40D5F192D370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50-48B8-BBED-40D5F192D37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50-48B8-BBED-40D5F192D370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650-48B8-BBED-40D5F192D3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650-48B8-BBED-40D5F192D37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50-48B8-BBED-40D5F192D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50-48B8-BBED-40D5F192D3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50-48B8-BBED-40D5F192D3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50-48B8-BBED-40D5F192D3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50-48B8-BBED-40D5F192D3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50-48B8-BBED-40D5F192D3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50-48B8-BBED-40D5F192D3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50-48B8-BBED-40D5F192D3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50-48B8-BBED-40D5F192D3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50-48B8-BBED-40D5F192D3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50-48B8-BBED-40D5F192D3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50-48B8-BBED-40D5F192D3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50-48B8-BBED-40D5F192D3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50-48B8-BBED-40D5F192D370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50-48B8-BBED-40D5F192D370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50-48B8-BBED-40D5F192D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4579</c:v>
                </c:pt>
                <c:pt idx="1">
                  <c:v>10180</c:v>
                </c:pt>
                <c:pt idx="2">
                  <c:v>2741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F6-4921-90A9-6B51F9394608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3106</c:v>
                </c:pt>
                <c:pt idx="1">
                  <c:v>5613</c:v>
                </c:pt>
                <c:pt idx="2">
                  <c:v>1092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F6-4921-90A9-6B51F9394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BF6-4921-90A9-6B51F939460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BF6-4921-90A9-6B51F939460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BF6-4921-90A9-6B51F9394608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F6-4921-90A9-6B51F9394608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F6-4921-90A9-6B51F9394608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F6-4921-90A9-6B51F9394608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F6-4921-90A9-6B51F9394608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F6-4921-90A9-6B51F939460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F6-4921-90A9-6B51F9394608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0.31658342676587503</c:v>
                </c:pt>
                <c:pt idx="1">
                  <c:v>0.57211293446131894</c:v>
                </c:pt>
                <c:pt idx="2">
                  <c:v>0.11130363877280604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BF6-4921-90A9-6B51F9394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F6-4921-90A9-6B51F939460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F6-4921-90A9-6B51F939460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F6-4921-90A9-6B51F939460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F6-4921-90A9-6B51F939460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F6-4921-90A9-6B51F939460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F6-4921-90A9-6B51F9394608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F6-4921-90A9-6B51F9394608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F6-4921-90A9-6B51F9394608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F6-4921-90A9-6B51F9394608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F6-4921-90A9-6B51F9394608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F6-4921-90A9-6B51F9394608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F6-4921-90A9-6B51F939460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-0.32168595763267094</c:v>
                </c:pt>
                <c:pt idx="1">
                  <c:v>-0.44862475442043226</c:v>
                </c:pt>
                <c:pt idx="2">
                  <c:v>-0.60160525355709593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F6-4921-90A9-6B51F93946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4F1-4ABD-B40B-0F4CE9011D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4F1-4ABD-B40B-0F4CE9011D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4F1-4ABD-B40B-0F4CE9011D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4F1-4ABD-B40B-0F4CE9011D0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4F1-4ABD-B40B-0F4CE9011D0C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F1-4ABD-B40B-0F4CE9011D0C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F1-4ABD-B40B-0F4CE9011D0C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F1-4ABD-B40B-0F4CE9011D0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F1-4ABD-B40B-0F4CE9011D0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F1-4ABD-B40B-0F4CE9011D0C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F1-4ABD-B40B-0F4CE9011D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3106</c:v>
                </c:pt>
                <c:pt idx="1">
                  <c:v>5613</c:v>
                </c:pt>
                <c:pt idx="2">
                  <c:v>1092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4F1-4ABD-B40B-0F4CE9011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2D-46A6-B7B6-CDAFA0B8FF6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2D-46A6-B7B6-CDAFA0B8FF6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2D-46A6-B7B6-CDAFA0B8FF6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2D-46A6-B7B6-CDAFA0B8FF6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2D-46A6-B7B6-CDAFA0B8FF6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2D-46A6-B7B6-CDAFA0B8FF6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D-46A6-B7B6-CDAFA0B8FF6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2D-46A6-B7B6-CDAFA0B8FF6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2D-46A6-B7B6-CDAFA0B8FF6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2D-46A6-B7B6-CDAFA0B8FF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02D-46A6-B7B6-CDAFA0B8FF6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2D-46A6-B7B6-CDAFA0B8FF6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2D-46A6-B7B6-CDAFA0B8FF6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2D-46A6-B7B6-CDAFA0B8FF6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2D-46A6-B7B6-CDAFA0B8FF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02D-46A6-B7B6-CDAFA0B8FF6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02D-46A6-B7B6-CDAFA0B8FF6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2D-46A6-B7B6-CDAFA0B8FF6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2D-46A6-B7B6-CDAFA0B8FF6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2D-46A6-B7B6-CDAFA0B8FF6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2D-46A6-B7B6-CDAFA0B8FF6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2D-46A6-B7B6-CDAFA0B8FF6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2D-46A6-B7B6-CDAFA0B8FF6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2D-46A6-B7B6-CDAFA0B8FF6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2D-46A6-B7B6-CDAFA0B8FF6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2D-46A6-B7B6-CDAFA0B8FF6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2D-46A6-B7B6-CDAFA0B8FF6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2D-46A6-B7B6-CDAFA0B8FF6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2D-46A6-B7B6-CDAFA0B8FF6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2D-46A6-B7B6-CDAFA0B8FF6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2D-46A6-B7B6-CDAFA0B8FF6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02D-46A6-B7B6-CDAFA0B8FF6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2D-46A6-B7B6-CDAFA0B8FF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02D-46A6-B7B6-CDAFA0B8FF6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02D-46A6-B7B6-CDAFA0B8FF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02D-46A6-B7B6-CDAFA0B8FF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02D-46A6-B7B6-CDAFA0B8FF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02D-46A6-B7B6-CDAFA0B8FF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02D-46A6-B7B6-CDAFA0B8FF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02D-46A6-B7B6-CDAFA0B8FF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02D-46A6-B7B6-CDAFA0B8FF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02D-46A6-B7B6-CDAFA0B8FF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02D-46A6-B7B6-CDAFA0B8FF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02D-46A6-B7B6-CDAFA0B8FF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02D-46A6-B7B6-CDAFA0B8FF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02D-46A6-B7B6-CDAFA0B8FF6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02D-46A6-B7B6-CDAFA0B8FF6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02D-46A6-B7B6-CDAFA0B8FF6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02D-46A6-B7B6-CDAFA0B8FF6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02D-46A6-B7B6-CDAFA0B8FF6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2D-46A6-B7B6-CDAFA0B8FF6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02D-46A6-B7B6-CDAFA0B8FF6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02D-46A6-B7B6-CDAFA0B8FF6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02D-46A6-B7B6-CDAFA0B8FF6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02D-46A6-B7B6-CDAFA0B8FF6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02D-46A6-B7B6-CDAFA0B8FF6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02D-46A6-B7B6-CDAFA0B8FF6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02D-46A6-B7B6-CDAFA0B8FF6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02D-46A6-B7B6-CDAFA0B8FF6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02D-46A6-B7B6-CDAFA0B8FF6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02D-46A6-B7B6-CDAFA0B8FF6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02D-46A6-B7B6-CDAFA0B8FF6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02D-46A6-B7B6-CDAFA0B8FF6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02D-46A6-B7B6-CDAFA0B8FF6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02D-46A6-B7B6-CDAFA0B8FF6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02D-46A6-B7B6-CDAFA0B8FF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02D-46A6-B7B6-CDAFA0B8FF6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02D-46A6-B7B6-CDAFA0B8FF6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02D-46A6-B7B6-CDAFA0B8FF6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02D-46A6-B7B6-CDAFA0B8FF6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02D-46A6-B7B6-CDAFA0B8FF6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02D-46A6-B7B6-CDAFA0B8FF6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02D-46A6-B7B6-CDAFA0B8FF6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02D-46A6-B7B6-CDAFA0B8FF6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02D-46A6-B7B6-CDAFA0B8FF6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02D-46A6-B7B6-CDAFA0B8FF6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02D-46A6-B7B6-CDAFA0B8FF6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02D-46A6-B7B6-CDAFA0B8FF6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02D-46A6-B7B6-CDAFA0B8FF6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02D-46A6-B7B6-CDAFA0B8FF6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02D-46A6-B7B6-CDAFA0B8FF6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02D-46A6-B7B6-CDAFA0B8FF6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02D-46A6-B7B6-CDAFA0B8FF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02D-46A6-B7B6-CDAFA0B8F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EA-419B-9B45-E3DE8D8E5A4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EA-419B-9B45-E3DE8D8E5A4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EA-419B-9B45-E3DE8D8E5A4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EA-419B-9B45-E3DE8D8E5A4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EA-419B-9B45-E3DE8D8E5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1894</c:v>
                </c:pt>
                <c:pt idx="1">
                  <c:v>1121</c:v>
                </c:pt>
                <c:pt idx="2">
                  <c:v>0</c:v>
                </c:pt>
                <c:pt idx="3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D2-420C-9168-F76D588529CC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17330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D2-420C-9168-F76D588529CC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9653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D2-420C-9168-F76D5885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-0.44298903635314479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D2-420C-9168-F76D588529CC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0.27415522703273498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D2-420C-9168-F76D588529CC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0.17239868565169769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D2-420C-9168-F76D588529CC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0.98389562735704816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D2-420C-9168-F76D5885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018-45BF-8079-51B1FC391D86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18-45BF-8079-51B1FC391D86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8-45BF-8079-51B1FC391D86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8-45BF-8079-51B1FC391D8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18-45BF-8079-51B1FC391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473</c:v>
                </c:pt>
                <c:pt idx="1">
                  <c:v>67</c:v>
                </c:pt>
                <c:pt idx="2">
                  <c:v>0</c:v>
                </c:pt>
                <c:pt idx="3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90-4D2A-8F9F-E816C4C4A5DD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4520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90-4D2A-8F9F-E816C4C4A5DD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3052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90-4D2A-8F9F-E816C4C4A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-0.32477876106194692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90-4D2A-8F9F-E816C4C4A5DD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-8.8683189011645291E-2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90-4D2A-8F9F-E816C4C4A5DD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0.21434977578475337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90-4D2A-8F9F-E816C4C4A5DD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0.98261429491307151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90-4D2A-8F9F-E816C4C4A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468-4E4C-8CA6-B084302C9E7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468-4E4C-8CA6-B084302C9E7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68-4E4C-8CA6-B084302C9E7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68-4E4C-8CA6-B084302C9E7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68-4E4C-8CA6-B084302C9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B5-4736-B0C8-C01FE0044A3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915</c:v>
                </c:pt>
                <c:pt idx="1">
                  <c:v>913</c:v>
                </c:pt>
                <c:pt idx="2">
                  <c:v>1359</c:v>
                </c:pt>
                <c:pt idx="3">
                  <c:v>564</c:v>
                </c:pt>
                <c:pt idx="4">
                  <c:v>508</c:v>
                </c:pt>
                <c:pt idx="5">
                  <c:v>626</c:v>
                </c:pt>
                <c:pt idx="6">
                  <c:v>395</c:v>
                </c:pt>
                <c:pt idx="7">
                  <c:v>432</c:v>
                </c:pt>
                <c:pt idx="8">
                  <c:v>663</c:v>
                </c:pt>
                <c:pt idx="9">
                  <c:v>826</c:v>
                </c:pt>
                <c:pt idx="10">
                  <c:v>1538</c:v>
                </c:pt>
                <c:pt idx="11">
                  <c:v>1142</c:v>
                </c:pt>
                <c:pt idx="12">
                  <c:v>9881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B5-4736-B0C8-C01FE0044A3A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B5-4736-B0C8-C01FE0044A3A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758</c:v>
                </c:pt>
                <c:pt idx="1">
                  <c:v>615</c:v>
                </c:pt>
                <c:pt idx="2">
                  <c:v>831</c:v>
                </c:pt>
                <c:pt idx="3">
                  <c:v>809</c:v>
                </c:pt>
                <c:pt idx="4">
                  <c:v>307</c:v>
                </c:pt>
                <c:pt idx="5">
                  <c:v>307</c:v>
                </c:pt>
                <c:pt idx="6">
                  <c:v>195</c:v>
                </c:pt>
                <c:pt idx="7">
                  <c:v>416</c:v>
                </c:pt>
                <c:pt idx="8">
                  <c:v>444</c:v>
                </c:pt>
                <c:pt idx="9">
                  <c:v>557</c:v>
                </c:pt>
                <c:pt idx="10">
                  <c:v>793</c:v>
                </c:pt>
                <c:pt idx="11">
                  <c:v>779</c:v>
                </c:pt>
                <c:pt idx="12">
                  <c:v>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B5-4736-B0C8-C01FE0044A3A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B5-4736-B0C8-C01FE0044A3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580</c:v>
                </c:pt>
                <c:pt idx="1">
                  <c:v>548</c:v>
                </c:pt>
                <c:pt idx="2">
                  <c:v>819</c:v>
                </c:pt>
                <c:pt idx="3">
                  <c:v>460</c:v>
                </c:pt>
                <c:pt idx="4">
                  <c:v>126</c:v>
                </c:pt>
                <c:pt idx="5">
                  <c:v>224</c:v>
                </c:pt>
                <c:pt idx="6">
                  <c:v>189</c:v>
                </c:pt>
                <c:pt idx="7">
                  <c:v>274</c:v>
                </c:pt>
                <c:pt idx="8">
                  <c:v>347</c:v>
                </c:pt>
                <c:pt idx="9">
                  <c:v>635</c:v>
                </c:pt>
                <c:pt idx="10">
                  <c:v>1149</c:v>
                </c:pt>
                <c:pt idx="11">
                  <c:v>860</c:v>
                </c:pt>
                <c:pt idx="12">
                  <c:v>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B5-4736-B0C8-C01FE0044A3A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EB5-4736-B0C8-C01FE0044A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EB5-4736-B0C8-C01FE0044A3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1058</c:v>
                </c:pt>
                <c:pt idx="1">
                  <c:v>766</c:v>
                </c:pt>
                <c:pt idx="2">
                  <c:v>908</c:v>
                </c:pt>
                <c:pt idx="3">
                  <c:v>529</c:v>
                </c:pt>
                <c:pt idx="4">
                  <c:v>76</c:v>
                </c:pt>
                <c:pt idx="5">
                  <c:v>139</c:v>
                </c:pt>
                <c:pt idx="6">
                  <c:v>299</c:v>
                </c:pt>
                <c:pt idx="7">
                  <c:v>387</c:v>
                </c:pt>
                <c:pt idx="8">
                  <c:v>351</c:v>
                </c:pt>
                <c:pt idx="9">
                  <c:v>563</c:v>
                </c:pt>
                <c:pt idx="12">
                  <c:v>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B5-4736-B0C8-C01FE0044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FEB5-4736-B0C8-C01FE0044A3A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168</c:v>
                      </c:pt>
                      <c:pt idx="1">
                        <c:v>174</c:v>
                      </c:pt>
                      <c:pt idx="2">
                        <c:v>287</c:v>
                      </c:pt>
                      <c:pt idx="3">
                        <c:v>171</c:v>
                      </c:pt>
                      <c:pt idx="4">
                        <c:v>207</c:v>
                      </c:pt>
                      <c:pt idx="5">
                        <c:v>302</c:v>
                      </c:pt>
                      <c:pt idx="6">
                        <c:v>365</c:v>
                      </c:pt>
                      <c:pt idx="7">
                        <c:v>330</c:v>
                      </c:pt>
                      <c:pt idx="8">
                        <c:v>429</c:v>
                      </c:pt>
                      <c:pt idx="9">
                        <c:v>712</c:v>
                      </c:pt>
                      <c:pt idx="10">
                        <c:v>1078</c:v>
                      </c:pt>
                      <c:pt idx="11">
                        <c:v>927</c:v>
                      </c:pt>
                      <c:pt idx="12">
                        <c:v>5150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EB5-4736-B0C8-C01FE0044A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B5-4736-B0C8-C01FE0044A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B5-4736-B0C8-C01FE0044A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B5-4736-B0C8-C01FE0044A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B5-4736-B0C8-C01FE0044A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B5-4736-B0C8-C01FE0044A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B5-4736-B0C8-C01FE0044A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B5-4736-B0C8-C01FE0044A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B5-4736-B0C8-C01FE0044A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B5-4736-B0C8-C01FE0044A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B5-4736-B0C8-C01FE0044A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B5-4736-B0C8-C01FE0044A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B5-4736-B0C8-C01FE0044A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B5-4736-B0C8-C01FE0044A3A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0.82413793103448274</c:v>
                </c:pt>
                <c:pt idx="1">
                  <c:v>0.39781021897810209</c:v>
                </c:pt>
                <c:pt idx="2">
                  <c:v>0.10866910866910873</c:v>
                </c:pt>
                <c:pt idx="3">
                  <c:v>0.14999999999999991</c:v>
                </c:pt>
                <c:pt idx="4">
                  <c:v>-0.39682539682539686</c:v>
                </c:pt>
                <c:pt idx="5">
                  <c:v>-0.3794642857142857</c:v>
                </c:pt>
                <c:pt idx="6">
                  <c:v>0.58201058201058209</c:v>
                </c:pt>
                <c:pt idx="7">
                  <c:v>0.4124087591240877</c:v>
                </c:pt>
                <c:pt idx="8">
                  <c:v>1.1527377521613813E-2</c:v>
                </c:pt>
                <c:pt idx="9">
                  <c:v>-0.11338582677165354</c:v>
                </c:pt>
                <c:pt idx="10">
                  <c:v>-1</c:v>
                </c:pt>
                <c:pt idx="11">
                  <c:v>-1</c:v>
                </c:pt>
                <c:pt idx="12">
                  <c:v>0.20799619228938604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EB5-4736-B0C8-C01FE0044A3A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0.15628415300546439</c:v>
                </c:pt>
                <c:pt idx="1">
                  <c:v>-0.16100766703176339</c:v>
                </c:pt>
                <c:pt idx="2">
                  <c:v>-0.33186166298749076</c:v>
                </c:pt>
                <c:pt idx="3">
                  <c:v>-6.2056737588652489E-2</c:v>
                </c:pt>
                <c:pt idx="4">
                  <c:v>-0.85039370078740162</c:v>
                </c:pt>
                <c:pt idx="5">
                  <c:v>-0.77795527156549515</c:v>
                </c:pt>
                <c:pt idx="6">
                  <c:v>-0.24303797468354427</c:v>
                </c:pt>
                <c:pt idx="7">
                  <c:v>-0.10416666666666663</c:v>
                </c:pt>
                <c:pt idx="8">
                  <c:v>-0.47058823529411764</c:v>
                </c:pt>
                <c:pt idx="9">
                  <c:v>-0.31840193704600483</c:v>
                </c:pt>
                <c:pt idx="10">
                  <c:v>-1</c:v>
                </c:pt>
                <c:pt idx="11">
                  <c:v>-1</c:v>
                </c:pt>
                <c:pt idx="12">
                  <c:v>-0.29509790306901817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EB5-4736-B0C8-C01FE0044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1421</c:v>
                </c:pt>
                <c:pt idx="1">
                  <c:v>1054</c:v>
                </c:pt>
                <c:pt idx="2">
                  <c:v>0</c:v>
                </c:pt>
                <c:pt idx="3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C-4825-B356-FC683DD38F4D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12810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C-4825-B356-FC683DD38F4D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6601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2C-4825-B356-FC683DD38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-0.48469945355191257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2C-4825-B356-FC683DD38F4D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0.56162763189022957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2C-4825-B356-FC683DD38F4D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0.13233404710920771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2C-4825-B356-FC683DD38F4D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0.98448918717375089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2C-4825-B356-FC683DD38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D7-4FDE-B367-B489D7DC33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7D7-4FDE-B367-B489D7DC33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7D7-4FDE-B367-B489D7DC33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7D7-4FDE-B367-B489D7DC33E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7D7-4FDE-B367-B489D7DC33E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7D7-4FDE-B367-B489D7DC33E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7D7-4FDE-B367-B489D7DC33E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7D7-4FDE-B367-B489D7DC33E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7D7-4FDE-B367-B489D7DC33E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7D7-4FDE-B367-B489D7DC33E4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D7-4FDE-B367-B489D7DC33E4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D7-4FDE-B367-B489D7DC33E4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D7-4FDE-B367-B489D7DC33E4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D7-4FDE-B367-B489D7DC33E4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D7-4FDE-B367-B489D7DC33E4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D7-4FDE-B367-B489D7DC33E4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D7-4FDE-B367-B489D7DC33E4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D7-4FDE-B367-B489D7DC33E4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D7-4FDE-B367-B489D7DC33E4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7D7-4FDE-B367-B489D7DC33E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142945</c:v>
                </c:pt>
                <c:pt idx="1">
                  <c:v>100942</c:v>
                </c:pt>
                <c:pt idx="2">
                  <c:v>9811</c:v>
                </c:pt>
                <c:pt idx="3">
                  <c:v>336795</c:v>
                </c:pt>
                <c:pt idx="4">
                  <c:v>44255</c:v>
                </c:pt>
                <c:pt idx="5">
                  <c:v>128586</c:v>
                </c:pt>
                <c:pt idx="6">
                  <c:v>29315</c:v>
                </c:pt>
                <c:pt idx="7">
                  <c:v>26485</c:v>
                </c:pt>
                <c:pt idx="8">
                  <c:v>53591</c:v>
                </c:pt>
                <c:pt idx="9">
                  <c:v>48038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7D7-4FDE-B367-B489D7DC3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5C-446F-9BB2-4A188D15ED6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5C-446F-9BB2-4A188D15ED6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5C-446F-9BB2-4A188D15ED6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5C-446F-9BB2-4A188D15ED6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5C-446F-9BB2-4A188D15ED6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5C-446F-9BB2-4A188D15ED6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5C-446F-9BB2-4A188D15ED6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5C-446F-9BB2-4A188D15ED6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5C-446F-9BB2-4A188D15ED6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5C-446F-9BB2-4A188D15E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75C-446F-9BB2-4A188D15ED6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5C-446F-9BB2-4A188D15ED6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5C-446F-9BB2-4A188D15ED6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5C-446F-9BB2-4A188D15ED6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5C-446F-9BB2-4A188D15E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75C-446F-9BB2-4A188D15ED6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75C-446F-9BB2-4A188D15ED6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5C-446F-9BB2-4A188D15ED6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5C-446F-9BB2-4A188D15ED6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5C-446F-9BB2-4A188D15ED6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5C-446F-9BB2-4A188D15ED6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5C-446F-9BB2-4A188D15ED6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5C-446F-9BB2-4A188D15ED6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5C-446F-9BB2-4A188D15ED6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5C-446F-9BB2-4A188D15ED6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5C-446F-9BB2-4A188D15ED6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5C-446F-9BB2-4A188D15ED6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5C-446F-9BB2-4A188D15ED6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5C-446F-9BB2-4A188D15ED6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5C-446F-9BB2-4A188D15ED6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5C-446F-9BB2-4A188D15ED6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5C-446F-9BB2-4A188D15ED6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5C-446F-9BB2-4A188D15ED6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75C-446F-9BB2-4A188D15ED6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75C-446F-9BB2-4A188D15ED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75C-446F-9BB2-4A188D15ED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75C-446F-9BB2-4A188D15ED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75C-446F-9BB2-4A188D15ED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75C-446F-9BB2-4A188D15ED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75C-446F-9BB2-4A188D15ED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75C-446F-9BB2-4A188D15ED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75C-446F-9BB2-4A188D15ED6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75C-446F-9BB2-4A188D15ED6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75C-446F-9BB2-4A188D15ED6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75C-446F-9BB2-4A188D15ED6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75C-446F-9BB2-4A188D15ED6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75C-446F-9BB2-4A188D15ED6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75C-446F-9BB2-4A188D15ED6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75C-446F-9BB2-4A188D15ED6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75C-446F-9BB2-4A188D15ED6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5C-446F-9BB2-4A188D15ED6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5C-446F-9BB2-4A188D15ED6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5C-446F-9BB2-4A188D15ED6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5C-446F-9BB2-4A188D15ED6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5C-446F-9BB2-4A188D15ED6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75C-446F-9BB2-4A188D15ED6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5C-446F-9BB2-4A188D15ED6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75C-446F-9BB2-4A188D15ED6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75C-446F-9BB2-4A188D15ED6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75C-446F-9BB2-4A188D15ED6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75C-446F-9BB2-4A188D15ED6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75C-446F-9BB2-4A188D15ED6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75C-446F-9BB2-4A188D15ED6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75C-446F-9BB2-4A188D15ED6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75C-446F-9BB2-4A188D15ED6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75C-446F-9BB2-4A188D15ED6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75C-446F-9BB2-4A188D15ED6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75C-446F-9BB2-4A188D15ED6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75C-446F-9BB2-4A188D15ED6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75C-446F-9BB2-4A188D15ED6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75C-446F-9BB2-4A188D15ED6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75C-446F-9BB2-4A188D15ED6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75C-446F-9BB2-4A188D15ED6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75C-446F-9BB2-4A188D15ED6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75C-446F-9BB2-4A188D15ED6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75C-446F-9BB2-4A188D15ED6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75C-446F-9BB2-4A188D15ED6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75C-446F-9BB2-4A188D15ED6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75C-446F-9BB2-4A188D15ED6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75C-446F-9BB2-4A188D15ED6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75C-446F-9BB2-4A188D15ED6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75C-446F-9BB2-4A188D15ED6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75C-446F-9BB2-4A188D15ED6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75C-446F-9BB2-4A188D15E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91009</c:v>
                </c:pt>
                <c:pt idx="1">
                  <c:v>41966</c:v>
                </c:pt>
                <c:pt idx="2">
                  <c:v>2244</c:v>
                </c:pt>
                <c:pt idx="3">
                  <c:v>85786</c:v>
                </c:pt>
                <c:pt idx="4">
                  <c:v>26699</c:v>
                </c:pt>
                <c:pt idx="5">
                  <c:v>43048</c:v>
                </c:pt>
                <c:pt idx="6">
                  <c:v>12382</c:v>
                </c:pt>
                <c:pt idx="7">
                  <c:v>18408</c:v>
                </c:pt>
                <c:pt idx="8">
                  <c:v>20131</c:v>
                </c:pt>
                <c:pt idx="9">
                  <c:v>66504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7D-4C45-97E9-49ED83476BA7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161501</c:v>
                </c:pt>
                <c:pt idx="1">
                  <c:v>104488</c:v>
                </c:pt>
                <c:pt idx="2">
                  <c:v>17500</c:v>
                </c:pt>
                <c:pt idx="3">
                  <c:v>304437</c:v>
                </c:pt>
                <c:pt idx="4">
                  <c:v>49296</c:v>
                </c:pt>
                <c:pt idx="5">
                  <c:v>122286</c:v>
                </c:pt>
                <c:pt idx="6">
                  <c:v>32685</c:v>
                </c:pt>
                <c:pt idx="7">
                  <c:v>28851</c:v>
                </c:pt>
                <c:pt idx="8">
                  <c:v>40798</c:v>
                </c:pt>
                <c:pt idx="9">
                  <c:v>52055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7D-4C45-97E9-49ED83476BA7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142945</c:v>
                </c:pt>
                <c:pt idx="1">
                  <c:v>100942</c:v>
                </c:pt>
                <c:pt idx="2">
                  <c:v>9811</c:v>
                </c:pt>
                <c:pt idx="3">
                  <c:v>336795</c:v>
                </c:pt>
                <c:pt idx="4">
                  <c:v>44255</c:v>
                </c:pt>
                <c:pt idx="5">
                  <c:v>128586</c:v>
                </c:pt>
                <c:pt idx="6">
                  <c:v>29315</c:v>
                </c:pt>
                <c:pt idx="7">
                  <c:v>26485</c:v>
                </c:pt>
                <c:pt idx="8">
                  <c:v>53591</c:v>
                </c:pt>
                <c:pt idx="9">
                  <c:v>48038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7D-4C45-97E9-49ED83476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-0.11489712138005337</c:v>
                </c:pt>
                <c:pt idx="1">
                  <c:v>-3.3936911415664905E-2</c:v>
                </c:pt>
                <c:pt idx="2">
                  <c:v>-0.43937142857142852</c:v>
                </c:pt>
                <c:pt idx="3">
                  <c:v>0.10628800047300424</c:v>
                </c:pt>
                <c:pt idx="4">
                  <c:v>-0.10225981824083086</c:v>
                </c:pt>
                <c:pt idx="5">
                  <c:v>5.1518571218291509E-2</c:v>
                </c:pt>
                <c:pt idx="6">
                  <c:v>-0.1031054000305951</c:v>
                </c:pt>
                <c:pt idx="7">
                  <c:v>-8.2007556063914633E-2</c:v>
                </c:pt>
                <c:pt idx="8">
                  <c:v>0.31356929261238298</c:v>
                </c:pt>
                <c:pt idx="9">
                  <c:v>-7.7168379598501535E-2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7D-4C45-97E9-49ED83476BA7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-0.2862065005168255</c:v>
                </c:pt>
                <c:pt idx="1">
                  <c:v>-9.6788625524566241E-2</c:v>
                </c:pt>
                <c:pt idx="2">
                  <c:v>5.4719415179531383E-2</c:v>
                </c:pt>
                <c:pt idx="3">
                  <c:v>9.06538515095483E-2</c:v>
                </c:pt>
                <c:pt idx="4">
                  <c:v>0.67391633255163019</c:v>
                </c:pt>
                <c:pt idx="5">
                  <c:v>0.30658239681346156</c:v>
                </c:pt>
                <c:pt idx="6">
                  <c:v>-2.8233213143751268E-3</c:v>
                </c:pt>
                <c:pt idx="7">
                  <c:v>-0.36075979918903267</c:v>
                </c:pt>
                <c:pt idx="8">
                  <c:v>0.42936014722748239</c:v>
                </c:pt>
                <c:pt idx="9">
                  <c:v>2.3936907172546151E-2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7D-4C45-97E9-49ED83476BA7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0.32777239727074792</c:v>
                </c:pt>
                <c:pt idx="1">
                  <c:v>0.10178479104618902</c:v>
                </c:pt>
                <c:pt idx="2">
                  <c:v>6.6483648517771448E-3</c:v>
                </c:pt>
                <c:pt idx="3">
                  <c:v>0.22043589388831039</c:v>
                </c:pt>
                <c:pt idx="4">
                  <c:v>5.7809462086843809E-2</c:v>
                </c:pt>
                <c:pt idx="5">
                  <c:v>0.11866857937623337</c:v>
                </c:pt>
                <c:pt idx="6">
                  <c:v>2.3425837599306765E-2</c:v>
                </c:pt>
                <c:pt idx="7">
                  <c:v>6.1065922943048342E-2</c:v>
                </c:pt>
                <c:pt idx="8">
                  <c:v>3.4794323039169281E-2</c:v>
                </c:pt>
                <c:pt idx="9">
                  <c:v>4.7594427898373953E-2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7D-4C45-97E9-49ED83476BA7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0.15524624686265628</c:v>
                </c:pt>
                <c:pt idx="1">
                  <c:v>0.10962864493903426</c:v>
                </c:pt>
                <c:pt idx="2">
                  <c:v>1.0655293490290117E-2</c:v>
                </c:pt>
                <c:pt idx="3">
                  <c:v>0.36577816441364391</c:v>
                </c:pt>
                <c:pt idx="4">
                  <c:v>4.8063399593597921E-2</c:v>
                </c:pt>
                <c:pt idx="5">
                  <c:v>0.13965157157705077</c:v>
                </c:pt>
                <c:pt idx="6">
                  <c:v>3.1837725886031475E-2</c:v>
                </c:pt>
                <c:pt idx="7">
                  <c:v>2.8764187961505837E-2</c:v>
                </c:pt>
                <c:pt idx="8">
                  <c:v>5.8202816577121369E-2</c:v>
                </c:pt>
                <c:pt idx="9">
                  <c:v>5.2171948699068056E-2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7D-4C45-97E9-49ED83476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60-42B2-961A-B26373B0EA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660-42B2-961A-B26373B0EA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660-42B2-961A-B26373B0EA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60-42B2-961A-B26373B0EA4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60-42B2-961A-B26373B0EA4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660-42B2-961A-B26373B0EA4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660-42B2-961A-B26373B0EA4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660-42B2-961A-B26373B0EA4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660-42B2-961A-B26373B0EA4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660-42B2-961A-B26373B0EA4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60-42B2-961A-B26373B0EA4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60-42B2-961A-B26373B0EA4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60-42B2-961A-B26373B0EA4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60-42B2-961A-B26373B0EA4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60-42B2-961A-B26373B0EA4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60-42B2-961A-B26373B0EA4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60-42B2-961A-B26373B0EA4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60-42B2-961A-B26373B0EA4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60-42B2-961A-B26373B0EA4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660-42B2-961A-B26373B0EA4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88222</c:v>
                </c:pt>
                <c:pt idx="1">
                  <c:v>55491</c:v>
                </c:pt>
                <c:pt idx="2">
                  <c:v>3106</c:v>
                </c:pt>
                <c:pt idx="3">
                  <c:v>242379</c:v>
                </c:pt>
                <c:pt idx="4">
                  <c:v>29568</c:v>
                </c:pt>
                <c:pt idx="5">
                  <c:v>66129</c:v>
                </c:pt>
                <c:pt idx="6">
                  <c:v>20148</c:v>
                </c:pt>
                <c:pt idx="7">
                  <c:v>8923</c:v>
                </c:pt>
                <c:pt idx="8">
                  <c:v>19824</c:v>
                </c:pt>
                <c:pt idx="9">
                  <c:v>15765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660-42B2-961A-B26373B0E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3D-41DE-B57C-A6C3EAA05B5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3D-41DE-B57C-A6C3EAA05B5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3D-41DE-B57C-A6C3EAA05B5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3D-41DE-B57C-A6C3EAA05B5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3D-41DE-B57C-A6C3EAA05B5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3D-41DE-B57C-A6C3EAA05B5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3D-41DE-B57C-A6C3EAA05B5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3D-41DE-B57C-A6C3EAA05B5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3D-41DE-B57C-A6C3EAA05B5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3D-41DE-B57C-A6C3EAA05B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93D-41DE-B57C-A6C3EAA05B5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3D-41DE-B57C-A6C3EAA05B5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3D-41DE-B57C-A6C3EAA05B5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3D-41DE-B57C-A6C3EAA05B5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3D-41DE-B57C-A6C3EAA05B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93D-41DE-B57C-A6C3EAA05B5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93D-41DE-B57C-A6C3EAA05B5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3D-41DE-B57C-A6C3EAA05B5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3D-41DE-B57C-A6C3EAA05B5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3D-41DE-B57C-A6C3EAA05B5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3D-41DE-B57C-A6C3EAA05B5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3D-41DE-B57C-A6C3EAA05B5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3D-41DE-B57C-A6C3EAA05B5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3D-41DE-B57C-A6C3EAA05B5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3D-41DE-B57C-A6C3EAA05B5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3D-41DE-B57C-A6C3EAA05B5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3D-41DE-B57C-A6C3EAA05B5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3D-41DE-B57C-A6C3EAA05B5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3D-41DE-B57C-A6C3EAA05B5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3D-41DE-B57C-A6C3EAA05B5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3D-41DE-B57C-A6C3EAA05B5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3D-41DE-B57C-A6C3EAA05B5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3D-41DE-B57C-A6C3EAA05B5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93D-41DE-B57C-A6C3EAA05B5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93D-41DE-B57C-A6C3EAA05B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93D-41DE-B57C-A6C3EAA05B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93D-41DE-B57C-A6C3EAA05B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93D-41DE-B57C-A6C3EAA05B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93D-41DE-B57C-A6C3EAA05B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93D-41DE-B57C-A6C3EAA05B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93D-41DE-B57C-A6C3EAA05B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93D-41DE-B57C-A6C3EAA05B5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93D-41DE-B57C-A6C3EAA05B5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93D-41DE-B57C-A6C3EAA05B5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93D-41DE-B57C-A6C3EAA05B5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93D-41DE-B57C-A6C3EAA05B5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93D-41DE-B57C-A6C3EAA05B5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93D-41DE-B57C-A6C3EAA05B5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93D-41DE-B57C-A6C3EAA05B5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93D-41DE-B57C-A6C3EAA05B5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3D-41DE-B57C-A6C3EAA05B5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93D-41DE-B57C-A6C3EAA05B5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93D-41DE-B57C-A6C3EAA05B5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93D-41DE-B57C-A6C3EAA05B5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93D-41DE-B57C-A6C3EAA05B5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93D-41DE-B57C-A6C3EAA05B5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93D-41DE-B57C-A6C3EAA05B5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93D-41DE-B57C-A6C3EAA05B5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93D-41DE-B57C-A6C3EAA05B5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93D-41DE-B57C-A6C3EAA05B5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93D-41DE-B57C-A6C3EAA05B5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93D-41DE-B57C-A6C3EAA05B5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93D-41DE-B57C-A6C3EAA05B5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93D-41DE-B57C-A6C3EAA05B5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93D-41DE-B57C-A6C3EAA05B5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93D-41DE-B57C-A6C3EAA05B5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93D-41DE-B57C-A6C3EAA05B5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93D-41DE-B57C-A6C3EAA05B5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93D-41DE-B57C-A6C3EAA05B5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93D-41DE-B57C-A6C3EAA05B5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93D-41DE-B57C-A6C3EAA05B5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93D-41DE-B57C-A6C3EAA05B5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93D-41DE-B57C-A6C3EAA05B5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93D-41DE-B57C-A6C3EAA05B5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93D-41DE-B57C-A6C3EAA05B5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93D-41DE-B57C-A6C3EAA05B5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93D-41DE-B57C-A6C3EAA05B5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93D-41DE-B57C-A6C3EAA05B5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93D-41DE-B57C-A6C3EAA05B5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93D-41DE-B57C-A6C3EAA05B5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93D-41DE-B57C-A6C3EAA05B5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93D-41DE-B57C-A6C3EAA05B5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93D-41DE-B57C-A6C3EAA05B5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93D-41DE-B57C-A6C3EAA05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38835</c:v>
                </c:pt>
                <c:pt idx="1">
                  <c:v>21414</c:v>
                </c:pt>
                <c:pt idx="2">
                  <c:v>652</c:v>
                </c:pt>
                <c:pt idx="3">
                  <c:v>65110</c:v>
                </c:pt>
                <c:pt idx="4">
                  <c:v>24100</c:v>
                </c:pt>
                <c:pt idx="5">
                  <c:v>23563</c:v>
                </c:pt>
                <c:pt idx="6">
                  <c:v>5893</c:v>
                </c:pt>
                <c:pt idx="7">
                  <c:v>5089</c:v>
                </c:pt>
                <c:pt idx="8">
                  <c:v>12942</c:v>
                </c:pt>
                <c:pt idx="9">
                  <c:v>30869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5F-4D23-8007-DE5E38D5BD6F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92954</c:v>
                </c:pt>
                <c:pt idx="1">
                  <c:v>58131</c:v>
                </c:pt>
                <c:pt idx="2">
                  <c:v>4579</c:v>
                </c:pt>
                <c:pt idx="3">
                  <c:v>221702</c:v>
                </c:pt>
                <c:pt idx="4">
                  <c:v>31028</c:v>
                </c:pt>
                <c:pt idx="5">
                  <c:v>66570</c:v>
                </c:pt>
                <c:pt idx="6">
                  <c:v>22489</c:v>
                </c:pt>
                <c:pt idx="7">
                  <c:v>9698</c:v>
                </c:pt>
                <c:pt idx="8">
                  <c:v>12212</c:v>
                </c:pt>
                <c:pt idx="9">
                  <c:v>13546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5F-4D23-8007-DE5E38D5BD6F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88222</c:v>
                </c:pt>
                <c:pt idx="1">
                  <c:v>55491</c:v>
                </c:pt>
                <c:pt idx="2">
                  <c:v>3106</c:v>
                </c:pt>
                <c:pt idx="3">
                  <c:v>242379</c:v>
                </c:pt>
                <c:pt idx="4">
                  <c:v>29568</c:v>
                </c:pt>
                <c:pt idx="5">
                  <c:v>66129</c:v>
                </c:pt>
                <c:pt idx="6">
                  <c:v>20148</c:v>
                </c:pt>
                <c:pt idx="7">
                  <c:v>8923</c:v>
                </c:pt>
                <c:pt idx="8">
                  <c:v>19824</c:v>
                </c:pt>
                <c:pt idx="9">
                  <c:v>15765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5F-4D23-8007-DE5E38D5B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-5.0906900187189352E-2</c:v>
                </c:pt>
                <c:pt idx="1">
                  <c:v>-4.5414666873096921E-2</c:v>
                </c:pt>
                <c:pt idx="2">
                  <c:v>-0.32168595763267094</c:v>
                </c:pt>
                <c:pt idx="3">
                  <c:v>9.3264832973992018E-2</c:v>
                </c:pt>
                <c:pt idx="4">
                  <c:v>-4.7054273559365756E-2</c:v>
                </c:pt>
                <c:pt idx="5">
                  <c:v>-6.6246056782334195E-3</c:v>
                </c:pt>
                <c:pt idx="6">
                  <c:v>-0.10409533549735428</c:v>
                </c:pt>
                <c:pt idx="7">
                  <c:v>-7.9913384202928484E-2</c:v>
                </c:pt>
                <c:pt idx="8">
                  <c:v>0.6233213232885686</c:v>
                </c:pt>
                <c:pt idx="9">
                  <c:v>0.16381219548206105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5F-4D23-8007-DE5E38D5BD6F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-9.4657553927303351E-2</c:v>
                </c:pt>
                <c:pt idx="1">
                  <c:v>-0.16215971372922044</c:v>
                </c:pt>
                <c:pt idx="2">
                  <c:v>-0.23270750988142297</c:v>
                </c:pt>
                <c:pt idx="3">
                  <c:v>-1.5279921995612233E-2</c:v>
                </c:pt>
                <c:pt idx="4">
                  <c:v>0.85158745068570352</c:v>
                </c:pt>
                <c:pt idx="5">
                  <c:v>0.36399075945711812</c:v>
                </c:pt>
                <c:pt idx="6">
                  <c:v>0.35942244113082777</c:v>
                </c:pt>
                <c:pt idx="7">
                  <c:v>-0.51547567332754129</c:v>
                </c:pt>
                <c:pt idx="8">
                  <c:v>0.18465399784869119</c:v>
                </c:pt>
                <c:pt idx="9">
                  <c:v>-0.12673793829280455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5F-4D23-8007-DE5E38D5BD6F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0.33414501407224267</c:v>
                </c:pt>
                <c:pt idx="1">
                  <c:v>9.6956974701062029E-2</c:v>
                </c:pt>
                <c:pt idx="2">
                  <c:v>6.935049991447808E-3</c:v>
                </c:pt>
                <c:pt idx="3">
                  <c:v>0.29641585420845579</c:v>
                </c:pt>
                <c:pt idx="4">
                  <c:v>5.4326631524933527E-2</c:v>
                </c:pt>
                <c:pt idx="5">
                  <c:v>0.12433020789600535</c:v>
                </c:pt>
                <c:pt idx="6">
                  <c:v>2.44872572343767E-2</c:v>
                </c:pt>
                <c:pt idx="7">
                  <c:v>3.109576899752764E-2</c:v>
                </c:pt>
                <c:pt idx="8">
                  <c:v>1.0949915255555037E-2</c:v>
                </c:pt>
                <c:pt idx="9">
                  <c:v>2.0357326118393432E-2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15F-4D23-8007-DE5E38D5BD6F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0.16053352257735803</c:v>
                </c:pt>
                <c:pt idx="1">
                  <c:v>0.10097442476185277</c:v>
                </c:pt>
                <c:pt idx="2">
                  <c:v>5.6518455841544522E-3</c:v>
                </c:pt>
                <c:pt idx="3">
                  <c:v>0.44104593716734447</c:v>
                </c:pt>
                <c:pt idx="4">
                  <c:v>5.3803531948576573E-2</c:v>
                </c:pt>
                <c:pt idx="5">
                  <c:v>0.12033190490487758</c:v>
                </c:pt>
                <c:pt idx="6">
                  <c:v>3.6662390479569831E-2</c:v>
                </c:pt>
                <c:pt idx="7">
                  <c:v>1.6236773389378678E-2</c:v>
                </c:pt>
                <c:pt idx="8">
                  <c:v>3.6072822556432023E-2</c:v>
                </c:pt>
                <c:pt idx="9">
                  <c:v>2.8686846630455551E-2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5F-4D23-8007-DE5E38D5B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octubre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octubre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44-4F6D-A084-9CAC71F315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544-4F6D-A084-9CAC71F315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544-4F6D-A084-9CAC71F315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544-4F6D-A084-9CAC71F315F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544-4F6D-A084-9CAC71F315F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544-4F6D-A084-9CAC71F315F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544-4F6D-A084-9CAC71F315F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544-4F6D-A084-9CAC71F315F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544-4F6D-A084-9CAC71F315F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544-4F6D-A084-9CAC71F315F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44-4F6D-A084-9CAC71F315F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44-4F6D-A084-9CAC71F315F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44-4F6D-A084-9CAC71F315F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44-4F6D-A084-9CAC71F315F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44-4F6D-A084-9CAC71F315F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44-4F6D-A084-9CAC71F315F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44-4F6D-A084-9CAC71F315F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44-4F6D-A084-9CAC71F315F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44-4F6D-A084-9CAC71F315F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544-4F6D-A084-9CAC71F315F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54723</c:v>
                </c:pt>
                <c:pt idx="1">
                  <c:v>45451</c:v>
                </c:pt>
                <c:pt idx="2">
                  <c:v>6705</c:v>
                </c:pt>
                <c:pt idx="3">
                  <c:v>94416</c:v>
                </c:pt>
                <c:pt idx="4">
                  <c:v>14687</c:v>
                </c:pt>
                <c:pt idx="5">
                  <c:v>62457</c:v>
                </c:pt>
                <c:pt idx="6">
                  <c:v>9167</c:v>
                </c:pt>
                <c:pt idx="7">
                  <c:v>17562</c:v>
                </c:pt>
                <c:pt idx="8">
                  <c:v>33767</c:v>
                </c:pt>
                <c:pt idx="9">
                  <c:v>32273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544-4F6D-A084-9CAC71F31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C3-44D4-B70E-23F5E48FF51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3-44D4-B70E-23F5E48FF51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3-44D4-B70E-23F5E48FF51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3-44D4-B70E-23F5E48FF51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3-44D4-B70E-23F5E48FF51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3-44D4-B70E-23F5E48FF51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3-44D4-B70E-23F5E48FF51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C3-44D4-B70E-23F5E48FF51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C3-44D4-B70E-23F5E48FF51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C3-44D4-B70E-23F5E48FF5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6C3-44D4-B70E-23F5E48FF51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C3-44D4-B70E-23F5E48FF51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C3-44D4-B70E-23F5E48FF51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C3-44D4-B70E-23F5E48FF51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C3-44D4-B70E-23F5E48FF5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6C3-44D4-B70E-23F5E48FF51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6C3-44D4-B70E-23F5E48FF51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C3-44D4-B70E-23F5E48FF51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C3-44D4-B70E-23F5E48FF51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C3-44D4-B70E-23F5E48FF51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C3-44D4-B70E-23F5E48FF51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C3-44D4-B70E-23F5E48FF51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C3-44D4-B70E-23F5E48FF51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C3-44D4-B70E-23F5E48FF51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C3-44D4-B70E-23F5E48FF51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C3-44D4-B70E-23F5E48FF51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C3-44D4-B70E-23F5E48FF51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C3-44D4-B70E-23F5E48FF51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C3-44D4-B70E-23F5E48FF51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C3-44D4-B70E-23F5E48FF51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C3-44D4-B70E-23F5E48FF51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6C3-44D4-B70E-23F5E48FF51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6C3-44D4-B70E-23F5E48FF51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6C3-44D4-B70E-23F5E48FF51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6C3-44D4-B70E-23F5E48FF5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6C3-44D4-B70E-23F5E48FF5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6C3-44D4-B70E-23F5E48FF5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6C3-44D4-B70E-23F5E48FF5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6C3-44D4-B70E-23F5E48FF5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6C3-44D4-B70E-23F5E48FF5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6C3-44D4-B70E-23F5E48FF5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6C3-44D4-B70E-23F5E48FF51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6C3-44D4-B70E-23F5E48FF51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6C3-44D4-B70E-23F5E48FF51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6C3-44D4-B70E-23F5E48FF51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6C3-44D4-B70E-23F5E48FF51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6C3-44D4-B70E-23F5E48FF51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6C3-44D4-B70E-23F5E48FF51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6C3-44D4-B70E-23F5E48FF51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6C3-44D4-B70E-23F5E48FF51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6C3-44D4-B70E-23F5E48FF51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6C3-44D4-B70E-23F5E48FF51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6C3-44D4-B70E-23F5E48FF51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6C3-44D4-B70E-23F5E48FF51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6C3-44D4-B70E-23F5E48FF51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6C3-44D4-B70E-23F5E48FF51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6C3-44D4-B70E-23F5E48FF51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6C3-44D4-B70E-23F5E48FF51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6C3-44D4-B70E-23F5E48FF51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6C3-44D4-B70E-23F5E48FF51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6C3-44D4-B70E-23F5E48FF51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6C3-44D4-B70E-23F5E48FF51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6C3-44D4-B70E-23F5E48FF51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6C3-44D4-B70E-23F5E48FF51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6C3-44D4-B70E-23F5E48FF51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6C3-44D4-B70E-23F5E48FF51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6C3-44D4-B70E-23F5E48FF51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6C3-44D4-B70E-23F5E48FF51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6C3-44D4-B70E-23F5E48FF51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6C3-44D4-B70E-23F5E48FF51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6C3-44D4-B70E-23F5E48FF51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6C3-44D4-B70E-23F5E48FF51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6C3-44D4-B70E-23F5E48FF51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6C3-44D4-B70E-23F5E48FF51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6C3-44D4-B70E-23F5E48FF51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6C3-44D4-B70E-23F5E48FF51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6C3-44D4-B70E-23F5E48FF51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6C3-44D4-B70E-23F5E48FF51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6C3-44D4-B70E-23F5E48FF51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6C3-44D4-B70E-23F5E48FF51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6C3-44D4-B70E-23F5E48FF51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6C3-44D4-B70E-23F5E48FF51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6C3-44D4-B70E-23F5E48FF51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6C3-44D4-B70E-23F5E48F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52174</c:v>
                </c:pt>
                <c:pt idx="1">
                  <c:v>20552</c:v>
                </c:pt>
                <c:pt idx="2">
                  <c:v>1592</c:v>
                </c:pt>
                <c:pt idx="3">
                  <c:v>20676</c:v>
                </c:pt>
                <c:pt idx="4">
                  <c:v>2599</c:v>
                </c:pt>
                <c:pt idx="5">
                  <c:v>19485</c:v>
                </c:pt>
                <c:pt idx="6">
                  <c:v>6489</c:v>
                </c:pt>
                <c:pt idx="7">
                  <c:v>13319</c:v>
                </c:pt>
                <c:pt idx="8">
                  <c:v>7189</c:v>
                </c:pt>
                <c:pt idx="9">
                  <c:v>35635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4E-4B6C-B3B6-36994EFC5884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68547</c:v>
                </c:pt>
                <c:pt idx="1">
                  <c:v>46357</c:v>
                </c:pt>
                <c:pt idx="2">
                  <c:v>12921</c:v>
                </c:pt>
                <c:pt idx="3">
                  <c:v>82735</c:v>
                </c:pt>
                <c:pt idx="4">
                  <c:v>18268</c:v>
                </c:pt>
                <c:pt idx="5">
                  <c:v>55716</c:v>
                </c:pt>
                <c:pt idx="6">
                  <c:v>10196</c:v>
                </c:pt>
                <c:pt idx="7">
                  <c:v>19153</c:v>
                </c:pt>
                <c:pt idx="8">
                  <c:v>28586</c:v>
                </c:pt>
                <c:pt idx="9">
                  <c:v>38509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4E-4B6C-B3B6-36994EFC5884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54723</c:v>
                </c:pt>
                <c:pt idx="1">
                  <c:v>45451</c:v>
                </c:pt>
                <c:pt idx="2">
                  <c:v>6705</c:v>
                </c:pt>
                <c:pt idx="3">
                  <c:v>94416</c:v>
                </c:pt>
                <c:pt idx="4">
                  <c:v>14687</c:v>
                </c:pt>
                <c:pt idx="5">
                  <c:v>62457</c:v>
                </c:pt>
                <c:pt idx="6">
                  <c:v>9167</c:v>
                </c:pt>
                <c:pt idx="7">
                  <c:v>17562</c:v>
                </c:pt>
                <c:pt idx="8">
                  <c:v>33767</c:v>
                </c:pt>
                <c:pt idx="9">
                  <c:v>32273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4E-4B6C-B3B6-36994EFC5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-0.20167184559499318</c:v>
                </c:pt>
                <c:pt idx="1">
                  <c:v>-1.9543973941368087E-2</c:v>
                </c:pt>
                <c:pt idx="2">
                  <c:v>-0.48107731599721382</c:v>
                </c:pt>
                <c:pt idx="3">
                  <c:v>0.14118571342237263</c:v>
                </c:pt>
                <c:pt idx="4">
                  <c:v>-0.19602583753010727</c:v>
                </c:pt>
                <c:pt idx="5">
                  <c:v>0.12098858496661635</c:v>
                </c:pt>
                <c:pt idx="6">
                  <c:v>-0.10092193016869355</c:v>
                </c:pt>
                <c:pt idx="7">
                  <c:v>-8.3067926695556848E-2</c:v>
                </c:pt>
                <c:pt idx="8">
                  <c:v>0.1812425662911914</c:v>
                </c:pt>
                <c:pt idx="9">
                  <c:v>-0.16193617076527567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4E-4B6C-B3B6-36994EFC5884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-0.46775275981131159</c:v>
                </c:pt>
                <c:pt idx="1">
                  <c:v>-1.691266912669076E-3</c:v>
                </c:pt>
                <c:pt idx="2">
                  <c:v>0.27617053673391712</c:v>
                </c:pt>
                <c:pt idx="3">
                  <c:v>0.50677454876238803</c:v>
                </c:pt>
                <c:pt idx="4">
                  <c:v>0.40290381125226871</c:v>
                </c:pt>
                <c:pt idx="5">
                  <c:v>0.25084114395577983</c:v>
                </c:pt>
                <c:pt idx="6">
                  <c:v>-0.37113260616038968</c:v>
                </c:pt>
                <c:pt idx="7">
                  <c:v>-0.23696558915537014</c:v>
                </c:pt>
                <c:pt idx="8">
                  <c:v>0.62661977937280211</c:v>
                </c:pt>
                <c:pt idx="9">
                  <c:v>0.118183078095766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4E-4B6C-B3B6-36994EFC5884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0.32215952667908404</c:v>
                </c:pt>
                <c:pt idx="1">
                  <c:v>0.10603703297907308</c:v>
                </c:pt>
                <c:pt idx="2">
                  <c:v>6.3958584419853181E-3</c:v>
                </c:pt>
                <c:pt idx="3">
                  <c:v>0.15351429823600307</c:v>
                </c:pt>
                <c:pt idx="4">
                  <c:v>6.0877068039881667E-2</c:v>
                </c:pt>
                <c:pt idx="5">
                  <c:v>0.11368193272707351</c:v>
                </c:pt>
                <c:pt idx="6">
                  <c:v>2.2490960885285415E-2</c:v>
                </c:pt>
                <c:pt idx="7">
                  <c:v>8.7463021803440344E-2</c:v>
                </c:pt>
                <c:pt idx="8">
                  <c:v>5.5795989920017532E-2</c:v>
                </c:pt>
                <c:pt idx="9">
                  <c:v>7.1584310288156025E-2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4E-4B6C-B3B6-36994EFC5884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0.14741869787289066</c:v>
                </c:pt>
                <c:pt idx="1">
                  <c:v>0.12244078791405358</c:v>
                </c:pt>
                <c:pt idx="2">
                  <c:v>1.8062649511863968E-2</c:v>
                </c:pt>
                <c:pt idx="3">
                  <c:v>0.25434796663865</c:v>
                </c:pt>
                <c:pt idx="4">
                  <c:v>3.9565418848731708E-2</c:v>
                </c:pt>
                <c:pt idx="5">
                  <c:v>0.16825337815995345</c:v>
                </c:pt>
                <c:pt idx="6">
                  <c:v>2.469504967565354E-2</c:v>
                </c:pt>
                <c:pt idx="7">
                  <c:v>4.7310402793043251E-2</c:v>
                </c:pt>
                <c:pt idx="8">
                  <c:v>9.0965173164371457E-2</c:v>
                </c:pt>
                <c:pt idx="9">
                  <c:v>8.6940475420788352E-2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4E-4B6C-B3B6-36994EFC5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CF-4ED0-B42D-B773E52BE5A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299</c:v>
                </c:pt>
                <c:pt idx="1">
                  <c:v>241</c:v>
                </c:pt>
                <c:pt idx="2">
                  <c:v>206</c:v>
                </c:pt>
                <c:pt idx="3">
                  <c:v>201</c:v>
                </c:pt>
                <c:pt idx="4">
                  <c:v>190</c:v>
                </c:pt>
                <c:pt idx="5">
                  <c:v>145</c:v>
                </c:pt>
                <c:pt idx="6">
                  <c:v>243</c:v>
                </c:pt>
                <c:pt idx="7">
                  <c:v>199</c:v>
                </c:pt>
                <c:pt idx="8">
                  <c:v>103</c:v>
                </c:pt>
                <c:pt idx="9">
                  <c:v>95</c:v>
                </c:pt>
                <c:pt idx="10">
                  <c:v>139</c:v>
                </c:pt>
                <c:pt idx="11">
                  <c:v>125</c:v>
                </c:pt>
                <c:pt idx="12">
                  <c:v>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CF-4ED0-B42D-B773E52BE5A9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CF-4ED0-B42D-B773E52BE5A9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117</c:v>
                </c:pt>
                <c:pt idx="1">
                  <c:v>133</c:v>
                </c:pt>
                <c:pt idx="2">
                  <c:v>271</c:v>
                </c:pt>
                <c:pt idx="3">
                  <c:v>309</c:v>
                </c:pt>
                <c:pt idx="4">
                  <c:v>178</c:v>
                </c:pt>
                <c:pt idx="5">
                  <c:v>122</c:v>
                </c:pt>
                <c:pt idx="6">
                  <c:v>166</c:v>
                </c:pt>
                <c:pt idx="7">
                  <c:v>236</c:v>
                </c:pt>
                <c:pt idx="8">
                  <c:v>289</c:v>
                </c:pt>
                <c:pt idx="9">
                  <c:v>306</c:v>
                </c:pt>
                <c:pt idx="10">
                  <c:v>256</c:v>
                </c:pt>
                <c:pt idx="11">
                  <c:v>363</c:v>
                </c:pt>
                <c:pt idx="12">
                  <c:v>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CF-4ED0-B42D-B773E52BE5A9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CF-4ED0-B42D-B773E52BE5A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348</c:v>
                </c:pt>
                <c:pt idx="1">
                  <c:v>288</c:v>
                </c:pt>
                <c:pt idx="2">
                  <c:v>337</c:v>
                </c:pt>
                <c:pt idx="3">
                  <c:v>315</c:v>
                </c:pt>
                <c:pt idx="4">
                  <c:v>161</c:v>
                </c:pt>
                <c:pt idx="5">
                  <c:v>125</c:v>
                </c:pt>
                <c:pt idx="6">
                  <c:v>166</c:v>
                </c:pt>
                <c:pt idx="7">
                  <c:v>208</c:v>
                </c:pt>
                <c:pt idx="8">
                  <c:v>156</c:v>
                </c:pt>
                <c:pt idx="9">
                  <c:v>295</c:v>
                </c:pt>
                <c:pt idx="10">
                  <c:v>236</c:v>
                </c:pt>
                <c:pt idx="11">
                  <c:v>307</c:v>
                </c:pt>
                <c:pt idx="12">
                  <c:v>2942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CF-4ED0-B42D-B773E52BE5A9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CF-4ED0-B42D-B773E52BE5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ECF-4ED0-B42D-B773E52BE5A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271</c:v>
                </c:pt>
                <c:pt idx="1">
                  <c:v>301</c:v>
                </c:pt>
                <c:pt idx="2">
                  <c:v>308</c:v>
                </c:pt>
                <c:pt idx="3">
                  <c:v>215</c:v>
                </c:pt>
                <c:pt idx="4">
                  <c:v>70</c:v>
                </c:pt>
                <c:pt idx="5">
                  <c:v>70</c:v>
                </c:pt>
                <c:pt idx="6">
                  <c:v>55</c:v>
                </c:pt>
                <c:pt idx="7">
                  <c:v>228</c:v>
                </c:pt>
                <c:pt idx="8">
                  <c:v>203</c:v>
                </c:pt>
                <c:pt idx="9">
                  <c:v>240</c:v>
                </c:pt>
                <c:pt idx="12">
                  <c:v>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CF-4ED0-B42D-B773E52BE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CF-4ED0-B42D-B773E52BE5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CF-4ED0-B42D-B773E52BE5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CF-4ED0-B42D-B773E52BE5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CF-4ED0-B42D-B773E52BE5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CF-4ED0-B42D-B773E52BE5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CF-4ED0-B42D-B773E52BE5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CF-4ED0-B42D-B773E52BE5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CF-4ED0-B42D-B773E52BE5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CF-4ED0-B42D-B773E52BE5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CF-4ED0-B42D-B773E52BE5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CF-4ED0-B42D-B773E52BE5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CF-4ED0-B42D-B773E52BE5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CF-4ED0-B42D-B773E52BE5A9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-0.22126436781609193</c:v>
                </c:pt>
                <c:pt idx="1">
                  <c:v>4.513888888888884E-2</c:v>
                </c:pt>
                <c:pt idx="2">
                  <c:v>-8.6053412462907986E-2</c:v>
                </c:pt>
                <c:pt idx="3">
                  <c:v>-0.31746031746031744</c:v>
                </c:pt>
                <c:pt idx="4">
                  <c:v>-0.56521739130434789</c:v>
                </c:pt>
                <c:pt idx="5">
                  <c:v>-0.43999999999999995</c:v>
                </c:pt>
                <c:pt idx="6">
                  <c:v>-0.66867469879518071</c:v>
                </c:pt>
                <c:pt idx="7">
                  <c:v>9.6153846153846256E-2</c:v>
                </c:pt>
                <c:pt idx="8">
                  <c:v>0.30128205128205132</c:v>
                </c:pt>
                <c:pt idx="9">
                  <c:v>-0.18644067796610164</c:v>
                </c:pt>
                <c:pt idx="10">
                  <c:v>-1</c:v>
                </c:pt>
                <c:pt idx="11">
                  <c:v>-1</c:v>
                </c:pt>
                <c:pt idx="12">
                  <c:v>-0.18257607336390158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CF-4ED0-B42D-B773E52BE5A9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-9.3645484949832825E-2</c:v>
                </c:pt>
                <c:pt idx="1">
                  <c:v>0.24896265560165975</c:v>
                </c:pt>
                <c:pt idx="2">
                  <c:v>0.49514563106796117</c:v>
                </c:pt>
                <c:pt idx="3">
                  <c:v>6.9651741293532243E-2</c:v>
                </c:pt>
                <c:pt idx="4">
                  <c:v>-0.63157894736842102</c:v>
                </c:pt>
                <c:pt idx="5">
                  <c:v>-0.51724137931034475</c:v>
                </c:pt>
                <c:pt idx="6">
                  <c:v>-0.77366255144032925</c:v>
                </c:pt>
                <c:pt idx="7">
                  <c:v>0.14572864321608048</c:v>
                </c:pt>
                <c:pt idx="8">
                  <c:v>0.970873786407767</c:v>
                </c:pt>
                <c:pt idx="9">
                  <c:v>1.5263157894736841</c:v>
                </c:pt>
                <c:pt idx="10">
                  <c:v>-1</c:v>
                </c:pt>
                <c:pt idx="11">
                  <c:v>-1</c:v>
                </c:pt>
                <c:pt idx="12">
                  <c:v>2.0291363163371434E-2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ECF-4ED0-B42D-B773E52BE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53-43E6-87EA-F97A1830A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53-43E6-87EA-F97A1830A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5439</c:v>
                </c:pt>
                <c:pt idx="1">
                  <c:v>3247</c:v>
                </c:pt>
                <c:pt idx="2">
                  <c:v>2535</c:v>
                </c:pt>
                <c:pt idx="3">
                  <c:v>681</c:v>
                </c:pt>
                <c:pt idx="4">
                  <c:v>4565</c:v>
                </c:pt>
                <c:pt idx="5">
                  <c:v>4388</c:v>
                </c:pt>
                <c:pt idx="6">
                  <c:v>3874</c:v>
                </c:pt>
                <c:pt idx="7">
                  <c:v>4169</c:v>
                </c:pt>
                <c:pt idx="8">
                  <c:v>3816</c:v>
                </c:pt>
                <c:pt idx="9">
                  <c:v>5674</c:v>
                </c:pt>
                <c:pt idx="10">
                  <c:v>2962</c:v>
                </c:pt>
                <c:pt idx="11">
                  <c:v>4097</c:v>
                </c:pt>
                <c:pt idx="12">
                  <c:v>3657</c:v>
                </c:pt>
                <c:pt idx="13">
                  <c:v>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D1-4814-AA2D-F1D82C715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0.67508469356328926</c:v>
                </c:pt>
                <c:pt idx="1">
                  <c:v>0.28086785009861925</c:v>
                </c:pt>
                <c:pt idx="2">
                  <c:v>2.7224669603524227</c:v>
                </c:pt>
                <c:pt idx="3">
                  <c:v>-0.85082146768893763</c:v>
                </c:pt>
                <c:pt idx="4">
                  <c:v>4.0337283500455845E-2</c:v>
                </c:pt>
                <c:pt idx="5">
                  <c:v>0.13267940113577703</c:v>
                </c:pt>
                <c:pt idx="6">
                  <c:v>-7.0760374190453335E-2</c:v>
                </c:pt>
                <c:pt idx="7">
                  <c:v>9.2505241090146795E-2</c:v>
                </c:pt>
                <c:pt idx="8">
                  <c:v>-0.32745858301022202</c:v>
                </c:pt>
                <c:pt idx="9">
                  <c:v>0.91559756920999336</c:v>
                </c:pt>
                <c:pt idx="10">
                  <c:v>-0.27703197461557239</c:v>
                </c:pt>
                <c:pt idx="11">
                  <c:v>0.12031719989062073</c:v>
                </c:pt>
                <c:pt idx="12">
                  <c:v>-0.12616487455197134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1-4814-AA2D-F1D82C715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14811</c:v>
                </c:pt>
                <c:pt idx="1">
                  <c:v>3515</c:v>
                </c:pt>
                <c:pt idx="2">
                  <c:v>2415</c:v>
                </c:pt>
                <c:pt idx="3">
                  <c:v>1658</c:v>
                </c:pt>
                <c:pt idx="4">
                  <c:v>5944</c:v>
                </c:pt>
                <c:pt idx="5">
                  <c:v>7273</c:v>
                </c:pt>
                <c:pt idx="6">
                  <c:v>7179</c:v>
                </c:pt>
                <c:pt idx="7">
                  <c:v>7707</c:v>
                </c:pt>
                <c:pt idx="8">
                  <c:v>7821</c:v>
                </c:pt>
                <c:pt idx="9">
                  <c:v>6979</c:v>
                </c:pt>
                <c:pt idx="10">
                  <c:v>4515</c:v>
                </c:pt>
                <c:pt idx="11">
                  <c:v>6044</c:v>
                </c:pt>
                <c:pt idx="12">
                  <c:v>9013</c:v>
                </c:pt>
                <c:pt idx="13">
                  <c:v>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1B-409A-8712-6BEF003D0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3.2136557610241825</c:v>
                </c:pt>
                <c:pt idx="1">
                  <c:v>0.45548654244306408</c:v>
                </c:pt>
                <c:pt idx="2">
                  <c:v>0.45657418576598308</c:v>
                </c:pt>
                <c:pt idx="3">
                  <c:v>-0.72106325706594887</c:v>
                </c:pt>
                <c:pt idx="4">
                  <c:v>-0.182730647600715</c:v>
                </c:pt>
                <c:pt idx="5">
                  <c:v>1.3093745647026145E-2</c:v>
                </c:pt>
                <c:pt idx="6">
                  <c:v>-6.8509147528221126E-2</c:v>
                </c:pt>
                <c:pt idx="7">
                  <c:v>-1.4576141158419653E-2</c:v>
                </c:pt>
                <c:pt idx="8">
                  <c:v>0.12064765725748683</c:v>
                </c:pt>
                <c:pt idx="9">
                  <c:v>0.54573643410852712</c:v>
                </c:pt>
                <c:pt idx="10">
                  <c:v>-0.25297816015883523</c:v>
                </c:pt>
                <c:pt idx="11">
                  <c:v>-0.32941307000998554</c:v>
                </c:pt>
                <c:pt idx="12">
                  <c:v>-3.8920878652164648E-2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1B-409A-8712-6BEF003D0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FA-4332-B5D1-B5B7DA08CE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91</c:v>
                </c:pt>
                <c:pt idx="1">
                  <c:v>113</c:v>
                </c:pt>
                <c:pt idx="2">
                  <c:v>77</c:v>
                </c:pt>
                <c:pt idx="3">
                  <c:v>71</c:v>
                </c:pt>
                <c:pt idx="4">
                  <c:v>62</c:v>
                </c:pt>
                <c:pt idx="5">
                  <c:v>45</c:v>
                </c:pt>
                <c:pt idx="6">
                  <c:v>22</c:v>
                </c:pt>
                <c:pt idx="7">
                  <c:v>26</c:v>
                </c:pt>
                <c:pt idx="8">
                  <c:v>39</c:v>
                </c:pt>
                <c:pt idx="9">
                  <c:v>42</c:v>
                </c:pt>
                <c:pt idx="10">
                  <c:v>73</c:v>
                </c:pt>
                <c:pt idx="11">
                  <c:v>25</c:v>
                </c:pt>
                <c:pt idx="12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FA-4332-B5D1-B5B7DA08CEBF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FA-4332-B5D1-B5B7DA08CEBF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89</c:v>
                </c:pt>
                <c:pt idx="1">
                  <c:v>106</c:v>
                </c:pt>
                <c:pt idx="2">
                  <c:v>58</c:v>
                </c:pt>
                <c:pt idx="3">
                  <c:v>71</c:v>
                </c:pt>
                <c:pt idx="4">
                  <c:v>20</c:v>
                </c:pt>
                <c:pt idx="5">
                  <c:v>41</c:v>
                </c:pt>
                <c:pt idx="6">
                  <c:v>51</c:v>
                </c:pt>
                <c:pt idx="7">
                  <c:v>48</c:v>
                </c:pt>
                <c:pt idx="8">
                  <c:v>54</c:v>
                </c:pt>
                <c:pt idx="9">
                  <c:v>12</c:v>
                </c:pt>
                <c:pt idx="10">
                  <c:v>44</c:v>
                </c:pt>
                <c:pt idx="11">
                  <c:v>63</c:v>
                </c:pt>
                <c:pt idx="12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FA-4332-B5D1-B5B7DA08CEBF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FA-4332-B5D1-B5B7DA08CE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FA-4332-B5D1-B5B7DA08CEBF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FA-4332-B5D1-B5B7DA08CE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FA-4332-B5D1-B5B7DA08CE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2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FA-4332-B5D1-B5B7DA08C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FA-4332-B5D1-B5B7DA08CE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FA-4332-B5D1-B5B7DA08CE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FA-4332-B5D1-B5B7DA08CE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FA-4332-B5D1-B5B7DA08CE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FA-4332-B5D1-B5B7DA08CE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FA-4332-B5D1-B5B7DA08CE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FA-4332-B5D1-B5B7DA08CE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FA-4332-B5D1-B5B7DA08CE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FA-4332-B5D1-B5B7DA08CE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FA-4332-B5D1-B5B7DA08CE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FA-4332-B5D1-B5B7DA08CE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FA-4332-B5D1-B5B7DA08CE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FA-4332-B5D1-B5B7DA08CEBF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1.1710526315789473</c:v>
                </c:pt>
                <c:pt idx="1">
                  <c:v>0.33333333333333326</c:v>
                </c:pt>
                <c:pt idx="2">
                  <c:v>-0.13684210526315788</c:v>
                </c:pt>
                <c:pt idx="3">
                  <c:v>-0.32835820895522383</c:v>
                </c:pt>
                <c:pt idx="4">
                  <c:v>-0.82926829268292679</c:v>
                </c:pt>
                <c:pt idx="5">
                  <c:v>-0.75862068965517238</c:v>
                </c:pt>
                <c:pt idx="6">
                  <c:v>-0.79166666666666663</c:v>
                </c:pt>
                <c:pt idx="7">
                  <c:v>-0.29824561403508776</c:v>
                </c:pt>
                <c:pt idx="8">
                  <c:v>2.7222222222222223</c:v>
                </c:pt>
                <c:pt idx="9">
                  <c:v>0.15999999999999992</c:v>
                </c:pt>
                <c:pt idx="10">
                  <c:v>-1</c:v>
                </c:pt>
                <c:pt idx="11">
                  <c:v>-1</c:v>
                </c:pt>
                <c:pt idx="12">
                  <c:v>8.2116788321167977E-2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FA-4332-B5D1-B5B7DA08CEBF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0.81318681318681318</c:v>
                </c:pt>
                <c:pt idx="1">
                  <c:v>-0.22123893805309736</c:v>
                </c:pt>
                <c:pt idx="2">
                  <c:v>6.4935064935064846E-2</c:v>
                </c:pt>
                <c:pt idx="3">
                  <c:v>-0.36619718309859151</c:v>
                </c:pt>
                <c:pt idx="4">
                  <c:v>-0.88709677419354838</c:v>
                </c:pt>
                <c:pt idx="5">
                  <c:v>-0.84444444444444444</c:v>
                </c:pt>
                <c:pt idx="6">
                  <c:v>-0.77272727272727271</c:v>
                </c:pt>
                <c:pt idx="7">
                  <c:v>0.53846153846153855</c:v>
                </c:pt>
                <c:pt idx="8">
                  <c:v>0.71794871794871784</c:v>
                </c:pt>
                <c:pt idx="9">
                  <c:v>1.0714285714285716</c:v>
                </c:pt>
                <c:pt idx="10">
                  <c:v>-1</c:v>
                </c:pt>
                <c:pt idx="11">
                  <c:v>-1</c:v>
                </c:pt>
                <c:pt idx="12">
                  <c:v>8.5034013605442826E-3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FA-4332-B5D1-B5B7DA08C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5.xml"/><Relationship Id="rId5" Type="http://schemas.openxmlformats.org/officeDocument/2006/relationships/chart" Target="../charts/chart66.xml"/><Relationship Id="rId4" Type="http://schemas.openxmlformats.org/officeDocument/2006/relationships/image" Target="../media/image6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7.xml"/><Relationship Id="rId5" Type="http://schemas.openxmlformats.org/officeDocument/2006/relationships/chart" Target="../charts/chart68.xml"/><Relationship Id="rId4" Type="http://schemas.openxmlformats.org/officeDocument/2006/relationships/image" Target="../media/image6.pn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5" Type="http://schemas.openxmlformats.org/officeDocument/2006/relationships/chart" Target="../charts/chart70.xml"/><Relationship Id="rId4" Type="http://schemas.openxmlformats.org/officeDocument/2006/relationships/image" Target="../media/image6.pn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6" Type="http://schemas.openxmlformats.org/officeDocument/2006/relationships/chart" Target="../charts/chart73.xml"/><Relationship Id="rId5" Type="http://schemas.openxmlformats.org/officeDocument/2006/relationships/image" Target="../media/image6.png"/><Relationship Id="rId4" Type="http://schemas.openxmlformats.org/officeDocument/2006/relationships/chart" Target="../charts/chart72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6" Type="http://schemas.openxmlformats.org/officeDocument/2006/relationships/chart" Target="../charts/chart76.xml"/><Relationship Id="rId5" Type="http://schemas.openxmlformats.org/officeDocument/2006/relationships/image" Target="../media/image6.png"/><Relationship Id="rId4" Type="http://schemas.openxmlformats.org/officeDocument/2006/relationships/chart" Target="../charts/chart75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6" Type="http://schemas.openxmlformats.org/officeDocument/2006/relationships/chart" Target="../charts/chart79.xml"/><Relationship Id="rId5" Type="http://schemas.openxmlformats.org/officeDocument/2006/relationships/image" Target="../media/image6.png"/><Relationship Id="rId4" Type="http://schemas.openxmlformats.org/officeDocument/2006/relationships/chart" Target="../charts/chart78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4" Type="http://schemas.openxmlformats.org/officeDocument/2006/relationships/image" Target="../media/image2.png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4" Type="http://schemas.openxmlformats.org/officeDocument/2006/relationships/image" Target="../media/image2.pn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3" Type="http://schemas.openxmlformats.org/officeDocument/2006/relationships/image" Target="../media/image3.png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4" Type="http://schemas.openxmlformats.org/officeDocument/2006/relationships/image" Target="../media/image2.png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5" Type="http://schemas.openxmlformats.org/officeDocument/2006/relationships/chart" Target="../charts/chart38.xml"/><Relationship Id="rId4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.xml"/><Relationship Id="rId13" Type="http://schemas.openxmlformats.org/officeDocument/2006/relationships/chart" Target="../charts/chart48.xml"/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12" Type="http://schemas.openxmlformats.org/officeDocument/2006/relationships/chart" Target="../charts/chart47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1.xml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11" Type="http://schemas.openxmlformats.org/officeDocument/2006/relationships/chart" Target="../charts/chart46.xml"/><Relationship Id="rId5" Type="http://schemas.openxmlformats.org/officeDocument/2006/relationships/chart" Target="../charts/chart40.xml"/><Relationship Id="rId15" Type="http://schemas.openxmlformats.org/officeDocument/2006/relationships/chart" Target="../charts/chart50.xml"/><Relationship Id="rId10" Type="http://schemas.openxmlformats.org/officeDocument/2006/relationships/chart" Target="../charts/chart45.xml"/><Relationship Id="rId4" Type="http://schemas.openxmlformats.org/officeDocument/2006/relationships/image" Target="../media/image2.png"/><Relationship Id="rId9" Type="http://schemas.openxmlformats.org/officeDocument/2006/relationships/chart" Target="../charts/chart44.xml"/><Relationship Id="rId14" Type="http://schemas.openxmlformats.org/officeDocument/2006/relationships/chart" Target="../charts/chart4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image" Target="../media/image3.png"/><Relationship Id="rId7" Type="http://schemas.openxmlformats.org/officeDocument/2006/relationships/chart" Target="../charts/chart5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image" Target="../media/image2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9.xml"/><Relationship Id="rId7" Type="http://schemas.openxmlformats.org/officeDocument/2006/relationships/chart" Target="../charts/chart60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6.png"/><Relationship Id="rId5" Type="http://schemas.openxmlformats.org/officeDocument/2006/relationships/chart" Target="../charts/chart64.xml"/><Relationship Id="rId4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B6B09E-F12D-4F69-B772-06566BB07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Granadilla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6.705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68,3%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C160313-448B-4F1D-AEEC-320B528AC6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67012F-FB2F-4D8B-A795-3BF3EE697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1192AD5-3154-408C-ABA7-FD65B5229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784FE02-02E6-4D17-8D32-D77624430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9.653 viajeros 
cuota: 98,4%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E948B2C-7AD5-4F9B-8D65-2EF813B31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E444AD3-6DB6-4515-95EF-0D33385C5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2797844-8AFE-491A-86E1-55B4C6388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62C2584-C586-4057-8765-6EADA7E12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3.052 viajeros 
cuota: 98,3%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4C2BA09-9858-4605-AA14-49CE48220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68F9775-B638-4BA5-AF28-CD644B77B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4BBCEDE-2A6F-4CAA-B5F0-06344E018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2808C9E-616D-4F3F-9F91-00B90A14C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6.601 viajeros 
cuota: 98,4%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4470312-D708-414B-A67B-1F651AC87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3334E2-463D-4E13-9FE1-EF547A18F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9E20F03-CBE0-4CF7-970B-52CC1A2C1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6A1BC32-35F2-4C6E-9FE7-A31DC3099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88003E5-AC4E-4DF3-A3F5-301A55988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86178FF-6D91-4C30-92A9-F9A00B70E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87D7D12-20B5-468D-B9D4-AF31A5F57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B73A1C2-9AE7-4A5E-A950-C92DFF997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86F22DF-2663-4B6F-B6E1-3C78753E5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DE66FDA-65BF-4E20-83F2-1AC89C51C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6A18CE6-1DD9-42CA-B455-BAD35466F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7A3126F-D1E7-4733-952E-5111BA775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393F920-8151-4029-8507-A32EADFAB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27835B4-3347-4899-8C41-EFD721D4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88E1365-E321-45C7-B772-60F242CA9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5510F6C-BFCD-4A07-9E71-6D3E458BD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E6928EA-FD92-4C1B-97EA-39795C1E7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064D45C-BEB0-4DF7-A9E9-18723DFCC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24A2FD5-68C0-42DC-A1E6-4D3B314CD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1180C3-B18B-4FE9-A909-7CF772360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427DC9-1E8A-4E95-8B73-2378417B2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564AA28-8D81-458D-A9AA-837EDC01B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C1C613-CD74-427A-B71E-EA00F315B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39FAF17-43A8-47FE-9790-FFD261A18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BD5047-E051-4330-9757-5CB62DA05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B66EFD-7138-4381-9099-C922B0850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10E047-7897-46F8-8DFE-F3E1FAB6A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43638D-1120-4E85-A7E4-DAF737689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3F6CAF-B8E3-45F6-AC2D-0BB8F574B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4CC2AC-8082-473B-92CE-B1EF0F1B2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994841C-2F21-4F3B-82C0-F9234615A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BABA0C5-793A-4CEF-A352-02E471F3A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Granadilla de Abona</a:t>
          </a:fld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8F6D03B-44A4-4E80-807A-068C6964B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6C3552-C43B-4646-8F78-7E536FAAA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E33BC18-D7CF-4D11-84CF-FD46C1574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2C65B2E-4EF2-4829-8EB4-37A8F25A8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B18A53F-40F6-452A-8B6B-64DA14B5C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Granadilla de Abona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Granadilla de Abona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E934C4-7830-450F-8A1D-1AF0F69D6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9FAC530-D062-49BD-A9B6-051CED133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3565F6-5232-4977-94BD-6D1CD253E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4737F8-8064-4829-BD34-93A94F861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9A82B9-6882-41F8-82BC-23043D17E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6CF7BD-F3A0-44EA-95C4-246F2A131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B708B9E-E5E4-4F10-87F0-A91248F93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519E56-B27E-4937-AD2F-B48162D21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5A00ACA-C000-4193-9D0E-1B9CDBE53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06E5B56-33BC-49CB-9928-AF60D06CA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58E72E-1B8F-4EEF-B336-C7476D921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D702B9-87E2-4538-9925-A6D9599CB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3571C71-FD5E-414D-B763-EE3ECF7F0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A98F09-EFF1-486A-B7FF-8B9043EC6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D3C1182-CD52-409D-AEA6-C5B86C703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3AF79B0-CE4E-42F4-9584-3AE015456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41397A-47FB-4C1E-89E0-D557EECD4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B73FC43-AD97-410F-993C-B6D9935F6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F327DC6-2778-46BC-B877-427189079993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2151329-F630-FA45-67AB-8B5942138EA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D06CDF5-C2E6-D412-3BA1-4DD80AFBF19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9A5C41-B88F-4C6E-9BB6-937AFA6E7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A5A26-527F-4385-9554-9C62DBB18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469138-8BA1-4B0D-ADBC-9B81B1FB8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C0A2271-753C-4B50-A1B8-620A69DF4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184E5F4-94F5-4A7D-AF33-84E2D56F2E62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61DAC4C-02DB-FFB6-A77E-D4A84C3308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3745BD0-3DF6-39A7-0E74-DE6DA7A45B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D6A509-197C-4ED0-B9A5-45AC63B79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FBBA4A-1F66-4680-99AA-D60A42148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24D4986-DF95-458E-AE81-8C9550FAE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CC01B3-950A-477D-918B-032A653D4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45E4E5-DA8D-46A4-9AD0-09AA7030C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41312BF-3DA5-46CC-B0D2-D7015C6D2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BDEC33B-F5CB-4B02-88AB-BDE6A75ADC55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D0BD378-41EF-B204-073F-70657B0871D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3A21206-8A9A-EB4C-A022-3A49262DD7C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6FA550-5A10-4E95-B553-1B2AD4C7C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8CAA5B-A926-452D-A011-40EBA9302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90FA8D6-0C02-4343-B887-B0EEC8023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71A0468-8B05-4258-A834-6FB4C22C7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C8720CB-5FE1-4918-87D2-EAC4CB7E4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DBCD566-BD04-49E4-940C-869A5CF23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17332A0-F86B-4BFE-AD0A-558533F88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3EC3B8F-5DE3-494A-8F5B-BA040F0FD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B6B5EB8-D41E-4EF7-9ABF-D6A1F6459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3030A5-15A2-4146-8A95-A70D937FC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4968B9B-D510-486B-BF06-04B7814D2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46E894B-3D0D-435E-9C32-E063F9441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E9070FB-72EE-4FC8-B62C-267352CEF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14EDB5D-4B5C-47AC-B845-30E7C405D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74449F-CFFB-479B-935D-E5E802EA9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ED6BB12-9ADC-4314-A42E-CB838023D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E18A12-F9C0-4E78-94D4-B751462CA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8131BD-4FE4-4252-9170-CC9B6C2A9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0CDD06-D924-4E88-9022-F1213655C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690E654-5484-40D6-9296-2C2B4FE92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22461B-7C04-4B98-AA04-0C09C8BD0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23D58F-0B9E-4EB2-81FC-A55788A77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0D543B1-3458-4633-ADFC-0488910F8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67BC5D3-8BA9-4977-BCB2-F6E515D7A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Granadilla de Abona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F045D2-0D9D-4C31-9F29-A3E72D614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18E23A-AF5F-4418-9814-9B68AB707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E15CCA-B36B-4346-9DFF-26DE9752D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3BEBF0-9F6A-4547-B681-1DE6301C5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791DCC-C8D3-489F-A8D6-012C741AC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239DD7-133A-4865-9AD6-514BB807C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26DB3CC-2A68-4D09-847C-B6BF97E6421F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2CCA264-74C7-A0A0-28B7-ED8CE29D5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1F846BC-2BB6-DC6B-9A59-2D563D9E5EE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9FA1960-9C4C-417D-9A94-2BD8C9989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BBFFBB-5F3C-4420-9676-33094C862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DEE04A-4B3D-45FD-879D-F797E95DB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6B9C2FD-E9DF-4E13-BB96-38D55A251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7AC05A5-AC45-413E-B8FC-7E56715FF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13E41A4-0234-4FA4-8BA1-55976E243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D8D893D-5A8E-447C-8F86-387829916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37AD1E9-2F09-464C-9389-AC0854DEC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B41F53D7-EDF0-4078-BB8F-071CCE39E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A838D1B-E96F-44FC-B549-F4242B637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8171751-EC76-4463-B0F0-6338869E4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396EF80-B60B-46F0-90E2-1AE071F04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5BA23D9F-B771-4CA8-A774-0286D27BC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08317D0-3E4F-4010-8765-9A446ADED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C594762-8949-4DC3-9AD2-25142DB5B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71DB676-42D7-48D3-ADB7-9F42F5C99CE5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0C6D0CD-4F07-FB77-570A-EC59184218E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F3A4E2D-D8EA-E40C-D94C-8C8A973A396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5093B7E-3983-43F9-BF0F-016000491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53A680-2F8D-42C7-9EAD-8201EA5C4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8AFA87-4B03-4E89-A1BB-877062818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89FA5C7-55E3-4D4A-A8FB-0FBB06549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97B1B71-D5D7-426C-9C73-07A1DFEC9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28FEF6F-D81C-4B44-8627-A43CB3E98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C31D5C2-9B13-4CEC-A6CB-61D1F2E19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415E956-09B2-40CC-AE0E-7F87CB6D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FBE72DD-6174-4C35-8E3E-F58FEE4F1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3E6D8354-A2A1-4FC3-86FD-039AD1330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9FACC6D-DED2-477B-AB39-55F58C753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59EA90B-1962-4370-B285-1039D5D38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0A017CB-5F1D-43F3-AAA4-F450DBCBA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66CD55F-276F-420D-B9DB-801349099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6D4C2CE-2003-4545-ACE9-D956727D1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60DD963-AC0C-4E35-94B5-204F54069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54EB233-5EC9-4E54-8F5F-48B5260B5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D6A580-6AD2-4922-97B9-EE3ED7168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EE31E32-4C04-4603-8587-050906F7F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5B3E540-2219-4C47-8BE3-FD6653842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5FC602B-13FD-4B0C-B0BF-D9C939421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B199ABE-C70E-4580-A754-B5996D72B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Granadilla de Abona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Granadilla de Abona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Granadilla de Abona</a:t>
          </a:fld>
          <a:endParaRPr lang="es-ES" sz="11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C303862-0EBF-4E2F-8CAC-0FDC923F72F3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B18BC96-2444-9ABD-30D8-EF3F6A0485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5B2C35A-2D97-104B-FCD6-44ABF9E10E0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800ED8-90A4-45BB-9E31-6C64A27D8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3410A7B7-6381-4874-B55C-5A774A1CC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D00DC5C0-2536-4710-AB03-730FB6121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B04764E-2E2E-483D-9B82-FC738B9FF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B8DB975-D25F-4A4C-AA7A-C93CE8941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43A5067-79A4-46F8-B884-2D060AA5C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5D3376F-2B59-41CA-AE39-68C208355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Granadilla de Abona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Granadilla de Abona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EBBE40F-EF0C-43DD-BC20-117CC890CAB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CF7DA4D-B390-66C6-7024-017B5DE2CF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1FBE6A4-BBD6-2A5E-9C2D-86B6999C26B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9A7CCF-B4C3-4B37-BD21-6F7E6DFF4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87E4F4D-5167-497A-A0E5-1DBE7E4B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F4FBB55-3796-4A36-AD5D-45645468D6A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7B273E1-28EE-125B-D822-3784B36DA8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2A74480-2F34-644C-F3EF-6BF8F41A38C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D110A5E-9A6F-433D-A336-5442E1CB7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6FBFCC-C71F-4DD8-9582-AEDC92EEA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3C7F1A3-1793-4EAB-A90A-14AD26118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DC2821F-CADD-4409-AE65-80D3BB606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94E7637-C85D-414C-95E9-BBD40A248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-48,1%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6.705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68,3%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088D9-D4D4-475F-AF0A-20CED892E626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46</v>
      </c>
    </row>
    <row r="4" spans="2:13" ht="24" x14ac:dyDescent="0.4">
      <c r="B4" s="3" t="s">
        <v>210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211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212</v>
      </c>
    </row>
    <row r="20" spans="2:2" ht="15.75" x14ac:dyDescent="0.25">
      <c r="B20" s="6" t="s">
        <v>213</v>
      </c>
    </row>
    <row r="21" spans="2:2" ht="15.75" x14ac:dyDescent="0.25">
      <c r="B21" s="6" t="s">
        <v>214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215</v>
      </c>
    </row>
    <row r="36" spans="2:2" ht="15.75" x14ac:dyDescent="0.25">
      <c r="B36" s="6" t="s">
        <v>216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217</v>
      </c>
    </row>
    <row r="42" spans="2:2" ht="15.75" x14ac:dyDescent="0.25">
      <c r="B42" s="6" t="s">
        <v>218</v>
      </c>
    </row>
    <row r="43" spans="2:2" ht="15.75" x14ac:dyDescent="0.25">
      <c r="B43" s="10" t="s">
        <v>23</v>
      </c>
    </row>
    <row r="44" spans="2:2" ht="15.75" x14ac:dyDescent="0.25">
      <c r="B44" s="6" t="s">
        <v>219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220</v>
      </c>
    </row>
    <row r="49" spans="2:2" ht="15.75" x14ac:dyDescent="0.25">
      <c r="B49" s="6" t="s">
        <v>221</v>
      </c>
    </row>
    <row r="50" spans="2:2" ht="15.75" x14ac:dyDescent="0.25">
      <c r="B50" s="6" t="s">
        <v>222</v>
      </c>
    </row>
    <row r="51" spans="2:2" ht="15.75" x14ac:dyDescent="0.25">
      <c r="B51" s="6" t="s">
        <v>223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E91CA86E-67A7-440C-9595-9F2490EA7DFA}"/>
    <hyperlink ref="B19" location="'Viajeros entr evol mensu TF'!A1" tooltip="Evolución mensual de viajeros entrentrados en Tenerife según lugar de residencia" display="Evolución mensual de viajeros entrados en Tenerife según lugar de residencia" xr:uid="{236F0336-3305-43D4-9043-B07FBD064FDA}"/>
    <hyperlink ref="B14" location="'Establecim aloj islas cat y tip'!A1" tooltip="Establecimientos alojativos Canarias e islas" display="Establecimientos alojativos Canarias e islas" xr:uid="{13CE03F2-397A-435C-955E-CDC61BFCDCE3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06204DFC-9070-48AF-9FCF-F10D89B6DF03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839A5546-34DB-4BDE-BDE1-D479EF6898E5}"/>
    <hyperlink ref="B37" location="'Pernoctaciones lugar reside'!A1" tooltip="Pernoctaciones registradas en establecimientos alojativos de Canarias e islas según tipología y categoría" display="'Pernoctaciones lugar reside'!A1" xr:uid="{BA8C38B3-7235-48F6-A557-347B9FF7FF8E}"/>
    <hyperlink ref="B8" location="'Resumen indicadores (aloj)'!A1" tooltip="Resumen indicadores Tenerife" display="'Resumen indicadores (aloj)'!A1" xr:uid="{92EBA78C-BB55-4C29-BEE3-504E0E1A9174}"/>
    <hyperlink ref="B9" location="'Resumen indicadores municipios '!A1" tooltip="Resumen indicadores municipios Tenerife" display="Resumen indicadores municipios Tenerife" xr:uid="{ADF0AB34-97AE-466C-AE03-EA4616B3AD9B}"/>
    <hyperlink ref="B20" location="'Viajeros entr evol mensu TF cat'!A1" tooltip="Evolución mensual de viajeros entrentrados en Tenerife según lugar de residencia" display="'Viajeros entr evol mensu TF cat'!A1" xr:uid="{7FFC2562-AF6A-4FEF-AF89-C66FBEDE2393}"/>
    <hyperlink ref="B21" location="'Viajeros entr evol anual TF cat'!A1" tooltip="Evolución mensual de viajeros entrentrados en Tenerife según lugar de residencia" display="'Viajeros entr evol anual TF cat'!A1" xr:uid="{7FB2858A-C4A7-483C-A7D8-F3E2533F20D3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A64418E8-2D2C-4FA7-A2D6-993110B5C800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D35A800D-ECF4-495F-817A-FE257209D3D7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A774425F-2EE5-46AC-9ACE-6114DCE82D2F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36F063B5-4BA8-4414-93E3-FA3A0D61AD63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36151881-D85C-4F81-9F42-3F213C6EE398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D31D630B-CB97-482F-BF64-F5C041D853E4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C20FABCB-D054-44AA-BC86-AA48B7CD8EFA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6E4BCF63-CFBA-4AF1-BADA-5F2206582711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AB3035FD-1EC6-46F4-8CDF-2E2B99A9F950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015A5CD4-A4EE-421C-B16A-FACB0F69541B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7265EB0A-8276-4394-8ABF-15E36C140F73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F897C95B-7CE7-42D8-B7CD-5119A771EBAC}"/>
    <hyperlink ref="B35" location="'Pernoctaciones evol mensu TF'!A1" tooltip="Evolución mensual de pernoctaciones en Tenerife según lugar de residencia" display="'Pernoctaciones evol mensu TF'!A1" xr:uid="{4A5681A8-131F-43FE-9F3C-59750188EB1A}"/>
    <hyperlink ref="B36" location="'Pernocta evol mensu TF cat'!A1" tooltip="Evolución mensual de pernoctaciones en Tenerife según lugar de residencia" display="'Pernocta evol mensu TF cat'!A1" xr:uid="{93949180-089B-4C98-A8EC-3193D255C954}"/>
    <hyperlink ref="B38" location="'Pernoctaciones lugar residen ac'!A1" tooltip="Pernoctaciones registradas en establecimientos alojativos de Canarias e islas según tipología y categoría" display="'Pernoctaciones lugar residen ac'!A1" xr:uid="{DC4C1EF3-00BA-4DB1-9AC6-6A1A527B5E51}"/>
    <hyperlink ref="B39" location="'Pernoctaciones lugar reside año'!A1" tooltip="Pernoctaciones registradas en establecimientos alojativos de Canarias e islas según tipología y categoría" display="'Pernoctaciones lugar reside año'!A1" xr:uid="{E6ED1795-2C4D-49A9-B33D-89EABB6FE138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4382C0F9-D5F4-4D5E-B8A4-963CC781417D}"/>
    <hyperlink ref="B41" location="'EM evol menusual lugar resd'!A1" tooltip="Evolución mensual de estancia media en Tenerife según lugar de residencia" display="'EM evol menusual lugar resd'!A1" xr:uid="{BFB4154B-CF75-4D37-BC04-FC91E6850C30}"/>
    <hyperlink ref="B42" location="'EM evol mensu TF cat '!A1" tooltip="Evolución mensual de estancia media en Tenerife según lugar de residencia" display="'EM evol mensu TF cat '!A1" xr:uid="{CBAD0AD8-FB6C-4DD6-87D4-A52D0599B990}"/>
    <hyperlink ref="B44" location="'tasa de ocupación evol mens'!A1" tooltip="Evolución mensual de estancia media en Tenerife según lugar de residencia" display="'tasa de ocupación evol mens'!A1" xr:uid="{10BE7ABD-4AFE-4658-B73B-73B9ED66578F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FBDB01FA-DFBF-4CDD-8BDE-922E284B36C7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4EAC38F4-EA9A-4CA5-A3E2-E85A9665C3F0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518A7D6E-EA90-4F56-B0D3-BE80ADB04BFA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DD4E6CE2-6E8A-469F-AD39-2BC21712DCBB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1B7CB028-6E0D-4169-AC00-0F025CC4DD98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23AFB-9005-400E-AC53-61ECE056BC79}">
  <sheetPr>
    <tabColor theme="7" tint="0.79998168889431442"/>
  </sheetPr>
  <dimension ref="A4:P5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251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5020</v>
      </c>
      <c r="D9" s="116">
        <v>0.1313950867703404</v>
      </c>
      <c r="E9" s="115">
        <v>3774</v>
      </c>
      <c r="F9" s="116">
        <f t="shared" ref="F9:L21" si="0">IFERROR(E9/C9-1,"-")</f>
        <v>-0.24820717131474102</v>
      </c>
      <c r="G9" s="115">
        <v>596</v>
      </c>
      <c r="H9" s="116">
        <f t="shared" si="0"/>
        <v>-0.84207737148913619</v>
      </c>
      <c r="I9" s="115">
        <v>2563</v>
      </c>
      <c r="J9" s="116">
        <f t="shared" si="0"/>
        <v>3.300335570469799</v>
      </c>
      <c r="K9" s="115">
        <v>6916</v>
      </c>
      <c r="L9" s="116">
        <f t="shared" si="0"/>
        <v>1.6984003121342175</v>
      </c>
      <c r="M9" s="115">
        <v>4476</v>
      </c>
      <c r="N9" s="116">
        <f t="shared" ref="N9:N17" si="1">IFERROR(M9/K9-1,"-")</f>
        <v>-0.35280508964719492</v>
      </c>
      <c r="O9" s="116">
        <f>M9/C9-1</f>
        <v>-0.10836653386454187</v>
      </c>
    </row>
    <row r="10" spans="1:16" x14ac:dyDescent="0.25">
      <c r="A10" s="1" t="s">
        <v>72</v>
      </c>
      <c r="B10" s="114" t="s">
        <v>73</v>
      </c>
      <c r="C10" s="115">
        <v>3781</v>
      </c>
      <c r="D10" s="116">
        <v>-7.0550639134709936E-2</v>
      </c>
      <c r="E10" s="115">
        <v>4632</v>
      </c>
      <c r="F10" s="116">
        <f t="shared" si="0"/>
        <v>0.22507273208145984</v>
      </c>
      <c r="G10" s="115">
        <v>335</v>
      </c>
      <c r="H10" s="116">
        <f t="shared" si="0"/>
        <v>-0.92767702936096719</v>
      </c>
      <c r="I10" s="115">
        <v>2789</v>
      </c>
      <c r="J10" s="116">
        <f t="shared" si="0"/>
        <v>7.325373134328359</v>
      </c>
      <c r="K10" s="115">
        <v>4514</v>
      </c>
      <c r="L10" s="116">
        <f t="shared" si="0"/>
        <v>0.61850125493008257</v>
      </c>
      <c r="M10" s="115">
        <v>4771</v>
      </c>
      <c r="N10" s="116">
        <f>IFERROR(M10/K10-1,"-")</f>
        <v>5.6933983163491408E-2</v>
      </c>
      <c r="O10" s="116">
        <f>IFERROR(M10/C10-1,"-")</f>
        <v>0.2618354932557525</v>
      </c>
    </row>
    <row r="11" spans="1:16" x14ac:dyDescent="0.25">
      <c r="A11" s="1" t="s">
        <v>74</v>
      </c>
      <c r="B11" s="114" t="s">
        <v>75</v>
      </c>
      <c r="C11" s="115">
        <v>4520</v>
      </c>
      <c r="D11" s="116">
        <v>-7.2249589490968824E-2</v>
      </c>
      <c r="E11" s="115">
        <v>1664</v>
      </c>
      <c r="F11" s="116">
        <f t="shared" si="0"/>
        <v>-0.63185840707964602</v>
      </c>
      <c r="G11" s="115">
        <v>838</v>
      </c>
      <c r="H11" s="116">
        <f t="shared" si="0"/>
        <v>-0.49639423076923073</v>
      </c>
      <c r="I11" s="115">
        <v>3577</v>
      </c>
      <c r="J11" s="116">
        <f t="shared" si="0"/>
        <v>3.2684964200477324</v>
      </c>
      <c r="K11" s="115">
        <v>4873</v>
      </c>
      <c r="L11" s="116">
        <f t="shared" si="0"/>
        <v>0.36231478892927038</v>
      </c>
      <c r="M11" s="115">
        <v>5862</v>
      </c>
      <c r="N11" s="116">
        <f t="shared" si="1"/>
        <v>0.20295505848553264</v>
      </c>
      <c r="O11" s="116">
        <f t="shared" ref="O11:O20" si="2">IFERROR(M11/C11-1,"-")</f>
        <v>0.29690265486725664</v>
      </c>
    </row>
    <row r="12" spans="1:16" x14ac:dyDescent="0.25">
      <c r="A12" s="1" t="s">
        <v>76</v>
      </c>
      <c r="B12" s="114" t="s">
        <v>77</v>
      </c>
      <c r="C12" s="115">
        <v>3159</v>
      </c>
      <c r="D12" s="116">
        <v>-5.7858634059051561E-2</v>
      </c>
      <c r="E12" s="115">
        <v>0</v>
      </c>
      <c r="F12" s="116">
        <f t="shared" si="0"/>
        <v>-1</v>
      </c>
      <c r="G12" s="115">
        <v>596</v>
      </c>
      <c r="H12" s="116" t="str">
        <f t="shared" si="0"/>
        <v>-</v>
      </c>
      <c r="I12" s="115">
        <v>2979</v>
      </c>
      <c r="J12" s="116">
        <f t="shared" si="0"/>
        <v>3.9983221476510069</v>
      </c>
      <c r="K12" s="115">
        <v>4452</v>
      </c>
      <c r="L12" s="116">
        <f t="shared" si="0"/>
        <v>0.49446122860020147</v>
      </c>
      <c r="M12" s="115">
        <v>3875</v>
      </c>
      <c r="N12" s="116">
        <f t="shared" si="1"/>
        <v>-0.12960467205750226</v>
      </c>
      <c r="O12" s="116">
        <f t="shared" si="2"/>
        <v>0.22665400443178219</v>
      </c>
    </row>
    <row r="13" spans="1:16" x14ac:dyDescent="0.25">
      <c r="A13" s="1" t="s">
        <v>78</v>
      </c>
      <c r="B13" s="114" t="s">
        <v>79</v>
      </c>
      <c r="C13" s="115">
        <v>3368</v>
      </c>
      <c r="D13" s="116">
        <v>-2.2918479837539918E-2</v>
      </c>
      <c r="E13" s="115">
        <v>0</v>
      </c>
      <c r="F13" s="116">
        <f t="shared" si="0"/>
        <v>-1</v>
      </c>
      <c r="G13" s="115">
        <v>1098</v>
      </c>
      <c r="H13" s="116" t="str">
        <f t="shared" si="0"/>
        <v>-</v>
      </c>
      <c r="I13" s="115">
        <v>2392</v>
      </c>
      <c r="J13" s="116">
        <f t="shared" si="0"/>
        <v>1.1785063752276868</v>
      </c>
      <c r="K13" s="115">
        <v>3611</v>
      </c>
      <c r="L13" s="116">
        <f t="shared" si="0"/>
        <v>0.50961538461538458</v>
      </c>
      <c r="M13" s="115">
        <v>1870</v>
      </c>
      <c r="N13" s="116">
        <f t="shared" si="1"/>
        <v>-0.48213791193575184</v>
      </c>
      <c r="O13" s="116">
        <f t="shared" si="2"/>
        <v>-0.44477434679334915</v>
      </c>
    </row>
    <row r="14" spans="1:16" x14ac:dyDescent="0.25">
      <c r="A14" s="1" t="s">
        <v>80</v>
      </c>
      <c r="B14" s="114" t="s">
        <v>81</v>
      </c>
      <c r="C14" s="115">
        <v>3341</v>
      </c>
      <c r="D14" s="116">
        <v>7.7394388906804279E-2</v>
      </c>
      <c r="E14" s="115">
        <v>0</v>
      </c>
      <c r="F14" s="116">
        <f t="shared" si="0"/>
        <v>-1</v>
      </c>
      <c r="G14" s="115">
        <v>1595</v>
      </c>
      <c r="H14" s="116" t="str">
        <f t="shared" si="0"/>
        <v>-</v>
      </c>
      <c r="I14" s="115">
        <v>2523</v>
      </c>
      <c r="J14" s="116">
        <f t="shared" si="0"/>
        <v>0.58181818181818179</v>
      </c>
      <c r="K14" s="115">
        <v>3080</v>
      </c>
      <c r="L14" s="116">
        <f t="shared" si="0"/>
        <v>0.22076892588188657</v>
      </c>
      <c r="M14" s="115">
        <v>2377</v>
      </c>
      <c r="N14" s="116">
        <f t="shared" si="1"/>
        <v>-0.22824675324675325</v>
      </c>
      <c r="O14" s="116">
        <f t="shared" si="2"/>
        <v>-0.288536366357378</v>
      </c>
    </row>
    <row r="15" spans="1:16" x14ac:dyDescent="0.25">
      <c r="A15" s="1" t="s">
        <v>82</v>
      </c>
      <c r="B15" s="114" t="s">
        <v>83</v>
      </c>
      <c r="C15" s="115">
        <v>3189</v>
      </c>
      <c r="D15" s="116">
        <v>2.1460602178090982E-2</v>
      </c>
      <c r="E15" s="115">
        <v>0</v>
      </c>
      <c r="F15" s="116">
        <f t="shared" si="0"/>
        <v>-1</v>
      </c>
      <c r="G15" s="115">
        <v>1838</v>
      </c>
      <c r="H15" s="116" t="str">
        <f t="shared" si="0"/>
        <v>-</v>
      </c>
      <c r="I15" s="115">
        <v>2342</v>
      </c>
      <c r="J15" s="116">
        <f t="shared" si="0"/>
        <v>0.27421109902067475</v>
      </c>
      <c r="K15" s="115">
        <v>2800</v>
      </c>
      <c r="L15" s="116">
        <f t="shared" si="0"/>
        <v>0.19555935098206656</v>
      </c>
      <c r="M15" s="115">
        <v>2508</v>
      </c>
      <c r="N15" s="116">
        <f t="shared" si="1"/>
        <v>-0.10428571428571431</v>
      </c>
      <c r="O15" s="116">
        <f t="shared" si="2"/>
        <v>-0.21354656632173097</v>
      </c>
    </row>
    <row r="16" spans="1:16" x14ac:dyDescent="0.25">
      <c r="A16" s="1" t="s">
        <v>84</v>
      </c>
      <c r="B16" s="114" t="s">
        <v>85</v>
      </c>
      <c r="C16" s="115">
        <v>3508</v>
      </c>
      <c r="D16" s="116">
        <v>-0.21608938547486034</v>
      </c>
      <c r="E16" s="115">
        <v>1055</v>
      </c>
      <c r="F16" s="116">
        <f t="shared" si="0"/>
        <v>-0.69925883694412772</v>
      </c>
      <c r="G16" s="115">
        <v>2316</v>
      </c>
      <c r="H16" s="116">
        <f t="shared" si="0"/>
        <v>1.195260663507109</v>
      </c>
      <c r="I16" s="115">
        <v>3343</v>
      </c>
      <c r="J16" s="116">
        <f t="shared" si="0"/>
        <v>0.44343696027633861</v>
      </c>
      <c r="K16" s="115">
        <v>3080</v>
      </c>
      <c r="L16" s="116">
        <f t="shared" si="0"/>
        <v>-7.8671851630272238E-2</v>
      </c>
      <c r="M16" s="115">
        <v>3161</v>
      </c>
      <c r="N16" s="116">
        <f t="shared" si="1"/>
        <v>2.6298701298701266E-2</v>
      </c>
      <c r="O16" s="116">
        <f t="shared" si="2"/>
        <v>-9.8916761687571242E-2</v>
      </c>
    </row>
    <row r="17" spans="1:16" x14ac:dyDescent="0.25">
      <c r="A17" s="1" t="s">
        <v>86</v>
      </c>
      <c r="B17" s="114" t="s">
        <v>87</v>
      </c>
      <c r="C17" s="115">
        <v>3494</v>
      </c>
      <c r="D17" s="116">
        <v>8.9517759168351585E-3</v>
      </c>
      <c r="E17" s="115">
        <v>220</v>
      </c>
      <c r="F17" s="116">
        <f t="shared" si="0"/>
        <v>-0.9370349170005724</v>
      </c>
      <c r="G17" s="115">
        <v>2289</v>
      </c>
      <c r="H17" s="116">
        <f t="shared" si="0"/>
        <v>9.4045454545454543</v>
      </c>
      <c r="I17" s="115">
        <v>3143</v>
      </c>
      <c r="J17" s="116">
        <f t="shared" si="0"/>
        <v>0.37308868501529058</v>
      </c>
      <c r="K17" s="115">
        <v>3734</v>
      </c>
      <c r="L17" s="116">
        <f t="shared" si="0"/>
        <v>0.18803690741329948</v>
      </c>
      <c r="M17" s="115">
        <v>3135</v>
      </c>
      <c r="N17" s="116">
        <f t="shared" si="1"/>
        <v>-0.16041778253883232</v>
      </c>
      <c r="O17" s="116">
        <f t="shared" si="2"/>
        <v>-0.10274756725815681</v>
      </c>
    </row>
    <row r="18" spans="1:16" x14ac:dyDescent="0.25">
      <c r="A18" s="1" t="s">
        <v>88</v>
      </c>
      <c r="B18" s="114" t="s">
        <v>89</v>
      </c>
      <c r="C18" s="115">
        <v>3489</v>
      </c>
      <c r="D18" s="116">
        <v>-3.0833333333333379E-2</v>
      </c>
      <c r="E18" s="115">
        <v>283</v>
      </c>
      <c r="F18" s="116">
        <f t="shared" si="0"/>
        <v>-0.9188879335053024</v>
      </c>
      <c r="G18" s="115">
        <v>3184</v>
      </c>
      <c r="H18" s="116">
        <f t="shared" si="0"/>
        <v>10.250883392226148</v>
      </c>
      <c r="I18" s="115">
        <v>3407</v>
      </c>
      <c r="J18" s="116">
        <f t="shared" si="0"/>
        <v>7.0037688442211143E-2</v>
      </c>
      <c r="K18" s="115">
        <v>4248</v>
      </c>
      <c r="L18" s="116">
        <f t="shared" si="0"/>
        <v>0.24684473143528041</v>
      </c>
      <c r="M18" s="115">
        <v>3960</v>
      </c>
      <c r="N18" s="116">
        <f>IFERROR(M18/K18-1,"-")</f>
        <v>-6.7796610169491567E-2</v>
      </c>
      <c r="O18" s="116">
        <f t="shared" si="2"/>
        <v>0.13499570077386069</v>
      </c>
    </row>
    <row r="19" spans="1:16" x14ac:dyDescent="0.25">
      <c r="A19" s="1" t="s">
        <v>90</v>
      </c>
      <c r="B19" s="114" t="s">
        <v>91</v>
      </c>
      <c r="C19" s="115">
        <v>4580</v>
      </c>
      <c r="D19" s="116">
        <v>4.8266783677051173E-3</v>
      </c>
      <c r="E19" s="115">
        <v>452</v>
      </c>
      <c r="F19" s="116">
        <f t="shared" si="0"/>
        <v>-0.90131004366812228</v>
      </c>
      <c r="G19" s="115">
        <v>2997</v>
      </c>
      <c r="H19" s="116">
        <f t="shared" si="0"/>
        <v>5.6305309734513278</v>
      </c>
      <c r="I19" s="115">
        <v>4018</v>
      </c>
      <c r="J19" s="116">
        <f t="shared" si="0"/>
        <v>0.34067400734067399</v>
      </c>
      <c r="K19" s="115">
        <v>4366</v>
      </c>
      <c r="L19" s="116">
        <f t="shared" si="0"/>
        <v>8.661025385764054E-2</v>
      </c>
      <c r="M19" s="115"/>
      <c r="N19" s="116">
        <f>IFERROR(M19/K19-1,"-")</f>
        <v>-1</v>
      </c>
      <c r="O19" s="116">
        <f t="shared" si="2"/>
        <v>-1</v>
      </c>
    </row>
    <row r="20" spans="1:16" x14ac:dyDescent="0.25">
      <c r="A20" s="1" t="s">
        <v>92</v>
      </c>
      <c r="B20" s="114" t="s">
        <v>93</v>
      </c>
      <c r="C20" s="115">
        <v>3627</v>
      </c>
      <c r="D20" s="116">
        <v>-0.20074922873512557</v>
      </c>
      <c r="E20" s="115">
        <v>469</v>
      </c>
      <c r="F20" s="116">
        <f t="shared" si="0"/>
        <v>-0.87069203198235456</v>
      </c>
      <c r="G20" s="115">
        <v>2479</v>
      </c>
      <c r="H20" s="116">
        <f t="shared" si="0"/>
        <v>4.2857142857142856</v>
      </c>
      <c r="I20" s="115">
        <v>4675</v>
      </c>
      <c r="J20" s="116">
        <f t="shared" si="0"/>
        <v>0.8858410649455426</v>
      </c>
      <c r="K20" s="115">
        <v>5492</v>
      </c>
      <c r="L20" s="116">
        <f t="shared" si="0"/>
        <v>0.17475935828877009</v>
      </c>
      <c r="M20" s="115"/>
      <c r="N20" s="116">
        <f>IFERROR(M20/K20-1,"-")</f>
        <v>-1</v>
      </c>
      <c r="O20" s="116">
        <f t="shared" si="2"/>
        <v>-1</v>
      </c>
    </row>
    <row r="21" spans="1:16" ht="15.75" x14ac:dyDescent="0.25">
      <c r="A21" s="1" t="s">
        <v>0</v>
      </c>
      <c r="B21" s="117" t="s">
        <v>30</v>
      </c>
      <c r="C21" s="118">
        <v>45076</v>
      </c>
      <c r="D21" s="119">
        <v>-4.1629459539907265E-2</v>
      </c>
      <c r="E21" s="118">
        <v>12633</v>
      </c>
      <c r="F21" s="119">
        <f t="shared" si="0"/>
        <v>-0.71973999467565886</v>
      </c>
      <c r="G21" s="118">
        <v>20161</v>
      </c>
      <c r="H21" s="119">
        <f t="shared" si="0"/>
        <v>0.59589962795852136</v>
      </c>
      <c r="I21" s="118">
        <v>37751</v>
      </c>
      <c r="J21" s="119">
        <f t="shared" si="0"/>
        <v>0.87247656366251669</v>
      </c>
      <c r="K21" s="118">
        <v>51166</v>
      </c>
      <c r="L21" s="119">
        <f t="shared" si="0"/>
        <v>0.3553548250377474</v>
      </c>
      <c r="M21" s="118">
        <v>35995</v>
      </c>
      <c r="N21" s="119">
        <v>-0.12861915367483301</v>
      </c>
      <c r="O21" s="119">
        <v>-2.3705552089831605E-2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7" t="s">
        <v>252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4437</v>
      </c>
      <c r="D31" s="116">
        <v>0.13827603899435603</v>
      </c>
      <c r="E31" s="115">
        <v>3026</v>
      </c>
      <c r="F31" s="116">
        <f t="shared" ref="F31:L43" si="3">IFERROR(E31/C31-1,"-")</f>
        <v>-0.31800766283524906</v>
      </c>
      <c r="G31" s="115">
        <v>596</v>
      </c>
      <c r="H31" s="116">
        <f t="shared" si="3"/>
        <v>-0.80304031725049574</v>
      </c>
      <c r="I31" s="115">
        <v>2563</v>
      </c>
      <c r="J31" s="116">
        <f t="shared" si="3"/>
        <v>3.300335570469799</v>
      </c>
      <c r="K31" s="115">
        <v>6858</v>
      </c>
      <c r="L31" s="116">
        <f t="shared" si="3"/>
        <v>1.6757705813499806</v>
      </c>
      <c r="M31" s="115">
        <v>4426</v>
      </c>
      <c r="N31" s="116">
        <f t="shared" ref="N31:N39" si="4">IFERROR(M31/K31-1,"-")</f>
        <v>-0.35462233887430739</v>
      </c>
      <c r="O31" s="116">
        <f>M31/C31-1</f>
        <v>-2.4791525805724079E-3</v>
      </c>
    </row>
    <row r="32" spans="1:16" x14ac:dyDescent="0.25">
      <c r="B32" s="114" t="s">
        <v>73</v>
      </c>
      <c r="C32" s="115">
        <v>3476</v>
      </c>
      <c r="D32" s="116">
        <v>-5.1310043668122307E-2</v>
      </c>
      <c r="E32" s="115">
        <v>3832</v>
      </c>
      <c r="F32" s="116">
        <f t="shared" si="3"/>
        <v>0.10241657077100119</v>
      </c>
      <c r="G32" s="115">
        <v>335</v>
      </c>
      <c r="H32" s="116">
        <f t="shared" si="3"/>
        <v>-0.9125782881002088</v>
      </c>
      <c r="I32" s="115">
        <v>2789</v>
      </c>
      <c r="J32" s="116">
        <f t="shared" si="3"/>
        <v>7.325373134328359</v>
      </c>
      <c r="K32" s="115">
        <v>4457</v>
      </c>
      <c r="L32" s="116">
        <f t="shared" si="3"/>
        <v>0.59806382215847975</v>
      </c>
      <c r="M32" s="115">
        <v>4712</v>
      </c>
      <c r="N32" s="116">
        <f t="shared" si="4"/>
        <v>5.7213372223468673E-2</v>
      </c>
      <c r="O32" s="116">
        <f>IFERROR(M32/C32-1,"-")</f>
        <v>0.35558112773302653</v>
      </c>
    </row>
    <row r="33" spans="2:15" x14ac:dyDescent="0.25">
      <c r="B33" s="114" t="s">
        <v>75</v>
      </c>
      <c r="C33" s="115">
        <v>4140</v>
      </c>
      <c r="D33" s="116">
        <v>-1.8026565464895672E-2</v>
      </c>
      <c r="E33" s="115">
        <v>1334</v>
      </c>
      <c r="F33" s="116">
        <f t="shared" si="3"/>
        <v>-0.67777777777777781</v>
      </c>
      <c r="G33" s="115">
        <v>838</v>
      </c>
      <c r="H33" s="116">
        <f t="shared" si="3"/>
        <v>-0.37181409295352319</v>
      </c>
      <c r="I33" s="115">
        <v>3577</v>
      </c>
      <c r="J33" s="116">
        <f t="shared" si="3"/>
        <v>3.2684964200477324</v>
      </c>
      <c r="K33" s="115">
        <v>4813</v>
      </c>
      <c r="L33" s="116">
        <f t="shared" si="3"/>
        <v>0.3455409561084708</v>
      </c>
      <c r="M33" s="115">
        <v>5785</v>
      </c>
      <c r="N33" s="116">
        <f t="shared" si="4"/>
        <v>0.20195304383960111</v>
      </c>
      <c r="O33" s="116">
        <f t="shared" ref="O33:O42" si="5">IFERROR(M33/C33-1,"-")</f>
        <v>0.39734299516908211</v>
      </c>
    </row>
    <row r="34" spans="2:15" x14ac:dyDescent="0.25">
      <c r="B34" s="114" t="s">
        <v>77</v>
      </c>
      <c r="C34" s="115">
        <v>2900</v>
      </c>
      <c r="D34" s="116">
        <v>-3.0424607154797778E-2</v>
      </c>
      <c r="E34" s="115">
        <v>0</v>
      </c>
      <c r="F34" s="116">
        <f t="shared" si="3"/>
        <v>-1</v>
      </c>
      <c r="G34" s="115">
        <v>596</v>
      </c>
      <c r="H34" s="116" t="str">
        <f t="shared" si="3"/>
        <v>-</v>
      </c>
      <c r="I34" s="115">
        <v>2979</v>
      </c>
      <c r="J34" s="116">
        <f t="shared" si="3"/>
        <v>3.9983221476510069</v>
      </c>
      <c r="K34" s="115">
        <v>4396</v>
      </c>
      <c r="L34" s="116">
        <f t="shared" si="3"/>
        <v>0.47566297415240011</v>
      </c>
      <c r="M34" s="115">
        <v>3828</v>
      </c>
      <c r="N34" s="116">
        <f t="shared" si="4"/>
        <v>-0.12920837124658779</v>
      </c>
      <c r="O34" s="116">
        <f t="shared" si="5"/>
        <v>0.32000000000000006</v>
      </c>
    </row>
    <row r="35" spans="2:15" x14ac:dyDescent="0.25">
      <c r="B35" s="114" t="s">
        <v>79</v>
      </c>
      <c r="C35" s="115">
        <v>2779</v>
      </c>
      <c r="D35" s="116">
        <v>-2.5254296737986626E-2</v>
      </c>
      <c r="E35" s="115">
        <v>0</v>
      </c>
      <c r="F35" s="116">
        <f t="shared" si="3"/>
        <v>-1</v>
      </c>
      <c r="G35" s="115">
        <v>1098</v>
      </c>
      <c r="H35" s="116" t="str">
        <f t="shared" si="3"/>
        <v>-</v>
      </c>
      <c r="I35" s="115">
        <v>2392</v>
      </c>
      <c r="J35" s="116">
        <f t="shared" si="3"/>
        <v>1.1785063752276868</v>
      </c>
      <c r="K35" s="115">
        <v>3579</v>
      </c>
      <c r="L35" s="116">
        <f t="shared" si="3"/>
        <v>0.49623745819397991</v>
      </c>
      <c r="M35" s="115">
        <v>1833</v>
      </c>
      <c r="N35" s="116">
        <f t="shared" si="4"/>
        <v>-0.48784576697401505</v>
      </c>
      <c r="O35" s="116">
        <f t="shared" si="5"/>
        <v>-0.34041021950341854</v>
      </c>
    </row>
    <row r="36" spans="2:15" x14ac:dyDescent="0.25">
      <c r="B36" s="114" t="s">
        <v>81</v>
      </c>
      <c r="C36" s="115">
        <v>2823</v>
      </c>
      <c r="D36" s="116">
        <v>4.6718576195773132E-2</v>
      </c>
      <c r="E36" s="115">
        <v>0</v>
      </c>
      <c r="F36" s="116">
        <f t="shared" si="3"/>
        <v>-1</v>
      </c>
      <c r="G36" s="115">
        <v>1595</v>
      </c>
      <c r="H36" s="116" t="str">
        <f t="shared" si="3"/>
        <v>-</v>
      </c>
      <c r="I36" s="115">
        <v>2523</v>
      </c>
      <c r="J36" s="116">
        <f t="shared" si="3"/>
        <v>0.58181818181818179</v>
      </c>
      <c r="K36" s="115">
        <v>3022</v>
      </c>
      <c r="L36" s="116">
        <f t="shared" si="3"/>
        <v>0.19778042013476016</v>
      </c>
      <c r="M36" s="115">
        <v>2354</v>
      </c>
      <c r="N36" s="116">
        <f t="shared" si="4"/>
        <v>-0.22104566512243551</v>
      </c>
      <c r="O36" s="116">
        <f t="shared" si="5"/>
        <v>-0.1661353170386114</v>
      </c>
    </row>
    <row r="37" spans="2:15" x14ac:dyDescent="0.25">
      <c r="B37" s="114" t="s">
        <v>83</v>
      </c>
      <c r="C37" s="115">
        <v>2338</v>
      </c>
      <c r="D37" s="116">
        <v>-0.16320687186828919</v>
      </c>
      <c r="E37" s="115">
        <v>0</v>
      </c>
      <c r="F37" s="116">
        <f t="shared" si="3"/>
        <v>-1</v>
      </c>
      <c r="G37" s="115">
        <v>1838</v>
      </c>
      <c r="H37" s="116" t="str">
        <f t="shared" si="3"/>
        <v>-</v>
      </c>
      <c r="I37" s="115">
        <v>2342</v>
      </c>
      <c r="J37" s="116">
        <f t="shared" si="3"/>
        <v>0.27421109902067475</v>
      </c>
      <c r="K37" s="115">
        <v>2765</v>
      </c>
      <c r="L37" s="116">
        <f t="shared" si="3"/>
        <v>0.18061485909479069</v>
      </c>
      <c r="M37" s="115">
        <v>2458</v>
      </c>
      <c r="N37" s="116">
        <f t="shared" si="4"/>
        <v>-0.1110307414104883</v>
      </c>
      <c r="O37" s="116">
        <f t="shared" si="5"/>
        <v>5.1325919589392699E-2</v>
      </c>
    </row>
    <row r="38" spans="2:15" x14ac:dyDescent="0.25">
      <c r="B38" s="114" t="s">
        <v>85</v>
      </c>
      <c r="C38" s="115">
        <v>3196</v>
      </c>
      <c r="D38" s="116">
        <v>-0.1607142857142857</v>
      </c>
      <c r="E38" s="115">
        <v>1055</v>
      </c>
      <c r="F38" s="116">
        <f t="shared" si="3"/>
        <v>-0.66989987484355451</v>
      </c>
      <c r="G38" s="115">
        <v>2316</v>
      </c>
      <c r="H38" s="116">
        <f t="shared" si="3"/>
        <v>1.195260663507109</v>
      </c>
      <c r="I38" s="115">
        <v>3343</v>
      </c>
      <c r="J38" s="116">
        <f t="shared" si="3"/>
        <v>0.44343696027633861</v>
      </c>
      <c r="K38" s="115">
        <v>3033</v>
      </c>
      <c r="L38" s="116">
        <f t="shared" si="3"/>
        <v>-9.2731079868381694E-2</v>
      </c>
      <c r="M38" s="115">
        <v>3098</v>
      </c>
      <c r="N38" s="116">
        <f t="shared" si="4"/>
        <v>2.1430926475436873E-2</v>
      </c>
      <c r="O38" s="116">
        <f t="shared" si="5"/>
        <v>-3.0663329161451869E-2</v>
      </c>
    </row>
    <row r="39" spans="2:15" x14ac:dyDescent="0.25">
      <c r="B39" s="114" t="s">
        <v>87</v>
      </c>
      <c r="C39" s="115">
        <v>2946</v>
      </c>
      <c r="D39" s="116">
        <v>-3.7199864727764931E-3</v>
      </c>
      <c r="E39" s="115">
        <v>220</v>
      </c>
      <c r="F39" s="116">
        <f t="shared" si="3"/>
        <v>-0.92532247114731836</v>
      </c>
      <c r="G39" s="115">
        <v>2289</v>
      </c>
      <c r="H39" s="116">
        <f t="shared" si="3"/>
        <v>9.4045454545454543</v>
      </c>
      <c r="I39" s="115">
        <v>3143</v>
      </c>
      <c r="J39" s="116">
        <f t="shared" si="3"/>
        <v>0.37308868501529058</v>
      </c>
      <c r="K39" s="115">
        <v>3673</v>
      </c>
      <c r="L39" s="116">
        <f t="shared" si="3"/>
        <v>0.16862869869551389</v>
      </c>
      <c r="M39" s="115">
        <v>3065</v>
      </c>
      <c r="N39" s="116">
        <f t="shared" si="4"/>
        <v>-0.16553226245575825</v>
      </c>
      <c r="O39" s="116">
        <f t="shared" si="5"/>
        <v>4.039375424304148E-2</v>
      </c>
    </row>
    <row r="40" spans="2:15" x14ac:dyDescent="0.25">
      <c r="B40" s="114" t="s">
        <v>89</v>
      </c>
      <c r="C40" s="115">
        <v>2763</v>
      </c>
      <c r="D40" s="116">
        <v>-0.14458204334365321</v>
      </c>
      <c r="E40" s="115">
        <v>283</v>
      </c>
      <c r="F40" s="116">
        <f t="shared" si="3"/>
        <v>-0.89757509952949688</v>
      </c>
      <c r="G40" s="115">
        <v>3184</v>
      </c>
      <c r="H40" s="116">
        <f t="shared" si="3"/>
        <v>10.250883392226148</v>
      </c>
      <c r="I40" s="115">
        <v>3407</v>
      </c>
      <c r="J40" s="116">
        <f t="shared" si="3"/>
        <v>7.0037688442211143E-2</v>
      </c>
      <c r="K40" s="115">
        <v>4198</v>
      </c>
      <c r="L40" s="116">
        <f t="shared" si="3"/>
        <v>0.23216906369239809</v>
      </c>
      <c r="M40" s="115">
        <v>3898</v>
      </c>
      <c r="N40" s="116">
        <f>IFERROR(M40/K40-1,"-")</f>
        <v>-7.1462601238685086E-2</v>
      </c>
      <c r="O40" s="116">
        <f t="shared" si="5"/>
        <v>0.41078537821208827</v>
      </c>
    </row>
    <row r="41" spans="2:15" x14ac:dyDescent="0.25">
      <c r="B41" s="114" t="s">
        <v>91</v>
      </c>
      <c r="C41" s="115">
        <v>3908</v>
      </c>
      <c r="D41" s="116">
        <v>-1.8337101230846531E-2</v>
      </c>
      <c r="E41" s="115">
        <v>452</v>
      </c>
      <c r="F41" s="116">
        <f t="shared" si="3"/>
        <v>-0.88433981576253839</v>
      </c>
      <c r="G41" s="115">
        <v>2997</v>
      </c>
      <c r="H41" s="116">
        <f t="shared" si="3"/>
        <v>5.6305309734513278</v>
      </c>
      <c r="I41" s="115">
        <v>3973</v>
      </c>
      <c r="J41" s="116">
        <f t="shared" si="3"/>
        <v>0.32565899232565898</v>
      </c>
      <c r="K41" s="115">
        <v>4299</v>
      </c>
      <c r="L41" s="116">
        <f t="shared" si="3"/>
        <v>8.2053863579159225E-2</v>
      </c>
      <c r="M41" s="115"/>
      <c r="N41" s="116">
        <f>IFERROR(M41/K41-1,"-")</f>
        <v>-1</v>
      </c>
      <c r="O41" s="116">
        <f t="shared" si="5"/>
        <v>-1</v>
      </c>
    </row>
    <row r="42" spans="2:15" x14ac:dyDescent="0.25">
      <c r="B42" s="114" t="s">
        <v>93</v>
      </c>
      <c r="C42" s="115">
        <v>3115</v>
      </c>
      <c r="D42" s="116">
        <v>-0.19716494845360821</v>
      </c>
      <c r="E42" s="115">
        <v>469</v>
      </c>
      <c r="F42" s="116">
        <f t="shared" si="3"/>
        <v>-0.84943820224719102</v>
      </c>
      <c r="G42" s="115">
        <v>2479</v>
      </c>
      <c r="H42" s="116">
        <f t="shared" si="3"/>
        <v>4.2857142857142856</v>
      </c>
      <c r="I42" s="115">
        <v>4607</v>
      </c>
      <c r="J42" s="116">
        <f t="shared" si="3"/>
        <v>0.85841064945542556</v>
      </c>
      <c r="K42" s="115">
        <v>5428</v>
      </c>
      <c r="L42" s="116">
        <f t="shared" si="3"/>
        <v>0.17820707618840892</v>
      </c>
      <c r="M42" s="115"/>
      <c r="N42" s="116">
        <f>IFERROR(M42/K42-1,"-")</f>
        <v>-1</v>
      </c>
      <c r="O42" s="116">
        <f t="shared" si="5"/>
        <v>-1</v>
      </c>
    </row>
    <row r="43" spans="2:15" ht="15.75" x14ac:dyDescent="0.25">
      <c r="B43" s="117" t="s">
        <v>30</v>
      </c>
      <c r="C43" s="118">
        <v>38821</v>
      </c>
      <c r="D43" s="119">
        <v>-5.2383625845192516E-2</v>
      </c>
      <c r="E43" s="118">
        <v>10755</v>
      </c>
      <c r="F43" s="119">
        <f t="shared" si="3"/>
        <v>-0.722959223100899</v>
      </c>
      <c r="G43" s="118">
        <v>20161</v>
      </c>
      <c r="H43" s="119">
        <f t="shared" si="3"/>
        <v>0.87456996745699667</v>
      </c>
      <c r="I43" s="118">
        <v>37638</v>
      </c>
      <c r="J43" s="119">
        <f t="shared" si="3"/>
        <v>0.86687168295223449</v>
      </c>
      <c r="K43" s="118">
        <v>50521</v>
      </c>
      <c r="L43" s="119">
        <f t="shared" si="3"/>
        <v>0.34228705032148365</v>
      </c>
      <c r="M43" s="118">
        <v>35457</v>
      </c>
      <c r="N43" s="119">
        <v>-0.13082806295043392</v>
      </c>
      <c r="O43" s="119">
        <v>0.11507013019686774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5" x14ac:dyDescent="0.25">
      <c r="K46" s="79"/>
    </row>
    <row r="50" spans="13:15" x14ac:dyDescent="0.25">
      <c r="M50" s="105"/>
      <c r="N50" s="105"/>
      <c r="O50" s="105"/>
    </row>
  </sheetData>
  <mergeCells count="1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7C9E0-E453-45D7-A39E-E7B672C2E3DB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253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51166</v>
      </c>
      <c r="D8" s="116">
        <f t="shared" ref="D8:D9" si="0">C8/C9-1</f>
        <v>0.3553548250377474</v>
      </c>
    </row>
    <row r="9" spans="1:5" x14ac:dyDescent="0.25">
      <c r="A9" s="1"/>
      <c r="B9" s="114">
        <v>2022</v>
      </c>
      <c r="C9" s="115">
        <v>37751</v>
      </c>
      <c r="D9" s="116">
        <f t="shared" si="0"/>
        <v>0.87247656366251669</v>
      </c>
    </row>
    <row r="10" spans="1:5" x14ac:dyDescent="0.25">
      <c r="A10" s="1"/>
      <c r="B10" s="114">
        <v>2021</v>
      </c>
      <c r="C10" s="115">
        <v>20161</v>
      </c>
      <c r="D10" s="116">
        <f>C10/C11-1</f>
        <v>0.59589962795852136</v>
      </c>
    </row>
    <row r="11" spans="1:5" x14ac:dyDescent="0.25">
      <c r="A11" s="1" t="s">
        <v>72</v>
      </c>
      <c r="B11" s="114">
        <v>2020</v>
      </c>
      <c r="C11" s="115">
        <v>12633</v>
      </c>
      <c r="D11" s="116">
        <f t="shared" ref="D11:D20" si="1">C11/C12-1</f>
        <v>-0.71973999467565886</v>
      </c>
    </row>
    <row r="12" spans="1:5" x14ac:dyDescent="0.25">
      <c r="A12" s="1" t="s">
        <v>74</v>
      </c>
      <c r="B12" s="114">
        <v>2019</v>
      </c>
      <c r="C12" s="115">
        <v>45076</v>
      </c>
      <c r="D12" s="116">
        <f t="shared" si="1"/>
        <v>-4.1629459539907265E-2</v>
      </c>
    </row>
    <row r="13" spans="1:5" x14ac:dyDescent="0.25">
      <c r="A13" s="1" t="s">
        <v>76</v>
      </c>
      <c r="B13" s="114">
        <v>2018</v>
      </c>
      <c r="C13" s="115">
        <v>47034</v>
      </c>
      <c r="D13" s="116">
        <f t="shared" si="1"/>
        <v>-0.13403542364767829</v>
      </c>
    </row>
    <row r="14" spans="1:5" x14ac:dyDescent="0.25">
      <c r="A14" s="1" t="s">
        <v>78</v>
      </c>
      <c r="B14" s="114">
        <v>2017</v>
      </c>
      <c r="C14" s="115">
        <v>54314</v>
      </c>
      <c r="D14" s="116">
        <f>C14/C15-1</f>
        <v>-1.1953143676787237E-3</v>
      </c>
    </row>
    <row r="15" spans="1:5" x14ac:dyDescent="0.25">
      <c r="A15" s="1" t="s">
        <v>80</v>
      </c>
      <c r="B15" s="114">
        <v>2016</v>
      </c>
      <c r="C15" s="115">
        <v>54379</v>
      </c>
      <c r="D15" s="116">
        <f>C15/C16-1</f>
        <v>0.14431514488331465</v>
      </c>
    </row>
    <row r="16" spans="1:5" x14ac:dyDescent="0.25">
      <c r="A16" s="1" t="s">
        <v>82</v>
      </c>
      <c r="B16" s="114">
        <v>2015</v>
      </c>
      <c r="C16" s="115">
        <v>47521</v>
      </c>
      <c r="D16" s="116">
        <f t="shared" si="1"/>
        <v>-0.22950580452688241</v>
      </c>
    </row>
    <row r="17" spans="1:5" x14ac:dyDescent="0.25">
      <c r="A17" s="1" t="s">
        <v>84</v>
      </c>
      <c r="B17" s="114">
        <v>2014</v>
      </c>
      <c r="C17" s="115">
        <v>61676</v>
      </c>
      <c r="D17" s="116">
        <f t="shared" si="1"/>
        <v>0.16216318070472968</v>
      </c>
    </row>
    <row r="18" spans="1:5" x14ac:dyDescent="0.25">
      <c r="A18" s="1" t="s">
        <v>86</v>
      </c>
      <c r="B18" s="114">
        <v>2013</v>
      </c>
      <c r="C18" s="115">
        <v>53070</v>
      </c>
      <c r="D18" s="116">
        <f t="shared" si="1"/>
        <v>5.9519296383350184E-3</v>
      </c>
    </row>
    <row r="19" spans="1:5" x14ac:dyDescent="0.25">
      <c r="A19" s="1" t="s">
        <v>88</v>
      </c>
      <c r="B19" s="114">
        <v>2012</v>
      </c>
      <c r="C19" s="115">
        <v>52756</v>
      </c>
      <c r="D19" s="116">
        <f>C19/C20-1</f>
        <v>1.0056353528262729E-3</v>
      </c>
    </row>
    <row r="20" spans="1:5" x14ac:dyDescent="0.25">
      <c r="A20" s="1" t="s">
        <v>90</v>
      </c>
      <c r="B20" s="114">
        <v>2011</v>
      </c>
      <c r="C20" s="115">
        <v>52703</v>
      </c>
      <c r="D20" s="116">
        <f t="shared" si="1"/>
        <v>4.8106753639328703E-2</v>
      </c>
    </row>
    <row r="21" spans="1:5" x14ac:dyDescent="0.25">
      <c r="A21" s="1" t="s">
        <v>92</v>
      </c>
      <c r="B21" s="114">
        <v>2010</v>
      </c>
      <c r="C21" s="115">
        <v>50284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67" t="s">
        <v>254</v>
      </c>
      <c r="C26" s="267"/>
      <c r="D26" s="267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50521</v>
      </c>
      <c r="D30" s="116">
        <f t="shared" ref="D30:D31" si="2">C30/C31-1</f>
        <v>0.34228705032148365</v>
      </c>
    </row>
    <row r="31" spans="1:5" x14ac:dyDescent="0.25">
      <c r="B31" s="114">
        <v>2022</v>
      </c>
      <c r="C31" s="115">
        <v>37638</v>
      </c>
      <c r="D31" s="116">
        <f t="shared" si="2"/>
        <v>0.86687168295223449</v>
      </c>
    </row>
    <row r="32" spans="1:5" x14ac:dyDescent="0.25">
      <c r="B32" s="114">
        <v>2021</v>
      </c>
      <c r="C32" s="115">
        <v>20161</v>
      </c>
      <c r="D32" s="116">
        <f>C32/C33-1</f>
        <v>0.87456996745699667</v>
      </c>
    </row>
    <row r="33" spans="2:5" x14ac:dyDescent="0.25">
      <c r="B33" s="114">
        <v>2020</v>
      </c>
      <c r="C33" s="115">
        <v>10755</v>
      </c>
      <c r="D33" s="116">
        <f t="shared" ref="D33:D42" si="3">C33/C34-1</f>
        <v>-0.722959223100899</v>
      </c>
    </row>
    <row r="34" spans="2:5" x14ac:dyDescent="0.25">
      <c r="B34" s="114">
        <v>2019</v>
      </c>
      <c r="C34" s="115">
        <v>38821</v>
      </c>
      <c r="D34" s="116">
        <f t="shared" si="3"/>
        <v>-5.2383625845192516E-2</v>
      </c>
    </row>
    <row r="35" spans="2:5" x14ac:dyDescent="0.25">
      <c r="B35" s="114">
        <v>2018</v>
      </c>
      <c r="C35" s="115">
        <v>40967</v>
      </c>
      <c r="D35" s="116">
        <f t="shared" si="3"/>
        <v>-0.13190795050008475</v>
      </c>
    </row>
    <row r="36" spans="2:5" x14ac:dyDescent="0.25">
      <c r="B36" s="114">
        <v>2017</v>
      </c>
      <c r="C36" s="115">
        <v>47192</v>
      </c>
      <c r="D36" s="116">
        <f>C36/C37-1</f>
        <v>-2.6868749355603683E-2</v>
      </c>
    </row>
    <row r="37" spans="2:5" x14ac:dyDescent="0.25">
      <c r="B37" s="114">
        <v>2016</v>
      </c>
      <c r="C37" s="115">
        <v>48495</v>
      </c>
      <c r="D37" s="116">
        <f>C37/C38-1</f>
        <v>0.14604750088621055</v>
      </c>
    </row>
    <row r="38" spans="2:5" x14ac:dyDescent="0.25">
      <c r="B38" s="114">
        <v>2015</v>
      </c>
      <c r="C38" s="115">
        <v>42315</v>
      </c>
      <c r="D38" s="116">
        <f t="shared" si="3"/>
        <v>-0.24697026320004267</v>
      </c>
    </row>
    <row r="39" spans="2:5" x14ac:dyDescent="0.25">
      <c r="B39" s="114">
        <v>2014</v>
      </c>
      <c r="C39" s="115">
        <v>56193</v>
      </c>
      <c r="D39" s="116">
        <f t="shared" si="3"/>
        <v>0.15981424148606815</v>
      </c>
    </row>
    <row r="40" spans="2:5" x14ac:dyDescent="0.25">
      <c r="B40" s="114">
        <v>2013</v>
      </c>
      <c r="C40" s="115">
        <v>48450</v>
      </c>
      <c r="D40" s="116">
        <f t="shared" si="3"/>
        <v>-1.3579819614390143E-2</v>
      </c>
    </row>
    <row r="41" spans="2:5" x14ac:dyDescent="0.25">
      <c r="B41" s="114">
        <v>2012</v>
      </c>
      <c r="C41" s="115">
        <v>49117</v>
      </c>
      <c r="D41" s="116">
        <f>C41/C42-1</f>
        <v>7.8589896171050722E-3</v>
      </c>
    </row>
    <row r="42" spans="2:5" x14ac:dyDescent="0.25">
      <c r="B42" s="114">
        <v>2011</v>
      </c>
      <c r="C42" s="115">
        <v>48734</v>
      </c>
      <c r="D42" s="116">
        <f t="shared" si="3"/>
        <v>2.8078391662974989E-2</v>
      </c>
    </row>
    <row r="43" spans="2:5" x14ac:dyDescent="0.25">
      <c r="B43" s="114">
        <v>2010</v>
      </c>
      <c r="C43" s="115">
        <v>47403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67" t="s">
        <v>255</v>
      </c>
      <c r="C48" s="267"/>
      <c r="D48" s="267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0</v>
      </c>
      <c r="D52" s="116" t="e">
        <f t="shared" ref="D52:D53" si="4">C52/C53-1</f>
        <v>#DIV/0!</v>
      </c>
    </row>
    <row r="53" spans="1:5" x14ac:dyDescent="0.25">
      <c r="A53" s="1"/>
      <c r="B53" s="114">
        <v>2022</v>
      </c>
      <c r="C53" s="115">
        <v>0</v>
      </c>
      <c r="D53" s="116" t="e">
        <f t="shared" si="4"/>
        <v>#DIV/0!</v>
      </c>
    </row>
    <row r="54" spans="1:5" x14ac:dyDescent="0.25">
      <c r="A54" s="1"/>
      <c r="B54" s="114">
        <v>2021</v>
      </c>
      <c r="C54" s="115">
        <v>0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 t="e">
        <f t="shared" ref="D55:D64" si="5">C55/C56-1</f>
        <v>#DIV/0!</v>
      </c>
    </row>
    <row r="56" spans="1:5" x14ac:dyDescent="0.25">
      <c r="A56" s="1">
        <v>3</v>
      </c>
      <c r="B56" s="114">
        <v>2019</v>
      </c>
      <c r="C56" s="115">
        <v>0</v>
      </c>
      <c r="D56" s="116" t="e">
        <f t="shared" si="5"/>
        <v>#DIV/0!</v>
      </c>
    </row>
    <row r="57" spans="1:5" x14ac:dyDescent="0.25">
      <c r="A57" s="1">
        <v>4</v>
      </c>
      <c r="B57" s="114">
        <v>2018</v>
      </c>
      <c r="C57" s="115">
        <v>0</v>
      </c>
      <c r="D57" s="116" t="e">
        <f t="shared" si="5"/>
        <v>#DIV/0!</v>
      </c>
    </row>
    <row r="58" spans="1:5" x14ac:dyDescent="0.25">
      <c r="A58" s="1">
        <v>5</v>
      </c>
      <c r="B58" s="114">
        <v>2017</v>
      </c>
      <c r="C58" s="115">
        <v>0</v>
      </c>
      <c r="D58" s="116" t="e">
        <f>C58/C59-1</f>
        <v>#DIV/0!</v>
      </c>
    </row>
    <row r="59" spans="1:5" x14ac:dyDescent="0.25">
      <c r="A59" s="1">
        <v>6</v>
      </c>
      <c r="B59" s="114">
        <v>2016</v>
      </c>
      <c r="C59" s="115">
        <v>0</v>
      </c>
      <c r="D59" s="116" t="e">
        <f>C59/C60-1</f>
        <v>#DIV/0!</v>
      </c>
    </row>
    <row r="60" spans="1:5" x14ac:dyDescent="0.25">
      <c r="A60" s="1">
        <v>7</v>
      </c>
      <c r="B60" s="114">
        <v>2015</v>
      </c>
      <c r="C60" s="115">
        <v>0</v>
      </c>
      <c r="D60" s="116">
        <f t="shared" si="5"/>
        <v>-1</v>
      </c>
    </row>
    <row r="61" spans="1:5" x14ac:dyDescent="0.25">
      <c r="A61" s="1">
        <v>8</v>
      </c>
      <c r="B61" s="114">
        <v>2014</v>
      </c>
      <c r="C61" s="115">
        <v>25282</v>
      </c>
      <c r="D61" s="116">
        <f t="shared" si="5"/>
        <v>-3.5774218154080883E-2</v>
      </c>
    </row>
    <row r="62" spans="1:5" x14ac:dyDescent="0.25">
      <c r="A62" s="1">
        <v>9</v>
      </c>
      <c r="B62" s="114">
        <v>2013</v>
      </c>
      <c r="C62" s="115">
        <v>26220</v>
      </c>
      <c r="D62" s="116">
        <f t="shared" si="5"/>
        <v>-3.5107087657319513E-2</v>
      </c>
    </row>
    <row r="63" spans="1:5" x14ac:dyDescent="0.25">
      <c r="A63" s="1">
        <v>10</v>
      </c>
      <c r="B63" s="114">
        <v>2012</v>
      </c>
      <c r="C63" s="115">
        <v>27174</v>
      </c>
      <c r="D63" s="116">
        <f>C63/C64-1</f>
        <v>5.5230310394338566E-4</v>
      </c>
    </row>
    <row r="64" spans="1:5" x14ac:dyDescent="0.25">
      <c r="A64" s="1">
        <v>11</v>
      </c>
      <c r="B64" s="114">
        <v>2011</v>
      </c>
      <c r="C64" s="115">
        <v>27159</v>
      </c>
      <c r="D64" s="116">
        <f t="shared" si="5"/>
        <v>2.3631840796019876E-2</v>
      </c>
    </row>
    <row r="65" spans="1:5" x14ac:dyDescent="0.25">
      <c r="A65" s="1">
        <v>12</v>
      </c>
      <c r="B65" s="114">
        <v>2010</v>
      </c>
      <c r="C65" s="115">
        <v>26532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67" t="s">
        <v>141</v>
      </c>
      <c r="C70" s="267"/>
      <c r="D70" s="267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0</v>
      </c>
      <c r="D74" s="116" t="e">
        <f t="shared" ref="D74:D75" si="6">C74/C75-1</f>
        <v>#DIV/0!</v>
      </c>
    </row>
    <row r="75" spans="1:5" x14ac:dyDescent="0.25">
      <c r="A75" s="1"/>
      <c r="B75" s="114">
        <v>2022</v>
      </c>
      <c r="C75" s="115">
        <v>0</v>
      </c>
      <c r="D75" s="116" t="e">
        <f t="shared" si="6"/>
        <v>#DIV/0!</v>
      </c>
    </row>
    <row r="76" spans="1:5" x14ac:dyDescent="0.25">
      <c r="A76" s="1"/>
      <c r="B76" s="114">
        <v>2021</v>
      </c>
      <c r="C76" s="115">
        <v>0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 t="e">
        <f t="shared" ref="D77:D79" si="7">C77/C78-1</f>
        <v>#DIV/0!</v>
      </c>
    </row>
    <row r="78" spans="1:5" x14ac:dyDescent="0.25">
      <c r="A78" s="1">
        <v>3</v>
      </c>
      <c r="B78" s="114">
        <v>2019</v>
      </c>
      <c r="C78" s="115">
        <v>0</v>
      </c>
      <c r="D78" s="116" t="e">
        <f t="shared" si="7"/>
        <v>#DIV/0!</v>
      </c>
    </row>
    <row r="79" spans="1:5" x14ac:dyDescent="0.25">
      <c r="A79" s="1">
        <v>4</v>
      </c>
      <c r="B79" s="114">
        <v>2018</v>
      </c>
      <c r="C79" s="115">
        <v>0</v>
      </c>
      <c r="D79" s="116" t="e">
        <f t="shared" si="7"/>
        <v>#DIV/0!</v>
      </c>
    </row>
    <row r="80" spans="1:5" x14ac:dyDescent="0.25">
      <c r="A80" s="1">
        <v>5</v>
      </c>
      <c r="B80" s="114">
        <v>2017</v>
      </c>
      <c r="C80" s="115">
        <v>0</v>
      </c>
      <c r="D80" s="116" t="e">
        <f>C80/C81-1</f>
        <v>#DIV/0!</v>
      </c>
    </row>
    <row r="81" spans="1:5" x14ac:dyDescent="0.25">
      <c r="A81" s="1">
        <v>6</v>
      </c>
      <c r="B81" s="114">
        <v>2016</v>
      </c>
      <c r="C81" s="115">
        <v>0</v>
      </c>
      <c r="D81" s="116" t="e">
        <f>C81/C82-1</f>
        <v>#DIV/0!</v>
      </c>
    </row>
    <row r="82" spans="1:5" x14ac:dyDescent="0.25">
      <c r="A82" s="1">
        <v>7</v>
      </c>
      <c r="B82" s="114">
        <v>2015</v>
      </c>
      <c r="C82" s="115">
        <v>0</v>
      </c>
      <c r="D82" s="116">
        <f t="shared" ref="D82:D84" si="8">C82/C83-1</f>
        <v>-1</v>
      </c>
    </row>
    <row r="83" spans="1:5" x14ac:dyDescent="0.25">
      <c r="A83" s="1">
        <v>8</v>
      </c>
      <c r="B83" s="114">
        <v>2014</v>
      </c>
      <c r="C83" s="115">
        <v>30911</v>
      </c>
      <c r="D83" s="116">
        <f t="shared" si="8"/>
        <v>0.39050832208726938</v>
      </c>
    </row>
    <row r="84" spans="1:5" x14ac:dyDescent="0.25">
      <c r="A84" s="1">
        <v>9</v>
      </c>
      <c r="B84" s="114">
        <v>2013</v>
      </c>
      <c r="C84" s="115">
        <v>22230</v>
      </c>
      <c r="D84" s="116">
        <f t="shared" si="8"/>
        <v>1.3079341931367727E-2</v>
      </c>
    </row>
    <row r="85" spans="1:5" x14ac:dyDescent="0.25">
      <c r="A85" s="1">
        <v>10</v>
      </c>
      <c r="B85" s="114">
        <v>2012</v>
      </c>
      <c r="C85" s="115">
        <v>21943</v>
      </c>
      <c r="D85" s="116">
        <f>C85/C86-1</f>
        <v>1.7056778679026552E-2</v>
      </c>
    </row>
    <row r="86" spans="1:5" x14ac:dyDescent="0.25">
      <c r="A86" s="1">
        <v>11</v>
      </c>
      <c r="B86" s="114">
        <v>2011</v>
      </c>
      <c r="C86" s="115">
        <v>21575</v>
      </c>
      <c r="D86" s="116">
        <f t="shared" ref="D86" si="9">C86/C87-1</f>
        <v>3.3731014326098485E-2</v>
      </c>
    </row>
    <row r="87" spans="1:5" x14ac:dyDescent="0.25">
      <c r="A87" s="1">
        <v>12</v>
      </c>
      <c r="B87" s="114">
        <v>2010</v>
      </c>
      <c r="C87" s="115">
        <v>20871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67" t="s">
        <v>256</v>
      </c>
      <c r="C92" s="267"/>
      <c r="D92" s="267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0</v>
      </c>
      <c r="D96" s="116" t="e">
        <f t="shared" ref="D96:D108" si="10">C96/C97-1</f>
        <v>#DIV/0!</v>
      </c>
    </row>
    <row r="97" spans="2:4" x14ac:dyDescent="0.25">
      <c r="B97" s="114">
        <v>2022</v>
      </c>
      <c r="C97" s="115">
        <v>0</v>
      </c>
      <c r="D97" s="116" t="e">
        <f t="shared" si="10"/>
        <v>#DIV/0!</v>
      </c>
    </row>
    <row r="98" spans="2:4" x14ac:dyDescent="0.25">
      <c r="B98" s="114">
        <v>2021</v>
      </c>
      <c r="C98" s="115">
        <v>0</v>
      </c>
      <c r="D98" s="116">
        <f t="shared" si="10"/>
        <v>-1</v>
      </c>
    </row>
    <row r="99" spans="2:4" x14ac:dyDescent="0.25">
      <c r="B99" s="114">
        <v>2020</v>
      </c>
      <c r="C99" s="115">
        <v>1878</v>
      </c>
      <c r="D99" s="116">
        <f t="shared" si="10"/>
        <v>-0.69976019184652283</v>
      </c>
    </row>
    <row r="100" spans="2:4" x14ac:dyDescent="0.25">
      <c r="B100" s="114">
        <v>2019</v>
      </c>
      <c r="C100" s="115">
        <v>6255</v>
      </c>
      <c r="D100" s="116">
        <f t="shared" si="10"/>
        <v>3.0987308389649026E-2</v>
      </c>
    </row>
    <row r="101" spans="2:4" x14ac:dyDescent="0.25">
      <c r="B101" s="114">
        <v>2018</v>
      </c>
      <c r="C101" s="115">
        <v>6067</v>
      </c>
      <c r="D101" s="116">
        <f t="shared" si="10"/>
        <v>-0.14813254703734902</v>
      </c>
    </row>
    <row r="102" spans="2:4" x14ac:dyDescent="0.25">
      <c r="B102" s="114">
        <v>2017</v>
      </c>
      <c r="C102" s="115">
        <v>7122</v>
      </c>
      <c r="D102" s="116">
        <f t="shared" si="10"/>
        <v>0.21040108769544519</v>
      </c>
    </row>
    <row r="103" spans="2:4" x14ac:dyDescent="0.25">
      <c r="B103" s="114">
        <v>2016</v>
      </c>
      <c r="C103" s="115">
        <v>5884</v>
      </c>
      <c r="D103" s="116">
        <f t="shared" si="10"/>
        <v>0.13023434498655395</v>
      </c>
    </row>
    <row r="104" spans="2:4" x14ac:dyDescent="0.25">
      <c r="B104" s="114">
        <v>2015</v>
      </c>
      <c r="C104" s="115">
        <v>5206</v>
      </c>
      <c r="D104" s="116">
        <f t="shared" si="10"/>
        <v>-5.0519788436987012E-2</v>
      </c>
    </row>
    <row r="105" spans="2:4" x14ac:dyDescent="0.25">
      <c r="B105" s="114">
        <v>2014</v>
      </c>
      <c r="C105" s="115">
        <v>5483</v>
      </c>
      <c r="D105" s="116">
        <f t="shared" si="10"/>
        <v>0.18679653679653674</v>
      </c>
    </row>
    <row r="106" spans="2:4" x14ac:dyDescent="0.25">
      <c r="B106" s="114">
        <v>2013</v>
      </c>
      <c r="C106" s="115">
        <v>4620</v>
      </c>
      <c r="D106" s="116">
        <f t="shared" si="10"/>
        <v>0.26957955482275353</v>
      </c>
    </row>
    <row r="107" spans="2:4" x14ac:dyDescent="0.25">
      <c r="B107" s="114">
        <v>2012</v>
      </c>
      <c r="C107" s="115">
        <v>3639</v>
      </c>
      <c r="D107" s="116">
        <f t="shared" si="10"/>
        <v>-8.3144368858654616E-2</v>
      </c>
    </row>
    <row r="108" spans="2:4" x14ac:dyDescent="0.25">
      <c r="B108" s="114">
        <v>2011</v>
      </c>
      <c r="C108" s="115">
        <v>3969</v>
      </c>
      <c r="D108" s="116">
        <f t="shared" si="10"/>
        <v>0.37764665046858736</v>
      </c>
    </row>
    <row r="109" spans="2:4" x14ac:dyDescent="0.25">
      <c r="B109" s="114">
        <v>2010</v>
      </c>
      <c r="C109" s="115">
        <v>2881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36B20-02F0-46CD-AF66-41D30A748119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230</v>
      </c>
      <c r="D5" s="127" t="s">
        <v>257</v>
      </c>
      <c r="E5" s="127" t="s">
        <v>231</v>
      </c>
      <c r="F5" s="127" t="s">
        <v>232</v>
      </c>
      <c r="G5" s="127" t="s">
        <v>233</v>
      </c>
      <c r="H5" s="127" t="s">
        <v>234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octubre 2024</v>
      </c>
      <c r="N5" s="14" t="str">
        <f>CONCATENATE("cuota/ total municipio ",RIGHT(H5,2))</f>
        <v>cuota/ total municipio 24</v>
      </c>
      <c r="O5" s="13" t="s">
        <v>225</v>
      </c>
      <c r="P5" s="13" t="s">
        <v>236</v>
      </c>
      <c r="Q5" s="13" t="s">
        <v>226</v>
      </c>
      <c r="R5" s="13" t="s">
        <v>227</v>
      </c>
      <c r="S5" s="13" t="s">
        <v>228</v>
      </c>
      <c r="T5" s="13" t="s">
        <v>229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octubre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4041070</v>
      </c>
      <c r="D6" s="131">
        <v>1407412</v>
      </c>
      <c r="E6" s="131">
        <v>1678957</v>
      </c>
      <c r="F6" s="131">
        <v>3924823</v>
      </c>
      <c r="G6" s="131">
        <v>4320832</v>
      </c>
      <c r="H6" s="131">
        <v>4588197</v>
      </c>
      <c r="I6" s="132">
        <f>IFERROR(H6/G6-1,"-")</f>
        <v>6.1878129027002293E-2</v>
      </c>
      <c r="J6" s="131">
        <f>IFERROR(H6-G6,"-")</f>
        <v>267365</v>
      </c>
      <c r="K6" s="132">
        <f>IFERROR(H6/C6-1,"-")</f>
        <v>0.13539161657679766</v>
      </c>
      <c r="L6" s="131">
        <f>IFERROR(H6-C6,"-")</f>
        <v>547127</v>
      </c>
      <c r="M6" s="132">
        <f>IFERROR(H6/$H$6,"-")</f>
        <v>1</v>
      </c>
      <c r="N6" s="133">
        <f>H6/H6</f>
        <v>1</v>
      </c>
      <c r="O6" s="131">
        <v>420241</v>
      </c>
      <c r="P6" s="131">
        <v>96220</v>
      </c>
      <c r="Q6" s="131">
        <v>366988</v>
      </c>
      <c r="R6" s="131">
        <v>432738</v>
      </c>
      <c r="S6" s="131">
        <v>471699</v>
      </c>
      <c r="T6" s="131">
        <v>492579</v>
      </c>
      <c r="U6" s="132">
        <f>IFERROR(T6/S6-1,"-")</f>
        <v>4.4265516780828351E-2</v>
      </c>
      <c r="V6" s="131">
        <f t="shared" ref="V6:V57" si="0">T6-S6</f>
        <v>20880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2973500</v>
      </c>
      <c r="D7" s="135">
        <v>1075029</v>
      </c>
      <c r="E7" s="135">
        <v>1335956</v>
      </c>
      <c r="F7" s="135">
        <v>3116022</v>
      </c>
      <c r="G7" s="135">
        <v>3408188</v>
      </c>
      <c r="H7" s="135">
        <v>3585143</v>
      </c>
      <c r="I7" s="136">
        <f t="shared" ref="I7:I57" si="1">IFERROR(H7/G7-1,"-")</f>
        <v>5.1920551331088527E-2</v>
      </c>
      <c r="J7" s="135">
        <f t="shared" ref="J7:J57" si="2">IFERROR(H7-G7,"-")</f>
        <v>176955</v>
      </c>
      <c r="K7" s="136">
        <f t="shared" ref="K7:K57" si="3">IFERROR(H7/C7-1,"-")</f>
        <v>0.20569799899108787</v>
      </c>
      <c r="L7" s="135">
        <f t="shared" ref="L7:L57" si="4">IFERROR(H7-C7,"-")</f>
        <v>611643</v>
      </c>
      <c r="M7" s="136">
        <f t="shared" ref="M7:M57" si="5">IFERROR(H7/$H$6,"-")</f>
        <v>0.78138384206257927</v>
      </c>
      <c r="N7" s="136">
        <f>H7/H6</f>
        <v>0.78138384206257927</v>
      </c>
      <c r="O7" s="135">
        <v>320464</v>
      </c>
      <c r="P7" s="135">
        <v>72715</v>
      </c>
      <c r="Q7" s="135">
        <v>297544</v>
      </c>
      <c r="R7" s="135">
        <v>345763</v>
      </c>
      <c r="S7" s="135">
        <v>376210</v>
      </c>
      <c r="T7" s="135">
        <v>387119</v>
      </c>
      <c r="U7" s="136">
        <f t="shared" ref="U7:U57" si="6">IFERROR(T7/S7-1,"-")</f>
        <v>2.899710268201261E-2</v>
      </c>
      <c r="V7" s="135">
        <f t="shared" si="0"/>
        <v>10909</v>
      </c>
      <c r="W7" s="136">
        <f t="shared" ref="W7:W57" si="7">IFERROR(R7/$R$6,"-")</f>
        <v>0.79901233540849192</v>
      </c>
      <c r="X7" s="136">
        <f>IFERROR(T7/T6,"-")</f>
        <v>0.78590236286971227</v>
      </c>
    </row>
    <row r="8" spans="1:24" x14ac:dyDescent="0.25">
      <c r="B8" s="97" t="s">
        <v>140</v>
      </c>
      <c r="C8" s="52">
        <v>2358958</v>
      </c>
      <c r="D8" s="52">
        <v>856735</v>
      </c>
      <c r="E8" s="52">
        <v>1101788</v>
      </c>
      <c r="F8" s="52">
        <v>2565617</v>
      </c>
      <c r="G8" s="52">
        <v>2798721</v>
      </c>
      <c r="H8" s="52">
        <v>2955884</v>
      </c>
      <c r="I8" s="98">
        <f t="shared" si="1"/>
        <v>5.6155293793129113E-2</v>
      </c>
      <c r="J8" s="52">
        <f t="shared" si="2"/>
        <v>157163</v>
      </c>
      <c r="K8" s="98">
        <f t="shared" si="3"/>
        <v>0.25304647221357901</v>
      </c>
      <c r="L8" s="52">
        <f t="shared" si="4"/>
        <v>596926</v>
      </c>
      <c r="M8" s="98">
        <f t="shared" si="5"/>
        <v>0.64423650510211306</v>
      </c>
      <c r="N8" s="98">
        <f>H8/H6</f>
        <v>0.64423650510211306</v>
      </c>
      <c r="O8" s="52">
        <v>258769</v>
      </c>
      <c r="P8" s="52">
        <v>61078</v>
      </c>
      <c r="Q8" s="52">
        <v>245410</v>
      </c>
      <c r="R8" s="52">
        <v>285847</v>
      </c>
      <c r="S8" s="52">
        <v>310856</v>
      </c>
      <c r="T8" s="52">
        <v>321272</v>
      </c>
      <c r="U8" s="98">
        <f t="shared" si="6"/>
        <v>3.3507476130427039E-2</v>
      </c>
      <c r="V8" s="52">
        <f t="shared" si="0"/>
        <v>10416</v>
      </c>
      <c r="W8" s="98">
        <f t="shared" si="7"/>
        <v>0.66055442323068458</v>
      </c>
      <c r="X8" s="98">
        <f>IFERROR(T8/T6,"-")</f>
        <v>0.65222431325736585</v>
      </c>
    </row>
    <row r="9" spans="1:24" x14ac:dyDescent="0.25">
      <c r="B9" s="97" t="s">
        <v>142</v>
      </c>
      <c r="C9" s="52">
        <v>614542</v>
      </c>
      <c r="D9" s="52">
        <v>218294</v>
      </c>
      <c r="E9" s="52">
        <v>234168</v>
      </c>
      <c r="F9" s="52">
        <v>550405</v>
      </c>
      <c r="G9" s="52">
        <v>609467</v>
      </c>
      <c r="H9" s="52">
        <v>629259</v>
      </c>
      <c r="I9" s="98">
        <f t="shared" si="1"/>
        <v>3.2474276704070881E-2</v>
      </c>
      <c r="J9" s="52">
        <f t="shared" si="2"/>
        <v>19792</v>
      </c>
      <c r="K9" s="98">
        <f t="shared" si="3"/>
        <v>2.3947915683549592E-2</v>
      </c>
      <c r="L9" s="52">
        <f t="shared" si="4"/>
        <v>14717</v>
      </c>
      <c r="M9" s="98">
        <f t="shared" si="5"/>
        <v>0.13714733696046616</v>
      </c>
      <c r="N9" s="98">
        <f>H9/H6</f>
        <v>0.13714733696046616</v>
      </c>
      <c r="O9" s="52">
        <v>61695</v>
      </c>
      <c r="P9" s="52">
        <v>11637</v>
      </c>
      <c r="Q9" s="52">
        <v>52134</v>
      </c>
      <c r="R9" s="52">
        <v>59916</v>
      </c>
      <c r="S9" s="52">
        <v>65354</v>
      </c>
      <c r="T9" s="52">
        <v>65847</v>
      </c>
      <c r="U9" s="98">
        <f t="shared" si="6"/>
        <v>7.5435321479939699E-3</v>
      </c>
      <c r="V9" s="52">
        <f t="shared" si="0"/>
        <v>493</v>
      </c>
      <c r="W9" s="98">
        <f t="shared" si="7"/>
        <v>0.13845791217780737</v>
      </c>
      <c r="X9" s="98">
        <f>IFERROR(T9/T6,"-")</f>
        <v>0.13367804961234644</v>
      </c>
    </row>
    <row r="10" spans="1:24" ht="16.5" thickBot="1" x14ac:dyDescent="0.3">
      <c r="B10" s="137" t="s">
        <v>63</v>
      </c>
      <c r="C10" s="138">
        <v>1067570</v>
      </c>
      <c r="D10" s="138">
        <v>326656</v>
      </c>
      <c r="E10" s="138">
        <v>343001</v>
      </c>
      <c r="F10" s="138">
        <v>808801</v>
      </c>
      <c r="G10" s="138">
        <v>912644</v>
      </c>
      <c r="H10" s="138">
        <v>1003054</v>
      </c>
      <c r="I10" s="139">
        <f t="shared" si="1"/>
        <v>9.9063818969937989E-2</v>
      </c>
      <c r="J10" s="138">
        <f t="shared" si="2"/>
        <v>90410</v>
      </c>
      <c r="K10" s="139">
        <f t="shared" si="3"/>
        <v>-6.0432571166293525E-2</v>
      </c>
      <c r="L10" s="138">
        <f t="shared" si="4"/>
        <v>-64516</v>
      </c>
      <c r="M10" s="139">
        <f t="shared" si="5"/>
        <v>0.21861615793742073</v>
      </c>
      <c r="N10" s="139">
        <f>H10/H6</f>
        <v>0.21861615793742073</v>
      </c>
      <c r="O10" s="138">
        <v>99777</v>
      </c>
      <c r="P10" s="138">
        <v>23505</v>
      </c>
      <c r="Q10" s="138">
        <v>69444</v>
      </c>
      <c r="R10" s="138">
        <v>86975</v>
      </c>
      <c r="S10" s="138">
        <v>95489</v>
      </c>
      <c r="T10" s="138">
        <v>105460</v>
      </c>
      <c r="U10" s="139">
        <f t="shared" si="6"/>
        <v>0.10442040444449097</v>
      </c>
      <c r="V10" s="138">
        <f t="shared" si="0"/>
        <v>9971</v>
      </c>
      <c r="W10" s="139">
        <f t="shared" si="7"/>
        <v>0.20098766459150802</v>
      </c>
      <c r="X10" s="139">
        <f>IFERROR(T10/T6,"-")</f>
        <v>0.21409763713028773</v>
      </c>
    </row>
    <row r="11" spans="1:24" ht="15.75" x14ac:dyDescent="0.25">
      <c r="A11" s="140">
        <f>G11/$G$11</f>
        <v>1</v>
      </c>
      <c r="B11" s="130" t="s">
        <v>44</v>
      </c>
      <c r="C11" s="131">
        <v>1485492</v>
      </c>
      <c r="D11" s="131">
        <v>464064</v>
      </c>
      <c r="E11" s="131">
        <v>644673</v>
      </c>
      <c r="F11" s="131">
        <v>1457395</v>
      </c>
      <c r="G11" s="131">
        <v>1572308</v>
      </c>
      <c r="H11" s="131">
        <v>1622538</v>
      </c>
      <c r="I11" s="132">
        <f t="shared" si="1"/>
        <v>3.1946666938029944E-2</v>
      </c>
      <c r="J11" s="131">
        <f t="shared" si="2"/>
        <v>50230</v>
      </c>
      <c r="K11" s="132">
        <f t="shared" si="3"/>
        <v>9.2256302962250958E-2</v>
      </c>
      <c r="L11" s="131">
        <f t="shared" si="4"/>
        <v>137046</v>
      </c>
      <c r="M11" s="132">
        <f t="shared" si="5"/>
        <v>0.353633028398737</v>
      </c>
      <c r="N11" s="133">
        <f>H11/H11</f>
        <v>1</v>
      </c>
      <c r="O11" s="131">
        <v>158662</v>
      </c>
      <c r="P11" s="131">
        <v>29818</v>
      </c>
      <c r="Q11" s="131">
        <v>139108</v>
      </c>
      <c r="R11" s="131">
        <v>159273</v>
      </c>
      <c r="S11" s="131">
        <v>172251</v>
      </c>
      <c r="T11" s="131">
        <v>172855</v>
      </c>
      <c r="U11" s="132">
        <f t="shared" si="6"/>
        <v>3.5065108475422768E-3</v>
      </c>
      <c r="V11" s="131">
        <f t="shared" si="0"/>
        <v>604</v>
      </c>
      <c r="W11" s="132">
        <f t="shared" si="7"/>
        <v>0.36805873299779546</v>
      </c>
      <c r="X11" s="133">
        <f>IFERROR(T11/T11,"-")</f>
        <v>1</v>
      </c>
    </row>
    <row r="12" spans="1:24" ht="15.75" x14ac:dyDescent="0.25">
      <c r="A12" s="140">
        <f>G12/$G$11</f>
        <v>0.81952581809670877</v>
      </c>
      <c r="B12" s="134" t="s">
        <v>60</v>
      </c>
      <c r="C12" s="135">
        <v>1150575</v>
      </c>
      <c r="D12" s="135">
        <v>375814</v>
      </c>
      <c r="E12" s="135">
        <v>547654</v>
      </c>
      <c r="F12" s="135">
        <v>1242545</v>
      </c>
      <c r="G12" s="135">
        <v>1288547</v>
      </c>
      <c r="H12" s="135">
        <v>1320475</v>
      </c>
      <c r="I12" s="136">
        <f t="shared" si="1"/>
        <v>2.4778296794761845E-2</v>
      </c>
      <c r="J12" s="135">
        <f t="shared" si="2"/>
        <v>31928</v>
      </c>
      <c r="K12" s="136">
        <f t="shared" si="3"/>
        <v>0.14766529778588966</v>
      </c>
      <c r="L12" s="135">
        <f t="shared" si="4"/>
        <v>169900</v>
      </c>
      <c r="M12" s="136">
        <f t="shared" si="5"/>
        <v>0.28779823534168214</v>
      </c>
      <c r="N12" s="136">
        <f>H12/H11</f>
        <v>0.81383301962727528</v>
      </c>
      <c r="O12" s="135">
        <v>127037</v>
      </c>
      <c r="P12" s="135">
        <v>23037</v>
      </c>
      <c r="Q12" s="135">
        <v>122247</v>
      </c>
      <c r="R12" s="135">
        <v>135198</v>
      </c>
      <c r="S12" s="135">
        <v>143593</v>
      </c>
      <c r="T12" s="135">
        <v>140283</v>
      </c>
      <c r="U12" s="136">
        <f t="shared" si="6"/>
        <v>-2.3051262944572493E-2</v>
      </c>
      <c r="V12" s="135">
        <f t="shared" si="0"/>
        <v>-3310</v>
      </c>
      <c r="W12" s="136">
        <f t="shared" si="7"/>
        <v>0.31242460796139926</v>
      </c>
      <c r="X12" s="136">
        <f>IFERROR(T12/T11,"-")</f>
        <v>0.81156460617280379</v>
      </c>
    </row>
    <row r="13" spans="1:24" x14ac:dyDescent="0.25">
      <c r="A13" s="140">
        <f>G13/$G$11</f>
        <v>0.73127720522950979</v>
      </c>
      <c r="B13" s="97" t="s">
        <v>140</v>
      </c>
      <c r="C13" s="52">
        <v>967103</v>
      </c>
      <c r="D13" s="52">
        <v>335669</v>
      </c>
      <c r="E13" s="52">
        <v>506074</v>
      </c>
      <c r="F13" s="52">
        <v>1107316</v>
      </c>
      <c r="G13" s="52">
        <v>1149793</v>
      </c>
      <c r="H13" s="52">
        <v>1192213</v>
      </c>
      <c r="I13" s="98">
        <f t="shared" si="1"/>
        <v>3.6893597369265674E-2</v>
      </c>
      <c r="J13" s="52">
        <f t="shared" si="2"/>
        <v>42420</v>
      </c>
      <c r="K13" s="98">
        <f t="shared" si="3"/>
        <v>0.23276734742835048</v>
      </c>
      <c r="L13" s="52">
        <f t="shared" si="4"/>
        <v>225110</v>
      </c>
      <c r="M13" s="98">
        <f t="shared" si="5"/>
        <v>0.25984346356531768</v>
      </c>
      <c r="N13" s="98">
        <f>H13/H11</f>
        <v>0.73478279091152254</v>
      </c>
      <c r="O13" s="52">
        <v>108418</v>
      </c>
      <c r="P13" s="52">
        <v>22497</v>
      </c>
      <c r="Q13" s="52">
        <v>107685</v>
      </c>
      <c r="R13" s="52">
        <v>119950</v>
      </c>
      <c r="S13" s="52">
        <v>128570</v>
      </c>
      <c r="T13" s="52">
        <v>127297</v>
      </c>
      <c r="U13" s="98">
        <f t="shared" si="6"/>
        <v>-9.9012211246791715E-3</v>
      </c>
      <c r="V13" s="52">
        <f t="shared" si="0"/>
        <v>-1273</v>
      </c>
      <c r="W13" s="98">
        <f t="shared" si="7"/>
        <v>0.27718850667147327</v>
      </c>
      <c r="X13" s="98">
        <f>IFERROR(T13/T11,"-")</f>
        <v>0.73643805501721094</v>
      </c>
    </row>
    <row r="14" spans="1:24" x14ac:dyDescent="0.25">
      <c r="A14" s="140">
        <f>G14/$G$11</f>
        <v>8.8248612867199053E-2</v>
      </c>
      <c r="B14" s="97" t="s">
        <v>142</v>
      </c>
      <c r="C14" s="52">
        <v>183472</v>
      </c>
      <c r="D14" s="52">
        <v>40145</v>
      </c>
      <c r="E14" s="52">
        <v>41580</v>
      </c>
      <c r="F14" s="52">
        <v>135229</v>
      </c>
      <c r="G14" s="52">
        <v>138754</v>
      </c>
      <c r="H14" s="52">
        <v>128262</v>
      </c>
      <c r="I14" s="98">
        <f t="shared" si="1"/>
        <v>-7.5615838101964594E-2</v>
      </c>
      <c r="J14" s="52">
        <f t="shared" si="2"/>
        <v>-10492</v>
      </c>
      <c r="K14" s="98">
        <f t="shared" si="3"/>
        <v>-0.30091785122525505</v>
      </c>
      <c r="L14" s="52">
        <f t="shared" si="4"/>
        <v>-55210</v>
      </c>
      <c r="M14" s="98">
        <f t="shared" si="5"/>
        <v>2.7954771776364441E-2</v>
      </c>
      <c r="N14" s="98">
        <f>H14/H11</f>
        <v>7.9050228715752735E-2</v>
      </c>
      <c r="O14" s="52">
        <v>18619</v>
      </c>
      <c r="P14" s="52">
        <v>540</v>
      </c>
      <c r="Q14" s="52">
        <v>14562</v>
      </c>
      <c r="R14" s="52">
        <v>15248</v>
      </c>
      <c r="S14" s="52">
        <v>15023</v>
      </c>
      <c r="T14" s="52">
        <v>12986</v>
      </c>
      <c r="U14" s="98">
        <f t="shared" si="6"/>
        <v>-0.13559209212540768</v>
      </c>
      <c r="V14" s="52">
        <f t="shared" si="0"/>
        <v>-2037</v>
      </c>
      <c r="W14" s="98">
        <f t="shared" si="7"/>
        <v>3.5236101289926006E-2</v>
      </c>
      <c r="X14" s="98">
        <f>IFERROR(T14/T11,"-")</f>
        <v>7.5126551155592844E-2</v>
      </c>
    </row>
    <row r="15" spans="1:24" ht="16.5" thickBot="1" x14ac:dyDescent="0.3">
      <c r="A15" s="140">
        <f>G15/$G$11</f>
        <v>0.1804741819032912</v>
      </c>
      <c r="B15" s="137" t="s">
        <v>63</v>
      </c>
      <c r="C15" s="138">
        <v>334917</v>
      </c>
      <c r="D15" s="138">
        <v>88250</v>
      </c>
      <c r="E15" s="138">
        <v>97019</v>
      </c>
      <c r="F15" s="138">
        <v>214850</v>
      </c>
      <c r="G15" s="138">
        <v>283761</v>
      </c>
      <c r="H15" s="138">
        <v>302063</v>
      </c>
      <c r="I15" s="139">
        <f t="shared" si="1"/>
        <v>6.4497940167958179E-2</v>
      </c>
      <c r="J15" s="138">
        <f t="shared" si="2"/>
        <v>18302</v>
      </c>
      <c r="K15" s="139">
        <f t="shared" si="3"/>
        <v>-9.8095946159794778E-2</v>
      </c>
      <c r="L15" s="138">
        <f t="shared" si="4"/>
        <v>-32854</v>
      </c>
      <c r="M15" s="139">
        <f t="shared" si="5"/>
        <v>6.5834793057054877E-2</v>
      </c>
      <c r="N15" s="139">
        <f>H15/H11</f>
        <v>0.18616698037272469</v>
      </c>
      <c r="O15" s="138">
        <v>31625</v>
      </c>
      <c r="P15" s="138">
        <v>6781</v>
      </c>
      <c r="Q15" s="138">
        <v>16861</v>
      </c>
      <c r="R15" s="138">
        <v>24075</v>
      </c>
      <c r="S15" s="138">
        <v>28658</v>
      </c>
      <c r="T15" s="138">
        <v>32572</v>
      </c>
      <c r="U15" s="139">
        <f t="shared" si="6"/>
        <v>0.13657617419219759</v>
      </c>
      <c r="V15" s="138">
        <f t="shared" si="0"/>
        <v>3914</v>
      </c>
      <c r="W15" s="139">
        <f t="shared" si="7"/>
        <v>5.5634125036396156E-2</v>
      </c>
      <c r="X15" s="139">
        <f>IFERROR(T15/T11,"-")</f>
        <v>0.18843539382719621</v>
      </c>
    </row>
    <row r="16" spans="1:24" ht="15.75" x14ac:dyDescent="0.25">
      <c r="A16" s="79"/>
      <c r="B16" s="130" t="s">
        <v>45</v>
      </c>
      <c r="C16" s="131">
        <v>1082702</v>
      </c>
      <c r="D16" s="131">
        <v>319934</v>
      </c>
      <c r="E16" s="131">
        <v>324977</v>
      </c>
      <c r="F16" s="131">
        <v>1027252</v>
      </c>
      <c r="G16" s="131">
        <v>1094360</v>
      </c>
      <c r="H16" s="131">
        <v>1158457</v>
      </c>
      <c r="I16" s="132">
        <f t="shared" si="1"/>
        <v>5.8570305932234445E-2</v>
      </c>
      <c r="J16" s="131">
        <f t="shared" si="2"/>
        <v>64097</v>
      </c>
      <c r="K16" s="132">
        <f t="shared" si="3"/>
        <v>6.9968467777837384E-2</v>
      </c>
      <c r="L16" s="131">
        <f t="shared" si="4"/>
        <v>75755</v>
      </c>
      <c r="M16" s="132">
        <f t="shared" si="5"/>
        <v>0.25248632523843245</v>
      </c>
      <c r="N16" s="133">
        <f>H16/H16</f>
        <v>1</v>
      </c>
      <c r="O16" s="131">
        <v>109838</v>
      </c>
      <c r="P16" s="131">
        <v>21674</v>
      </c>
      <c r="Q16" s="131">
        <v>89457</v>
      </c>
      <c r="R16" s="131">
        <v>113209</v>
      </c>
      <c r="S16" s="131">
        <v>119521</v>
      </c>
      <c r="T16" s="131">
        <v>125080</v>
      </c>
      <c r="U16" s="132">
        <f t="shared" si="6"/>
        <v>4.6510655031333448E-2</v>
      </c>
      <c r="V16" s="131">
        <f t="shared" si="0"/>
        <v>5559</v>
      </c>
      <c r="W16" s="132">
        <f t="shared" si="7"/>
        <v>0.26161095166128234</v>
      </c>
      <c r="X16" s="133">
        <f>IFERROR(T16/T16,"-")</f>
        <v>1</v>
      </c>
    </row>
    <row r="17" spans="2:24" ht="15.75" x14ac:dyDescent="0.25">
      <c r="B17" s="134" t="s">
        <v>60</v>
      </c>
      <c r="C17" s="135">
        <v>602480</v>
      </c>
      <c r="D17" s="135">
        <v>179799</v>
      </c>
      <c r="E17" s="135">
        <v>158744</v>
      </c>
      <c r="F17" s="135">
        <v>618226</v>
      </c>
      <c r="G17" s="135">
        <v>671817</v>
      </c>
      <c r="H17" s="135">
        <v>719190</v>
      </c>
      <c r="I17" s="136">
        <f t="shared" si="1"/>
        <v>7.0514738388579135E-2</v>
      </c>
      <c r="J17" s="135">
        <f t="shared" si="2"/>
        <v>47373</v>
      </c>
      <c r="K17" s="136">
        <f t="shared" si="3"/>
        <v>0.19371597397423979</v>
      </c>
      <c r="L17" s="135">
        <f t="shared" si="4"/>
        <v>116710</v>
      </c>
      <c r="M17" s="136">
        <f t="shared" si="5"/>
        <v>0.15674784670318209</v>
      </c>
      <c r="N17" s="136">
        <f>H17/H16</f>
        <v>0.62081717318812868</v>
      </c>
      <c r="O17" s="135">
        <v>65787</v>
      </c>
      <c r="P17" s="135">
        <v>9727</v>
      </c>
      <c r="Q17" s="135">
        <v>54024</v>
      </c>
      <c r="R17" s="135">
        <v>71237</v>
      </c>
      <c r="S17" s="135">
        <v>73508</v>
      </c>
      <c r="T17" s="135">
        <v>79884</v>
      </c>
      <c r="U17" s="136">
        <f t="shared" si="6"/>
        <v>8.6738858355553061E-2</v>
      </c>
      <c r="V17" s="135">
        <f t="shared" si="0"/>
        <v>6376</v>
      </c>
      <c r="W17" s="136">
        <f t="shared" si="7"/>
        <v>0.16461923843064394</v>
      </c>
      <c r="X17" s="136">
        <f>IFERROR(T17/T16,"-")</f>
        <v>0.63866325551646941</v>
      </c>
    </row>
    <row r="18" spans="2:24" x14ac:dyDescent="0.25">
      <c r="B18" s="97" t="s">
        <v>140</v>
      </c>
      <c r="C18" s="52">
        <v>458218</v>
      </c>
      <c r="D18" s="52">
        <v>132244</v>
      </c>
      <c r="E18" s="52">
        <v>129922</v>
      </c>
      <c r="F18" s="52">
        <v>470401</v>
      </c>
      <c r="G18" s="52">
        <v>508477</v>
      </c>
      <c r="H18" s="52">
        <v>543447</v>
      </c>
      <c r="I18" s="98">
        <f t="shared" si="1"/>
        <v>6.8774005510573666E-2</v>
      </c>
      <c r="J18" s="52">
        <f t="shared" si="2"/>
        <v>34970</v>
      </c>
      <c r="K18" s="98">
        <f t="shared" si="3"/>
        <v>0.18600098643003982</v>
      </c>
      <c r="L18" s="52">
        <f t="shared" si="4"/>
        <v>85229</v>
      </c>
      <c r="M18" s="98">
        <f t="shared" si="5"/>
        <v>0.11844456547964266</v>
      </c>
      <c r="N18" s="98">
        <f>H18/H16</f>
        <v>0.46911279400098577</v>
      </c>
      <c r="O18" s="52">
        <v>50834</v>
      </c>
      <c r="P18" s="52">
        <v>8213</v>
      </c>
      <c r="Q18" s="52">
        <v>43604</v>
      </c>
      <c r="R18" s="52">
        <v>54881</v>
      </c>
      <c r="S18" s="52">
        <v>55616</v>
      </c>
      <c r="T18" s="52">
        <v>61026</v>
      </c>
      <c r="U18" s="98">
        <f t="shared" si="6"/>
        <v>9.7274165707710081E-2</v>
      </c>
      <c r="V18" s="52">
        <f t="shared" si="0"/>
        <v>5410</v>
      </c>
      <c r="W18" s="98">
        <f t="shared" si="7"/>
        <v>0.12682269641214777</v>
      </c>
      <c r="X18" s="98">
        <f>IFERROR(T18/T16,"-")</f>
        <v>0.48789574672209785</v>
      </c>
    </row>
    <row r="19" spans="2:24" x14ac:dyDescent="0.25">
      <c r="B19" s="97" t="s">
        <v>142</v>
      </c>
      <c r="C19" s="52">
        <v>144262</v>
      </c>
      <c r="D19" s="52">
        <v>47555</v>
      </c>
      <c r="E19" s="52">
        <v>28822</v>
      </c>
      <c r="F19" s="52">
        <v>147825</v>
      </c>
      <c r="G19" s="52">
        <v>163340</v>
      </c>
      <c r="H19" s="52">
        <v>175743</v>
      </c>
      <c r="I19" s="98">
        <f t="shared" si="1"/>
        <v>7.5933635361822072E-2</v>
      </c>
      <c r="J19" s="52">
        <f t="shared" si="2"/>
        <v>12403</v>
      </c>
      <c r="K19" s="98">
        <f t="shared" si="3"/>
        <v>0.21822101454298437</v>
      </c>
      <c r="L19" s="52">
        <f t="shared" si="4"/>
        <v>31481</v>
      </c>
      <c r="M19" s="98">
        <f t="shared" si="5"/>
        <v>3.8303281223539445E-2</v>
      </c>
      <c r="N19" s="98">
        <f>H19/H16</f>
        <v>0.15170437918714288</v>
      </c>
      <c r="O19" s="52">
        <v>14953</v>
      </c>
      <c r="P19" s="52">
        <v>1514</v>
      </c>
      <c r="Q19" s="52">
        <v>10420</v>
      </c>
      <c r="R19" s="52">
        <v>16356</v>
      </c>
      <c r="S19" s="52">
        <v>17892</v>
      </c>
      <c r="T19" s="52">
        <v>18858</v>
      </c>
      <c r="U19" s="98">
        <f t="shared" si="6"/>
        <v>5.39906103286385E-2</v>
      </c>
      <c r="V19" s="52">
        <f t="shared" si="0"/>
        <v>966</v>
      </c>
      <c r="W19" s="98">
        <f t="shared" si="7"/>
        <v>3.7796542018496179E-2</v>
      </c>
      <c r="X19" s="98">
        <f>IFERROR(T19/T16,"-")</f>
        <v>0.15076750879437159</v>
      </c>
    </row>
    <row r="20" spans="2:24" ht="16.5" thickBot="1" x14ac:dyDescent="0.3">
      <c r="B20" s="137" t="s">
        <v>63</v>
      </c>
      <c r="C20" s="138">
        <v>480222</v>
      </c>
      <c r="D20" s="138">
        <v>140135</v>
      </c>
      <c r="E20" s="138">
        <v>166233</v>
      </c>
      <c r="F20" s="138">
        <v>409026</v>
      </c>
      <c r="G20" s="138">
        <v>422543</v>
      </c>
      <c r="H20" s="138">
        <v>439267</v>
      </c>
      <c r="I20" s="139">
        <f t="shared" si="1"/>
        <v>3.9579403752990849E-2</v>
      </c>
      <c r="J20" s="138">
        <f t="shared" si="2"/>
        <v>16724</v>
      </c>
      <c r="K20" s="139">
        <f t="shared" si="3"/>
        <v>-8.5283473060376203E-2</v>
      </c>
      <c r="L20" s="138">
        <f t="shared" si="4"/>
        <v>-40955</v>
      </c>
      <c r="M20" s="139">
        <f t="shared" si="5"/>
        <v>9.5738478535250346E-2</v>
      </c>
      <c r="N20" s="139">
        <f>H20/H16</f>
        <v>0.37918282681187132</v>
      </c>
      <c r="O20" s="138">
        <v>44051</v>
      </c>
      <c r="P20" s="138">
        <v>11947</v>
      </c>
      <c r="Q20" s="138">
        <v>35433</v>
      </c>
      <c r="R20" s="138">
        <v>41972</v>
      </c>
      <c r="S20" s="138">
        <v>46013</v>
      </c>
      <c r="T20" s="138">
        <v>45196</v>
      </c>
      <c r="U20" s="139">
        <f t="shared" si="6"/>
        <v>-1.7755851607154538E-2</v>
      </c>
      <c r="V20" s="138">
        <f t="shared" si="0"/>
        <v>-817</v>
      </c>
      <c r="W20" s="139">
        <f t="shared" si="7"/>
        <v>9.6991713230638404E-2</v>
      </c>
      <c r="X20" s="139">
        <f>IFERROR(T20/T16,"-")</f>
        <v>0.36133674448353054</v>
      </c>
    </row>
    <row r="21" spans="2:24" ht="15.75" x14ac:dyDescent="0.25">
      <c r="B21" s="130" t="s">
        <v>46</v>
      </c>
      <c r="C21" s="131">
        <v>36869</v>
      </c>
      <c r="D21" s="131">
        <v>11628</v>
      </c>
      <c r="E21" s="131">
        <v>14685</v>
      </c>
      <c r="F21" s="131">
        <v>29058</v>
      </c>
      <c r="G21" s="131">
        <v>41308</v>
      </c>
      <c r="H21" s="131">
        <v>35995</v>
      </c>
      <c r="I21" s="132">
        <f t="shared" si="1"/>
        <v>-0.12861915367483301</v>
      </c>
      <c r="J21" s="131">
        <f t="shared" si="2"/>
        <v>-5313</v>
      </c>
      <c r="K21" s="132">
        <f t="shared" si="3"/>
        <v>-2.3705552089831605E-2</v>
      </c>
      <c r="L21" s="131">
        <f t="shared" si="4"/>
        <v>-874</v>
      </c>
      <c r="M21" s="132">
        <f t="shared" si="5"/>
        <v>7.845129579222513E-3</v>
      </c>
      <c r="N21" s="133">
        <f>H21/H21</f>
        <v>1</v>
      </c>
      <c r="O21" s="131">
        <v>3489</v>
      </c>
      <c r="P21" s="131">
        <v>283</v>
      </c>
      <c r="Q21" s="131">
        <v>3184</v>
      </c>
      <c r="R21" s="131">
        <v>3407</v>
      </c>
      <c r="S21" s="131">
        <v>4248</v>
      </c>
      <c r="T21" s="131">
        <v>3960</v>
      </c>
      <c r="U21" s="132">
        <f t="shared" si="6"/>
        <v>-6.7796610169491567E-2</v>
      </c>
      <c r="V21" s="131">
        <f t="shared" si="0"/>
        <v>-288</v>
      </c>
      <c r="W21" s="132">
        <f t="shared" si="7"/>
        <v>7.8731241536449306E-3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31798</v>
      </c>
      <c r="D22" s="135">
        <v>9750</v>
      </c>
      <c r="E22" s="135">
        <v>14685</v>
      </c>
      <c r="F22" s="135">
        <v>29058</v>
      </c>
      <c r="G22" s="135">
        <v>40794</v>
      </c>
      <c r="H22" s="135">
        <v>35457</v>
      </c>
      <c r="I22" s="136">
        <f t="shared" si="1"/>
        <v>-0.13082806295043392</v>
      </c>
      <c r="J22" s="135">
        <f t="shared" si="2"/>
        <v>-5337</v>
      </c>
      <c r="K22" s="136">
        <f t="shared" si="3"/>
        <v>0.11507013019686774</v>
      </c>
      <c r="L22" s="135">
        <f t="shared" si="4"/>
        <v>3659</v>
      </c>
      <c r="M22" s="136">
        <f t="shared" si="5"/>
        <v>7.7278721903178962E-3</v>
      </c>
      <c r="N22" s="136">
        <f>H22/H21</f>
        <v>0.98505347964995138</v>
      </c>
      <c r="O22" s="135">
        <v>2763</v>
      </c>
      <c r="P22" s="135">
        <v>283</v>
      </c>
      <c r="Q22" s="135">
        <v>3184</v>
      </c>
      <c r="R22" s="135">
        <v>3407</v>
      </c>
      <c r="S22" s="135">
        <v>4198</v>
      </c>
      <c r="T22" s="135">
        <v>3898</v>
      </c>
      <c r="U22" s="136">
        <f t="shared" si="6"/>
        <v>-7.1462601238685086E-2</v>
      </c>
      <c r="V22" s="135">
        <f t="shared" si="0"/>
        <v>-300</v>
      </c>
      <c r="W22" s="136">
        <f t="shared" si="7"/>
        <v>7.8731241536449306E-3</v>
      </c>
      <c r="X22" s="136">
        <f>IFERROR(T22/T21,"-")</f>
        <v>0.9843434343434343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1558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283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5071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-5071</v>
      </c>
      <c r="M25" s="139">
        <f t="shared" si="5"/>
        <v>0</v>
      </c>
      <c r="N25" s="139">
        <f>H25/H21</f>
        <v>0</v>
      </c>
      <c r="O25" s="138">
        <v>726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116760</v>
      </c>
      <c r="D26" s="131">
        <v>41527</v>
      </c>
      <c r="E26" s="131">
        <v>47843</v>
      </c>
      <c r="F26" s="131">
        <v>132337</v>
      </c>
      <c r="G26" s="131">
        <v>154946</v>
      </c>
      <c r="H26" s="131">
        <v>200452</v>
      </c>
      <c r="I26" s="132">
        <f t="shared" si="1"/>
        <v>0.29368941437662155</v>
      </c>
      <c r="J26" s="131">
        <f t="shared" si="2"/>
        <v>45506</v>
      </c>
      <c r="K26" s="132">
        <f t="shared" si="3"/>
        <v>0.71678657074340535</v>
      </c>
      <c r="L26" s="131">
        <f t="shared" si="4"/>
        <v>83692</v>
      </c>
      <c r="M26" s="132">
        <f t="shared" si="5"/>
        <v>4.3688621042208955E-2</v>
      </c>
      <c r="N26" s="133">
        <f>H26/H26</f>
        <v>1</v>
      </c>
      <c r="O26" s="131">
        <v>13119</v>
      </c>
      <c r="P26" s="131">
        <v>4583</v>
      </c>
      <c r="Q26" s="131">
        <v>13659</v>
      </c>
      <c r="R26" s="131">
        <v>14777</v>
      </c>
      <c r="S26" s="131">
        <v>17351</v>
      </c>
      <c r="T26" s="131">
        <v>24595</v>
      </c>
      <c r="U26" s="132">
        <f t="shared" si="6"/>
        <v>0.41749755057345395</v>
      </c>
      <c r="V26" s="131">
        <f t="shared" si="0"/>
        <v>7244</v>
      </c>
      <c r="W26" s="132">
        <f t="shared" si="7"/>
        <v>3.414768289357533E-2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115401</v>
      </c>
      <c r="D27" s="135">
        <v>40665</v>
      </c>
      <c r="E27" s="135">
        <v>44291</v>
      </c>
      <c r="F27" s="135">
        <v>124085</v>
      </c>
      <c r="G27" s="135">
        <v>147548</v>
      </c>
      <c r="H27" s="135">
        <v>167311</v>
      </c>
      <c r="I27" s="136">
        <f t="shared" si="1"/>
        <v>0.13394285249545912</v>
      </c>
      <c r="J27" s="135">
        <f t="shared" si="2"/>
        <v>19763</v>
      </c>
      <c r="K27" s="136">
        <f t="shared" si="3"/>
        <v>0.44982279183022666</v>
      </c>
      <c r="L27" s="135">
        <f t="shared" si="4"/>
        <v>51910</v>
      </c>
      <c r="M27" s="136">
        <f t="shared" si="5"/>
        <v>3.6465522295577105E-2</v>
      </c>
      <c r="N27" s="136">
        <f>H27/H26</f>
        <v>0.83466864885359093</v>
      </c>
      <c r="O27" s="135">
        <v>13046</v>
      </c>
      <c r="P27" s="135">
        <v>4531</v>
      </c>
      <c r="Q27" s="135">
        <v>11557</v>
      </c>
      <c r="R27" s="135">
        <v>13795</v>
      </c>
      <c r="S27" s="135">
        <v>16481</v>
      </c>
      <c r="T27" s="135">
        <v>21060</v>
      </c>
      <c r="U27" s="136">
        <f t="shared" si="6"/>
        <v>0.27783508282264435</v>
      </c>
      <c r="V27" s="135">
        <f t="shared" si="0"/>
        <v>4579</v>
      </c>
      <c r="W27" s="136">
        <f t="shared" si="7"/>
        <v>3.1878411417532088E-2</v>
      </c>
      <c r="X27" s="136">
        <f>IFERROR(T27/T26,"-")</f>
        <v>0.85627159991868262</v>
      </c>
    </row>
    <row r="28" spans="2:24" x14ac:dyDescent="0.25">
      <c r="B28" s="97" t="s">
        <v>140</v>
      </c>
      <c r="C28" s="52">
        <v>104335</v>
      </c>
      <c r="D28" s="52">
        <v>27988</v>
      </c>
      <c r="E28" s="52">
        <v>44291</v>
      </c>
      <c r="F28" s="52">
        <v>0</v>
      </c>
      <c r="G28" s="52">
        <v>86395</v>
      </c>
      <c r="H28" s="52">
        <v>0</v>
      </c>
      <c r="I28" s="98">
        <f t="shared" si="1"/>
        <v>-1</v>
      </c>
      <c r="J28" s="52">
        <f t="shared" si="2"/>
        <v>-86395</v>
      </c>
      <c r="K28" s="98">
        <f t="shared" si="3"/>
        <v>-1</v>
      </c>
      <c r="L28" s="52">
        <f t="shared" si="4"/>
        <v>-104335</v>
      </c>
      <c r="M28" s="98">
        <f t="shared" si="5"/>
        <v>0</v>
      </c>
      <c r="N28" s="98">
        <f>H28/H26</f>
        <v>0</v>
      </c>
      <c r="O28" s="52">
        <v>11878</v>
      </c>
      <c r="P28" s="52">
        <v>0</v>
      </c>
      <c r="Q28" s="52">
        <v>11557</v>
      </c>
      <c r="R28" s="52">
        <v>0</v>
      </c>
      <c r="S28" s="52">
        <v>16481</v>
      </c>
      <c r="T28" s="52">
        <v>0</v>
      </c>
      <c r="U28" s="98">
        <f t="shared" si="6"/>
        <v>-1</v>
      </c>
      <c r="V28" s="52">
        <f t="shared" si="0"/>
        <v>-16481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11066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-11066</v>
      </c>
      <c r="M29" s="98">
        <f t="shared" si="5"/>
        <v>0</v>
      </c>
      <c r="N29" s="98">
        <f>H29/H26</f>
        <v>0</v>
      </c>
      <c r="O29" s="52">
        <v>1168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662992</v>
      </c>
      <c r="D30" s="131">
        <v>196369</v>
      </c>
      <c r="E30" s="131">
        <v>262585</v>
      </c>
      <c r="F30" s="131">
        <v>587373</v>
      </c>
      <c r="G30" s="131">
        <v>669254</v>
      </c>
      <c r="H30" s="131">
        <v>773150</v>
      </c>
      <c r="I30" s="132">
        <f t="shared" si="1"/>
        <v>0.15524150770858292</v>
      </c>
      <c r="J30" s="131">
        <f t="shared" si="2"/>
        <v>103896</v>
      </c>
      <c r="K30" s="132">
        <f t="shared" si="3"/>
        <v>0.16615283442334139</v>
      </c>
      <c r="L30" s="131">
        <f t="shared" si="4"/>
        <v>110158</v>
      </c>
      <c r="M30" s="132">
        <f t="shared" si="5"/>
        <v>0.16850845767956346</v>
      </c>
      <c r="N30" s="133">
        <f>H30/H30</f>
        <v>1</v>
      </c>
      <c r="O30" s="131">
        <v>66991</v>
      </c>
      <c r="P30" s="131">
        <v>14861</v>
      </c>
      <c r="Q30" s="131">
        <v>52374</v>
      </c>
      <c r="R30" s="131">
        <v>64171</v>
      </c>
      <c r="S30" s="131">
        <v>70925</v>
      </c>
      <c r="T30" s="131">
        <v>81853</v>
      </c>
      <c r="U30" s="132">
        <f t="shared" si="6"/>
        <v>0.15407825167430378</v>
      </c>
      <c r="V30" s="131">
        <f t="shared" si="0"/>
        <v>10928</v>
      </c>
      <c r="W30" s="132">
        <f t="shared" si="7"/>
        <v>0.14829065161830021</v>
      </c>
      <c r="X30" s="133">
        <f>IFERROR(T30/T30,"-")</f>
        <v>1</v>
      </c>
    </row>
    <row r="31" spans="2:24" ht="15.75" x14ac:dyDescent="0.25">
      <c r="B31" s="134" t="s">
        <v>60</v>
      </c>
      <c r="C31" s="135">
        <v>528667</v>
      </c>
      <c r="D31" s="135">
        <v>158448</v>
      </c>
      <c r="E31" s="135">
        <v>210744</v>
      </c>
      <c r="F31" s="135">
        <v>474438</v>
      </c>
      <c r="G31" s="135">
        <v>546108</v>
      </c>
      <c r="H31" s="135">
        <v>623726</v>
      </c>
      <c r="I31" s="136">
        <f t="shared" si="1"/>
        <v>0.14212939565067706</v>
      </c>
      <c r="J31" s="135">
        <f t="shared" si="2"/>
        <v>77618</v>
      </c>
      <c r="K31" s="136">
        <f t="shared" si="3"/>
        <v>0.17980883996920549</v>
      </c>
      <c r="L31" s="135">
        <f t="shared" si="4"/>
        <v>95059</v>
      </c>
      <c r="M31" s="136">
        <f t="shared" si="5"/>
        <v>0.13594141663925938</v>
      </c>
      <c r="N31" s="136">
        <f>H31/H30</f>
        <v>0.80673349285390938</v>
      </c>
      <c r="O31" s="135">
        <v>54932</v>
      </c>
      <c r="P31" s="135">
        <v>10972</v>
      </c>
      <c r="Q31" s="135">
        <v>43181</v>
      </c>
      <c r="R31" s="135">
        <v>50768</v>
      </c>
      <c r="S31" s="135">
        <v>58960</v>
      </c>
      <c r="T31" s="135">
        <v>66534</v>
      </c>
      <c r="U31" s="136">
        <f t="shared" si="6"/>
        <v>0.12845997286295785</v>
      </c>
      <c r="V31" s="135">
        <f t="shared" si="0"/>
        <v>7574</v>
      </c>
      <c r="W31" s="136">
        <f t="shared" si="7"/>
        <v>0.11731810009751859</v>
      </c>
      <c r="X31" s="136">
        <f>IFERROR(T31/T30,"-")</f>
        <v>0.81284742159725365</v>
      </c>
    </row>
    <row r="32" spans="2:24" x14ac:dyDescent="0.25">
      <c r="B32" s="97" t="s">
        <v>140</v>
      </c>
      <c r="C32" s="52">
        <v>419129</v>
      </c>
      <c r="D32" s="52">
        <v>128814</v>
      </c>
      <c r="E32" s="52">
        <v>157552</v>
      </c>
      <c r="F32" s="52">
        <v>391658</v>
      </c>
      <c r="G32" s="52">
        <v>460097</v>
      </c>
      <c r="H32" s="52">
        <v>525364</v>
      </c>
      <c r="I32" s="98">
        <f t="shared" si="1"/>
        <v>0.14185486973399097</v>
      </c>
      <c r="J32" s="52">
        <f t="shared" si="2"/>
        <v>65267</v>
      </c>
      <c r="K32" s="98">
        <f t="shared" si="3"/>
        <v>0.25346611663712126</v>
      </c>
      <c r="L32" s="52">
        <f t="shared" si="4"/>
        <v>106235</v>
      </c>
      <c r="M32" s="98">
        <f t="shared" si="5"/>
        <v>0.11450336591911812</v>
      </c>
      <c r="N32" s="98">
        <f>H32/H30</f>
        <v>0.67951109099139884</v>
      </c>
      <c r="O32" s="52">
        <v>44583</v>
      </c>
      <c r="P32" s="52">
        <v>8592</v>
      </c>
      <c r="Q32" s="52">
        <v>33204</v>
      </c>
      <c r="R32" s="52">
        <v>43447</v>
      </c>
      <c r="S32" s="52">
        <v>50542</v>
      </c>
      <c r="T32" s="52">
        <v>55323</v>
      </c>
      <c r="U32" s="98">
        <f t="shared" si="6"/>
        <v>9.4594594594594517E-2</v>
      </c>
      <c r="V32" s="52">
        <f t="shared" si="0"/>
        <v>4781</v>
      </c>
      <c r="W32" s="98">
        <f t="shared" si="7"/>
        <v>0.10040024217887035</v>
      </c>
      <c r="X32" s="98">
        <f>IFERROR(T32/T30,"-")</f>
        <v>0.67588237450062916</v>
      </c>
    </row>
    <row r="33" spans="2:24" x14ac:dyDescent="0.25">
      <c r="B33" s="97" t="s">
        <v>142</v>
      </c>
      <c r="C33" s="52">
        <v>109538</v>
      </c>
      <c r="D33" s="52">
        <v>29634</v>
      </c>
      <c r="E33" s="52">
        <v>53192</v>
      </c>
      <c r="F33" s="52">
        <v>82780</v>
      </c>
      <c r="G33" s="52">
        <v>86011</v>
      </c>
      <c r="H33" s="52">
        <v>98362</v>
      </c>
      <c r="I33" s="98">
        <f t="shared" si="1"/>
        <v>0.14359791189499016</v>
      </c>
      <c r="J33" s="52">
        <f t="shared" si="2"/>
        <v>12351</v>
      </c>
      <c r="K33" s="98">
        <f t="shared" si="3"/>
        <v>-0.10202851978308902</v>
      </c>
      <c r="L33" s="52">
        <f t="shared" si="4"/>
        <v>-11176</v>
      </c>
      <c r="M33" s="98">
        <f t="shared" si="5"/>
        <v>2.1438050720141266E-2</v>
      </c>
      <c r="N33" s="98">
        <f>H33/H30</f>
        <v>0.12722240186251052</v>
      </c>
      <c r="O33" s="52">
        <v>10349</v>
      </c>
      <c r="P33" s="52">
        <v>2380</v>
      </c>
      <c r="Q33" s="52">
        <v>9977</v>
      </c>
      <c r="R33" s="52">
        <v>7321</v>
      </c>
      <c r="S33" s="52">
        <v>8418</v>
      </c>
      <c r="T33" s="52">
        <v>11211</v>
      </c>
      <c r="U33" s="98">
        <f t="shared" si="6"/>
        <v>0.33178902352102635</v>
      </c>
      <c r="V33" s="52">
        <f t="shared" si="0"/>
        <v>2793</v>
      </c>
      <c r="W33" s="98">
        <f t="shared" si="7"/>
        <v>1.6917857918648235E-2</v>
      </c>
      <c r="X33" s="98">
        <f>IFERROR(T33/T30,"-")</f>
        <v>0.13696504709662444</v>
      </c>
    </row>
    <row r="34" spans="2:24" ht="16.5" thickBot="1" x14ac:dyDescent="0.3">
      <c r="B34" s="137" t="s">
        <v>63</v>
      </c>
      <c r="C34" s="138">
        <v>134325</v>
      </c>
      <c r="D34" s="138">
        <v>37921</v>
      </c>
      <c r="E34" s="138">
        <v>51841</v>
      </c>
      <c r="F34" s="138">
        <v>112935</v>
      </c>
      <c r="G34" s="138">
        <v>123146</v>
      </c>
      <c r="H34" s="138">
        <v>149424</v>
      </c>
      <c r="I34" s="139">
        <f t="shared" si="1"/>
        <v>0.21338898543192641</v>
      </c>
      <c r="J34" s="138">
        <f t="shared" si="2"/>
        <v>26278</v>
      </c>
      <c r="K34" s="139">
        <f t="shared" si="3"/>
        <v>0.11240647682858729</v>
      </c>
      <c r="L34" s="138">
        <f t="shared" si="4"/>
        <v>15099</v>
      </c>
      <c r="M34" s="139">
        <f t="shared" si="5"/>
        <v>3.2567041040304071E-2</v>
      </c>
      <c r="N34" s="139">
        <f>H34/H30</f>
        <v>0.19326650714609067</v>
      </c>
      <c r="O34" s="138">
        <v>12059</v>
      </c>
      <c r="P34" s="138">
        <v>3889</v>
      </c>
      <c r="Q34" s="138">
        <v>9193</v>
      </c>
      <c r="R34" s="138">
        <v>13403</v>
      </c>
      <c r="S34" s="138">
        <v>11965</v>
      </c>
      <c r="T34" s="138">
        <v>15319</v>
      </c>
      <c r="U34" s="139">
        <f t="shared" si="6"/>
        <v>0.28031759297952363</v>
      </c>
      <c r="V34" s="138">
        <f t="shared" si="0"/>
        <v>3354</v>
      </c>
      <c r="W34" s="139">
        <f t="shared" si="7"/>
        <v>3.0972551520781627E-2</v>
      </c>
      <c r="X34" s="139">
        <f>IFERROR(T34/T30,"-")</f>
        <v>0.18715257840274638</v>
      </c>
    </row>
    <row r="35" spans="2:24" ht="15.75" x14ac:dyDescent="0.25">
      <c r="B35" s="130" t="s">
        <v>49</v>
      </c>
      <c r="C35" s="131">
        <v>44100</v>
      </c>
      <c r="D35" s="131">
        <v>19059</v>
      </c>
      <c r="E35" s="131">
        <v>24453</v>
      </c>
      <c r="F35" s="131">
        <v>41481</v>
      </c>
      <c r="G35" s="131">
        <v>48608</v>
      </c>
      <c r="H35" s="131">
        <v>46696</v>
      </c>
      <c r="I35" s="132">
        <f t="shared" si="1"/>
        <v>-3.9335088874259405E-2</v>
      </c>
      <c r="J35" s="131">
        <f t="shared" si="2"/>
        <v>-1912</v>
      </c>
      <c r="K35" s="132">
        <f t="shared" si="3"/>
        <v>5.8866213151927527E-2</v>
      </c>
      <c r="L35" s="131">
        <f t="shared" si="4"/>
        <v>2596</v>
      </c>
      <c r="M35" s="132">
        <f t="shared" si="5"/>
        <v>1.0177418275632018E-2</v>
      </c>
      <c r="N35" s="133">
        <f>H35/H35</f>
        <v>1</v>
      </c>
      <c r="O35" s="131">
        <v>4677</v>
      </c>
      <c r="P35" s="131">
        <v>1764</v>
      </c>
      <c r="Q35" s="131">
        <v>3380</v>
      </c>
      <c r="R35" s="131">
        <v>4025</v>
      </c>
      <c r="S35" s="131">
        <v>4419</v>
      </c>
      <c r="T35" s="131">
        <v>4919</v>
      </c>
      <c r="U35" s="132">
        <f t="shared" si="6"/>
        <v>0.11314777098891149</v>
      </c>
      <c r="V35" s="131">
        <f t="shared" si="0"/>
        <v>500</v>
      </c>
      <c r="W35" s="132">
        <f t="shared" si="7"/>
        <v>9.3012400112770319E-3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44100</v>
      </c>
      <c r="D36" s="135">
        <v>19059</v>
      </c>
      <c r="E36" s="135">
        <v>24453</v>
      </c>
      <c r="F36" s="135">
        <v>41481</v>
      </c>
      <c r="G36" s="135">
        <v>48608</v>
      </c>
      <c r="H36" s="135">
        <v>46696</v>
      </c>
      <c r="I36" s="136">
        <f t="shared" si="1"/>
        <v>-3.9335088874259405E-2</v>
      </c>
      <c r="J36" s="135">
        <f t="shared" si="2"/>
        <v>-1912</v>
      </c>
      <c r="K36" s="136">
        <f t="shared" si="3"/>
        <v>5.8866213151927527E-2</v>
      </c>
      <c r="L36" s="135">
        <f t="shared" si="4"/>
        <v>2596</v>
      </c>
      <c r="M36" s="136">
        <f t="shared" si="5"/>
        <v>1.0177418275632018E-2</v>
      </c>
      <c r="N36" s="136">
        <f>H36/H35</f>
        <v>1</v>
      </c>
      <c r="O36" s="135">
        <v>4677</v>
      </c>
      <c r="P36" s="135">
        <v>1764</v>
      </c>
      <c r="Q36" s="135">
        <v>3380</v>
      </c>
      <c r="R36" s="135">
        <v>4025</v>
      </c>
      <c r="S36" s="135">
        <v>4419</v>
      </c>
      <c r="T36" s="135">
        <v>4919</v>
      </c>
      <c r="U36" s="136">
        <f t="shared" si="6"/>
        <v>0.11314777098891149</v>
      </c>
      <c r="V36" s="135">
        <f t="shared" si="0"/>
        <v>500</v>
      </c>
      <c r="W36" s="136">
        <f t="shared" si="7"/>
        <v>9.3012400112770319E-3</v>
      </c>
      <c r="X36" s="136">
        <f>IFERROR(T36/T35,"-")</f>
        <v>1</v>
      </c>
    </row>
    <row r="37" spans="2:24" x14ac:dyDescent="0.25">
      <c r="B37" s="97" t="s">
        <v>140</v>
      </c>
      <c r="C37" s="52">
        <v>33709</v>
      </c>
      <c r="D37" s="52">
        <v>8693</v>
      </c>
      <c r="E37" s="52">
        <v>0</v>
      </c>
      <c r="F37" s="52">
        <v>25644</v>
      </c>
      <c r="G37" s="52">
        <v>34429</v>
      </c>
      <c r="H37" s="52">
        <v>40518</v>
      </c>
      <c r="I37" s="98">
        <f t="shared" si="1"/>
        <v>0.17685671962589677</v>
      </c>
      <c r="J37" s="52">
        <f t="shared" si="2"/>
        <v>6089</v>
      </c>
      <c r="K37" s="98">
        <f t="shared" si="3"/>
        <v>0.20199353288439292</v>
      </c>
      <c r="L37" s="52">
        <f t="shared" si="4"/>
        <v>6809</v>
      </c>
      <c r="M37" s="98">
        <f t="shared" si="5"/>
        <v>8.8309198580618919E-3</v>
      </c>
      <c r="N37" s="98">
        <f>H37/H35</f>
        <v>0.86769744731882814</v>
      </c>
      <c r="O37" s="52">
        <v>3774</v>
      </c>
      <c r="P37" s="52">
        <v>0</v>
      </c>
      <c r="Q37" s="52">
        <v>0</v>
      </c>
      <c r="R37" s="52">
        <v>3524</v>
      </c>
      <c r="S37" s="52">
        <v>3716</v>
      </c>
      <c r="T37" s="52">
        <v>4146</v>
      </c>
      <c r="U37" s="98">
        <f t="shared" si="6"/>
        <v>0.11571582346609266</v>
      </c>
      <c r="V37" s="52">
        <f t="shared" si="0"/>
        <v>430</v>
      </c>
      <c r="W37" s="98">
        <f t="shared" si="7"/>
        <v>8.1434956024199392E-3</v>
      </c>
      <c r="X37" s="98">
        <f>IFERROR(T37/T35,"-")</f>
        <v>0.84285423866639564</v>
      </c>
    </row>
    <row r="38" spans="2:24" ht="15.75" thickBot="1" x14ac:dyDescent="0.3">
      <c r="B38" s="97" t="s">
        <v>142</v>
      </c>
      <c r="C38" s="52">
        <v>10391</v>
      </c>
      <c r="D38" s="52">
        <v>4061</v>
      </c>
      <c r="E38" s="52">
        <v>0</v>
      </c>
      <c r="F38" s="52">
        <v>3393</v>
      </c>
      <c r="G38" s="52">
        <v>5194</v>
      </c>
      <c r="H38" s="52">
        <v>6178</v>
      </c>
      <c r="I38" s="98">
        <f t="shared" si="1"/>
        <v>0.18944936465152096</v>
      </c>
      <c r="J38" s="52">
        <f t="shared" si="2"/>
        <v>984</v>
      </c>
      <c r="K38" s="98">
        <f t="shared" si="3"/>
        <v>-0.40544702146087963</v>
      </c>
      <c r="L38" s="52">
        <f t="shared" si="4"/>
        <v>-4213</v>
      </c>
      <c r="M38" s="98">
        <f t="shared" si="5"/>
        <v>1.3464984175701261E-3</v>
      </c>
      <c r="N38" s="98">
        <f>H38/H35</f>
        <v>0.13230255268117183</v>
      </c>
      <c r="O38" s="52">
        <v>903</v>
      </c>
      <c r="P38" s="52">
        <v>0</v>
      </c>
      <c r="Q38" s="52">
        <v>0</v>
      </c>
      <c r="R38" s="52">
        <v>501</v>
      </c>
      <c r="S38" s="52">
        <v>703</v>
      </c>
      <c r="T38" s="52">
        <v>773</v>
      </c>
      <c r="U38" s="98">
        <f t="shared" si="6"/>
        <v>9.9573257467994392E-2</v>
      </c>
      <c r="V38" s="52">
        <f t="shared" si="0"/>
        <v>70</v>
      </c>
      <c r="W38" s="98">
        <f t="shared" si="7"/>
        <v>1.1577444088570915E-3</v>
      </c>
      <c r="X38" s="98">
        <f>IFERROR(T38/T35,"-")</f>
        <v>0.15714576133360439</v>
      </c>
    </row>
    <row r="39" spans="2:24" ht="15.75" x14ac:dyDescent="0.25">
      <c r="B39" s="130" t="s">
        <v>50</v>
      </c>
      <c r="C39" s="131">
        <v>119184</v>
      </c>
      <c r="D39" s="131">
        <v>64241</v>
      </c>
      <c r="E39" s="131">
        <v>83177</v>
      </c>
      <c r="F39" s="131">
        <v>166144</v>
      </c>
      <c r="G39" s="131">
        <v>213829</v>
      </c>
      <c r="H39" s="131">
        <v>202567</v>
      </c>
      <c r="I39" s="132">
        <f t="shared" si="1"/>
        <v>-5.2668253604515769E-2</v>
      </c>
      <c r="J39" s="131">
        <f t="shared" si="2"/>
        <v>-11262</v>
      </c>
      <c r="K39" s="132">
        <f t="shared" si="3"/>
        <v>0.69961572023090346</v>
      </c>
      <c r="L39" s="131">
        <f t="shared" si="4"/>
        <v>83383</v>
      </c>
      <c r="M39" s="132">
        <f t="shared" si="5"/>
        <v>4.414958642795852E-2</v>
      </c>
      <c r="N39" s="133">
        <f>H39/H39</f>
        <v>1</v>
      </c>
      <c r="O39" s="131">
        <v>11916</v>
      </c>
      <c r="P39" s="131">
        <v>4520</v>
      </c>
      <c r="Q39" s="131">
        <v>13324</v>
      </c>
      <c r="R39" s="131">
        <v>20050</v>
      </c>
      <c r="S39" s="131">
        <v>26095</v>
      </c>
      <c r="T39" s="131">
        <v>21212</v>
      </c>
      <c r="U39" s="132">
        <f t="shared" si="6"/>
        <v>-0.18712397010921633</v>
      </c>
      <c r="V39" s="131">
        <f t="shared" si="0"/>
        <v>-4883</v>
      </c>
      <c r="W39" s="132">
        <f t="shared" si="7"/>
        <v>4.6332885025119126E-2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70163</v>
      </c>
      <c r="D40" s="135">
        <v>50483</v>
      </c>
      <c r="E40" s="135">
        <v>73838</v>
      </c>
      <c r="F40" s="135">
        <v>142029</v>
      </c>
      <c r="G40" s="135">
        <v>186898</v>
      </c>
      <c r="H40" s="135">
        <v>175551</v>
      </c>
      <c r="I40" s="136">
        <f t="shared" si="1"/>
        <v>-6.0712260163297671E-2</v>
      </c>
      <c r="J40" s="135">
        <f t="shared" si="2"/>
        <v>-11347</v>
      </c>
      <c r="K40" s="136">
        <f t="shared" si="3"/>
        <v>1.5020452375183502</v>
      </c>
      <c r="L40" s="135">
        <f t="shared" si="4"/>
        <v>105388</v>
      </c>
      <c r="M40" s="136">
        <f t="shared" si="5"/>
        <v>3.8261434720435937E-2</v>
      </c>
      <c r="N40" s="136">
        <f>H40/H39</f>
        <v>0.8666317810897135</v>
      </c>
      <c r="O40" s="135">
        <v>6581</v>
      </c>
      <c r="P40" s="135">
        <v>4520</v>
      </c>
      <c r="Q40" s="135">
        <v>11284</v>
      </c>
      <c r="R40" s="135">
        <v>17422</v>
      </c>
      <c r="S40" s="135">
        <v>23469</v>
      </c>
      <c r="T40" s="135">
        <v>18252</v>
      </c>
      <c r="U40" s="136">
        <f t="shared" si="6"/>
        <v>-0.22229323788827815</v>
      </c>
      <c r="V40" s="135">
        <f t="shared" si="0"/>
        <v>-5217</v>
      </c>
      <c r="W40" s="136">
        <f t="shared" si="7"/>
        <v>4.0259926329557376E-2</v>
      </c>
      <c r="X40" s="136">
        <f>IFERROR(T40/T39,"-")</f>
        <v>0.86045634546483118</v>
      </c>
    </row>
    <row r="41" spans="2:24" x14ac:dyDescent="0.25">
      <c r="B41" s="97" t="s">
        <v>140</v>
      </c>
      <c r="C41" s="52">
        <v>70163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-70163</v>
      </c>
      <c r="M41" s="98">
        <f t="shared" si="5"/>
        <v>0</v>
      </c>
      <c r="N41" s="98">
        <f>H41/H39</f>
        <v>0</v>
      </c>
      <c r="O41" s="52">
        <v>6581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49021</v>
      </c>
      <c r="D43" s="138">
        <v>13758</v>
      </c>
      <c r="E43" s="138">
        <v>7414</v>
      </c>
      <c r="F43" s="138">
        <v>24115</v>
      </c>
      <c r="G43" s="138">
        <v>26931</v>
      </c>
      <c r="H43" s="138">
        <v>27016</v>
      </c>
      <c r="I43" s="139">
        <f t="shared" si="1"/>
        <v>3.1562140284431273E-3</v>
      </c>
      <c r="J43" s="138">
        <f t="shared" si="2"/>
        <v>85</v>
      </c>
      <c r="K43" s="139">
        <f t="shared" si="3"/>
        <v>-0.44888925154525616</v>
      </c>
      <c r="L43" s="138">
        <f t="shared" si="4"/>
        <v>-22005</v>
      </c>
      <c r="M43" s="139">
        <f t="shared" si="5"/>
        <v>5.8881517075225842E-3</v>
      </c>
      <c r="N43" s="139">
        <f>H43/H39</f>
        <v>0.13336821891028647</v>
      </c>
      <c r="O43" s="138">
        <v>5335</v>
      </c>
      <c r="P43" s="138">
        <v>0</v>
      </c>
      <c r="Q43" s="138">
        <v>2040</v>
      </c>
      <c r="R43" s="138">
        <v>2628</v>
      </c>
      <c r="S43" s="138">
        <v>2626</v>
      </c>
      <c r="T43" s="138">
        <v>2960</v>
      </c>
      <c r="U43" s="139">
        <f t="shared" si="6"/>
        <v>0.12718964204112715</v>
      </c>
      <c r="V43" s="138">
        <f t="shared" si="0"/>
        <v>334</v>
      </c>
      <c r="W43" s="139">
        <f t="shared" si="7"/>
        <v>6.0729586955617487E-3</v>
      </c>
      <c r="X43" s="139">
        <f>IFERROR(T43/T39,"-")</f>
        <v>0.13954365453516876</v>
      </c>
    </row>
    <row r="44" spans="2:24" ht="15.75" x14ac:dyDescent="0.25">
      <c r="B44" s="130" t="s">
        <v>51</v>
      </c>
      <c r="C44" s="131">
        <v>177807</v>
      </c>
      <c r="D44" s="131">
        <v>76350</v>
      </c>
      <c r="E44" s="131">
        <v>123320</v>
      </c>
      <c r="F44" s="131">
        <v>179915</v>
      </c>
      <c r="G44" s="131">
        <v>194865</v>
      </c>
      <c r="H44" s="131">
        <v>201157</v>
      </c>
      <c r="I44" s="132">
        <f t="shared" si="1"/>
        <v>3.2289020604007845E-2</v>
      </c>
      <c r="J44" s="131">
        <f t="shared" si="2"/>
        <v>6292</v>
      </c>
      <c r="K44" s="132">
        <f t="shared" si="3"/>
        <v>0.13132216391930585</v>
      </c>
      <c r="L44" s="131">
        <f t="shared" si="4"/>
        <v>23350</v>
      </c>
      <c r="M44" s="132">
        <f t="shared" si="5"/>
        <v>4.3842276170792144E-2</v>
      </c>
      <c r="N44" s="133">
        <f>H44/H44</f>
        <v>1</v>
      </c>
      <c r="O44" s="131">
        <v>18677</v>
      </c>
      <c r="P44" s="131">
        <v>9298</v>
      </c>
      <c r="Q44" s="131">
        <v>19721</v>
      </c>
      <c r="R44" s="131">
        <v>21932</v>
      </c>
      <c r="S44" s="131">
        <v>20553</v>
      </c>
      <c r="T44" s="131">
        <v>19337</v>
      </c>
      <c r="U44" s="132">
        <f t="shared" si="6"/>
        <v>-5.9164112295042037E-2</v>
      </c>
      <c r="V44" s="131">
        <f t="shared" si="0"/>
        <v>-1216</v>
      </c>
      <c r="W44" s="132">
        <f t="shared" si="7"/>
        <v>5.0681936876354743E-2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177807</v>
      </c>
      <c r="D45" s="135">
        <v>76350</v>
      </c>
      <c r="E45" s="135">
        <v>123320</v>
      </c>
      <c r="F45" s="135">
        <v>179915</v>
      </c>
      <c r="G45" s="135">
        <v>194865</v>
      </c>
      <c r="H45" s="135">
        <v>201157</v>
      </c>
      <c r="I45" s="136">
        <f t="shared" si="1"/>
        <v>3.2289020604007845E-2</v>
      </c>
      <c r="J45" s="135">
        <f t="shared" si="2"/>
        <v>6292</v>
      </c>
      <c r="K45" s="136">
        <f t="shared" si="3"/>
        <v>0.13132216391930585</v>
      </c>
      <c r="L45" s="135">
        <f t="shared" si="4"/>
        <v>23350</v>
      </c>
      <c r="M45" s="136">
        <f t="shared" si="5"/>
        <v>4.3842276170792144E-2</v>
      </c>
      <c r="N45" s="136">
        <f>H45/H44</f>
        <v>1</v>
      </c>
      <c r="O45" s="135">
        <v>18677</v>
      </c>
      <c r="P45" s="135">
        <v>9298</v>
      </c>
      <c r="Q45" s="135">
        <v>19721</v>
      </c>
      <c r="R45" s="135">
        <v>21932</v>
      </c>
      <c r="S45" s="135">
        <v>20553</v>
      </c>
      <c r="T45" s="135">
        <v>19337</v>
      </c>
      <c r="U45" s="136">
        <f t="shared" si="6"/>
        <v>-5.9164112295042037E-2</v>
      </c>
      <c r="V45" s="135">
        <f t="shared" si="0"/>
        <v>-1216</v>
      </c>
      <c r="W45" s="136">
        <f t="shared" si="7"/>
        <v>5.0681936876354743E-2</v>
      </c>
      <c r="X45" s="136">
        <f>IFERROR(T45/T44,"-")</f>
        <v>1</v>
      </c>
    </row>
    <row r="46" spans="2:24" x14ac:dyDescent="0.25">
      <c r="B46" s="97" t="s">
        <v>140</v>
      </c>
      <c r="C46" s="52">
        <v>89694</v>
      </c>
      <c r="D46" s="52">
        <v>38765</v>
      </c>
      <c r="E46" s="52">
        <v>77294</v>
      </c>
      <c r="F46" s="52">
        <v>107459</v>
      </c>
      <c r="G46" s="52">
        <v>117492</v>
      </c>
      <c r="H46" s="52">
        <v>119763</v>
      </c>
      <c r="I46" s="98">
        <f t="shared" si="1"/>
        <v>1.932897558982738E-2</v>
      </c>
      <c r="J46" s="52">
        <f t="shared" si="2"/>
        <v>2271</v>
      </c>
      <c r="K46" s="98">
        <f t="shared" si="3"/>
        <v>0.33523981537226577</v>
      </c>
      <c r="L46" s="52">
        <f t="shared" si="4"/>
        <v>30069</v>
      </c>
      <c r="M46" s="98">
        <f t="shared" si="5"/>
        <v>2.6102410162423279E-2</v>
      </c>
      <c r="N46" s="98">
        <f>H46/H44</f>
        <v>0.59537078003748312</v>
      </c>
      <c r="O46" s="52">
        <v>9146</v>
      </c>
      <c r="P46" s="52">
        <v>5005</v>
      </c>
      <c r="Q46" s="52">
        <v>12607</v>
      </c>
      <c r="R46" s="52">
        <v>12410</v>
      </c>
      <c r="S46" s="52">
        <v>12972</v>
      </c>
      <c r="T46" s="52">
        <v>12954</v>
      </c>
      <c r="U46" s="98">
        <f t="shared" si="6"/>
        <v>-1.3876040703052483E-3</v>
      </c>
      <c r="V46" s="52">
        <f t="shared" si="0"/>
        <v>-18</v>
      </c>
      <c r="W46" s="98">
        <f t="shared" si="7"/>
        <v>2.8677860506819367E-2</v>
      </c>
      <c r="X46" s="98">
        <f>IFERROR(T46/T44,"-")</f>
        <v>0.66990743134922692</v>
      </c>
    </row>
    <row r="47" spans="2:24" ht="15.75" thickBot="1" x14ac:dyDescent="0.3">
      <c r="B47" s="97" t="s">
        <v>142</v>
      </c>
      <c r="C47" s="52">
        <v>88113</v>
      </c>
      <c r="D47" s="52">
        <v>37585</v>
      </c>
      <c r="E47" s="52">
        <v>46026</v>
      </c>
      <c r="F47" s="52">
        <v>72456</v>
      </c>
      <c r="G47" s="52">
        <v>77373</v>
      </c>
      <c r="H47" s="52">
        <v>81394</v>
      </c>
      <c r="I47" s="98">
        <f t="shared" si="1"/>
        <v>5.1969033125250474E-2</v>
      </c>
      <c r="J47" s="52">
        <f t="shared" si="2"/>
        <v>4021</v>
      </c>
      <c r="K47" s="98">
        <f t="shared" si="3"/>
        <v>-7.6254355202977964E-2</v>
      </c>
      <c r="L47" s="52">
        <f t="shared" si="4"/>
        <v>-6719</v>
      </c>
      <c r="M47" s="98">
        <f t="shared" si="5"/>
        <v>1.7739866008368865E-2</v>
      </c>
      <c r="N47" s="98">
        <f>H47/H44</f>
        <v>0.40462921996251683</v>
      </c>
      <c r="O47" s="52">
        <v>9531</v>
      </c>
      <c r="P47" s="52">
        <v>4293</v>
      </c>
      <c r="Q47" s="52">
        <v>7114</v>
      </c>
      <c r="R47" s="52">
        <v>9522</v>
      </c>
      <c r="S47" s="52">
        <v>7581</v>
      </c>
      <c r="T47" s="52">
        <v>6383</v>
      </c>
      <c r="U47" s="98">
        <f t="shared" si="6"/>
        <v>-0.15802664556127155</v>
      </c>
      <c r="V47" s="52">
        <f t="shared" si="0"/>
        <v>-1198</v>
      </c>
      <c r="W47" s="98">
        <f t="shared" si="7"/>
        <v>2.2004076369535375E-2</v>
      </c>
      <c r="X47" s="98">
        <f>IFERROR(T47/T44,"-")</f>
        <v>0.33009256865077313</v>
      </c>
    </row>
    <row r="48" spans="2:24" ht="15.75" x14ac:dyDescent="0.25">
      <c r="B48" s="130" t="s">
        <v>52</v>
      </c>
      <c r="C48" s="131">
        <v>209689</v>
      </c>
      <c r="D48" s="131">
        <v>77984</v>
      </c>
      <c r="E48" s="131">
        <v>100724</v>
      </c>
      <c r="F48" s="131">
        <v>212753</v>
      </c>
      <c r="G48" s="131">
        <v>230245</v>
      </c>
      <c r="H48" s="131">
        <v>241157</v>
      </c>
      <c r="I48" s="132">
        <f t="shared" si="1"/>
        <v>4.7392994418988366E-2</v>
      </c>
      <c r="J48" s="131">
        <f t="shared" si="2"/>
        <v>10912</v>
      </c>
      <c r="K48" s="132">
        <f t="shared" si="3"/>
        <v>0.15006986537205091</v>
      </c>
      <c r="L48" s="131">
        <f t="shared" si="4"/>
        <v>31468</v>
      </c>
      <c r="M48" s="132">
        <f t="shared" si="5"/>
        <v>5.2560297650689369E-2</v>
      </c>
      <c r="N48" s="133">
        <f>H48/H48</f>
        <v>1</v>
      </c>
      <c r="O48" s="131">
        <v>22803</v>
      </c>
      <c r="P48" s="131">
        <v>6665</v>
      </c>
      <c r="Q48" s="131">
        <v>23140</v>
      </c>
      <c r="R48" s="131">
        <v>22327</v>
      </c>
      <c r="S48" s="131">
        <v>25007</v>
      </c>
      <c r="T48" s="131">
        <v>27341</v>
      </c>
      <c r="U48" s="132">
        <f t="shared" si="6"/>
        <v>9.3333866517375075E-2</v>
      </c>
      <c r="V48" s="131">
        <f t="shared" si="0"/>
        <v>2334</v>
      </c>
      <c r="W48" s="132">
        <f t="shared" si="7"/>
        <v>5.1594729374355844E-2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150827</v>
      </c>
      <c r="D49" s="135">
        <v>61204</v>
      </c>
      <c r="E49" s="135">
        <v>84437</v>
      </c>
      <c r="F49" s="135">
        <v>175993</v>
      </c>
      <c r="G49" s="135">
        <v>189498</v>
      </c>
      <c r="H49" s="135">
        <v>198882</v>
      </c>
      <c r="I49" s="136">
        <f t="shared" si="1"/>
        <v>4.9520311560016461E-2</v>
      </c>
      <c r="J49" s="135">
        <f t="shared" si="2"/>
        <v>9384</v>
      </c>
      <c r="K49" s="136">
        <f t="shared" si="3"/>
        <v>0.31861006318497354</v>
      </c>
      <c r="L49" s="135">
        <f t="shared" si="4"/>
        <v>48055</v>
      </c>
      <c r="M49" s="136">
        <f t="shared" si="5"/>
        <v>4.334643869912299E-2</v>
      </c>
      <c r="N49" s="136">
        <f>H49/H48</f>
        <v>0.82469926230629842</v>
      </c>
      <c r="O49" s="135">
        <v>17312</v>
      </c>
      <c r="P49" s="135">
        <v>5837</v>
      </c>
      <c r="Q49" s="135">
        <v>19624</v>
      </c>
      <c r="R49" s="135">
        <v>18718</v>
      </c>
      <c r="S49" s="135">
        <v>20522</v>
      </c>
      <c r="T49" s="135">
        <v>22570</v>
      </c>
      <c r="U49" s="136">
        <f t="shared" si="6"/>
        <v>9.9795341584640873E-2</v>
      </c>
      <c r="V49" s="135">
        <f t="shared" si="0"/>
        <v>2048</v>
      </c>
      <c r="W49" s="136">
        <f t="shared" si="7"/>
        <v>4.32548100698344E-2</v>
      </c>
      <c r="X49" s="136">
        <f>IFERROR(T49/T48,"-")</f>
        <v>0.82550016458798137</v>
      </c>
    </row>
    <row r="50" spans="2:24" x14ac:dyDescent="0.25">
      <c r="B50" s="97" t="s">
        <v>140</v>
      </c>
      <c r="C50" s="52">
        <v>126179</v>
      </c>
      <c r="D50" s="52">
        <v>40956</v>
      </c>
      <c r="E50" s="52">
        <v>39929</v>
      </c>
      <c r="F50" s="52">
        <v>135196</v>
      </c>
      <c r="G50" s="52">
        <v>148772</v>
      </c>
      <c r="H50" s="52">
        <v>154236</v>
      </c>
      <c r="I50" s="98">
        <f t="shared" si="1"/>
        <v>3.6727341166348459E-2</v>
      </c>
      <c r="J50" s="52">
        <f t="shared" si="2"/>
        <v>5464</v>
      </c>
      <c r="K50" s="98">
        <f t="shared" si="3"/>
        <v>0.22235871262254414</v>
      </c>
      <c r="L50" s="52">
        <f t="shared" si="4"/>
        <v>28057</v>
      </c>
      <c r="M50" s="98">
        <f t="shared" si="5"/>
        <v>3.3615819024335705E-2</v>
      </c>
      <c r="N50" s="98">
        <f>H50/H48</f>
        <v>0.63956675526731543</v>
      </c>
      <c r="O50" s="52">
        <v>14572</v>
      </c>
      <c r="P50" s="52">
        <v>0</v>
      </c>
      <c r="Q50" s="52">
        <v>14899</v>
      </c>
      <c r="R50" s="52">
        <v>14897</v>
      </c>
      <c r="S50" s="52">
        <v>15893</v>
      </c>
      <c r="T50" s="52">
        <v>17980</v>
      </c>
      <c r="U50" s="98">
        <f t="shared" si="6"/>
        <v>0.13131567356697915</v>
      </c>
      <c r="V50" s="52">
        <f t="shared" si="0"/>
        <v>2087</v>
      </c>
      <c r="W50" s="98">
        <f t="shared" si="7"/>
        <v>3.442498694360098E-2</v>
      </c>
      <c r="X50" s="98">
        <f>IFERROR(T50/T48,"-")</f>
        <v>0.65762042353973882</v>
      </c>
    </row>
    <row r="51" spans="2:24" x14ac:dyDescent="0.25">
      <c r="B51" s="97" t="s">
        <v>142</v>
      </c>
      <c r="C51" s="52">
        <v>24648</v>
      </c>
      <c r="D51" s="52">
        <v>9862</v>
      </c>
      <c r="E51" s="52">
        <v>16912</v>
      </c>
      <c r="F51" s="52">
        <v>40797</v>
      </c>
      <c r="G51" s="52">
        <v>40726</v>
      </c>
      <c r="H51" s="52">
        <v>44646</v>
      </c>
      <c r="I51" s="98">
        <f t="shared" si="1"/>
        <v>9.6253007906497157E-2</v>
      </c>
      <c r="J51" s="52">
        <f t="shared" si="2"/>
        <v>3920</v>
      </c>
      <c r="K51" s="98">
        <f t="shared" si="3"/>
        <v>0.81134371957156759</v>
      </c>
      <c r="L51" s="52">
        <f t="shared" si="4"/>
        <v>19998</v>
      </c>
      <c r="M51" s="98">
        <f t="shared" si="5"/>
        <v>9.7306196747872862E-3</v>
      </c>
      <c r="N51" s="98">
        <f>H51/H48</f>
        <v>0.1851325070389829</v>
      </c>
      <c r="O51" s="52">
        <v>2740</v>
      </c>
      <c r="P51" s="52">
        <v>0</v>
      </c>
      <c r="Q51" s="52">
        <v>4725</v>
      </c>
      <c r="R51" s="52">
        <v>3821</v>
      </c>
      <c r="S51" s="52">
        <v>4629</v>
      </c>
      <c r="T51" s="52">
        <v>4590</v>
      </c>
      <c r="U51" s="98">
        <f t="shared" si="6"/>
        <v>-8.4251458198314477E-3</v>
      </c>
      <c r="V51" s="52">
        <f t="shared" si="0"/>
        <v>-39</v>
      </c>
      <c r="W51" s="98">
        <f t="shared" si="7"/>
        <v>8.8298231262334253E-3</v>
      </c>
      <c r="X51" s="98">
        <f>IFERROR(T51/T48,"-")</f>
        <v>0.16787974104824258</v>
      </c>
    </row>
    <row r="52" spans="2:24" ht="16.5" thickBot="1" x14ac:dyDescent="0.3">
      <c r="B52" s="137" t="s">
        <v>63</v>
      </c>
      <c r="C52" s="138">
        <v>58862</v>
      </c>
      <c r="D52" s="138">
        <v>16780</v>
      </c>
      <c r="E52" s="138">
        <v>16287</v>
      </c>
      <c r="F52" s="138">
        <v>36760</v>
      </c>
      <c r="G52" s="138">
        <v>40747</v>
      </c>
      <c r="H52" s="138">
        <v>42275</v>
      </c>
      <c r="I52" s="139">
        <f t="shared" si="1"/>
        <v>3.7499693228949305E-2</v>
      </c>
      <c r="J52" s="138">
        <f t="shared" si="2"/>
        <v>1528</v>
      </c>
      <c r="K52" s="139">
        <f t="shared" si="3"/>
        <v>-0.28179470626210457</v>
      </c>
      <c r="L52" s="138">
        <f t="shared" si="4"/>
        <v>-16587</v>
      </c>
      <c r="M52" s="139">
        <f t="shared" si="5"/>
        <v>9.2138589515663779E-3</v>
      </c>
      <c r="N52" s="139">
        <f>H52/H48</f>
        <v>0.17530073769370161</v>
      </c>
      <c r="O52" s="138">
        <v>5491</v>
      </c>
      <c r="P52" s="138">
        <v>828</v>
      </c>
      <c r="Q52" s="138">
        <v>3516</v>
      </c>
      <c r="R52" s="138">
        <v>3609</v>
      </c>
      <c r="S52" s="138">
        <v>4485</v>
      </c>
      <c r="T52" s="138">
        <v>4771</v>
      </c>
      <c r="U52" s="139">
        <f t="shared" si="6"/>
        <v>6.3768115942028913E-2</v>
      </c>
      <c r="V52" s="138">
        <f t="shared" si="0"/>
        <v>286</v>
      </c>
      <c r="W52" s="139">
        <f t="shared" si="7"/>
        <v>8.3399193045214422E-3</v>
      </c>
      <c r="X52" s="139">
        <f>IFERROR(T52/T48,"-")</f>
        <v>0.17449983541201858</v>
      </c>
    </row>
    <row r="53" spans="2:24" ht="15.75" x14ac:dyDescent="0.25">
      <c r="B53" s="130" t="s">
        <v>53</v>
      </c>
      <c r="C53" s="131">
        <f t="shared" ref="C53:H56" si="8">C6-C11-C16-C21-C26-C30-C35-C39-C44-C48</f>
        <v>105475</v>
      </c>
      <c r="D53" s="131">
        <f t="shared" si="8"/>
        <v>136256</v>
      </c>
      <c r="E53" s="131">
        <f t="shared" si="8"/>
        <v>52520</v>
      </c>
      <c r="F53" s="131">
        <f t="shared" si="8"/>
        <v>91115</v>
      </c>
      <c r="G53" s="131">
        <f t="shared" si="8"/>
        <v>101109</v>
      </c>
      <c r="H53" s="131">
        <f t="shared" si="8"/>
        <v>106028</v>
      </c>
      <c r="I53" s="132">
        <f t="shared" si="1"/>
        <v>4.8650466328417741E-2</v>
      </c>
      <c r="J53" s="131">
        <f t="shared" si="2"/>
        <v>4919</v>
      </c>
      <c r="K53" s="132">
        <f t="shared" si="3"/>
        <v>5.2429485660108188E-3</v>
      </c>
      <c r="L53" s="131">
        <f t="shared" si="4"/>
        <v>553</v>
      </c>
      <c r="M53" s="132">
        <f t="shared" si="5"/>
        <v>2.310885953676357E-2</v>
      </c>
      <c r="N53" s="133">
        <f>H53/H53</f>
        <v>1</v>
      </c>
      <c r="O53" s="131">
        <v>10069</v>
      </c>
      <c r="P53" s="131">
        <v>2754</v>
      </c>
      <c r="Q53" s="131">
        <v>9641</v>
      </c>
      <c r="R53" s="131">
        <v>9567</v>
      </c>
      <c r="S53" s="131">
        <v>11329</v>
      </c>
      <c r="T53" s="131">
        <v>11427</v>
      </c>
      <c r="U53" s="132">
        <f t="shared" si="6"/>
        <v>8.6503663165327094E-3</v>
      </c>
      <c r="V53" s="131">
        <f t="shared" si="0"/>
        <v>98</v>
      </c>
      <c r="W53" s="132">
        <f t="shared" si="7"/>
        <v>2.2108065388294997E-2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101682</v>
      </c>
      <c r="D54" s="135">
        <f t="shared" si="8"/>
        <v>103457</v>
      </c>
      <c r="E54" s="135">
        <f t="shared" si="8"/>
        <v>53790</v>
      </c>
      <c r="F54" s="135">
        <f t="shared" si="8"/>
        <v>88252</v>
      </c>
      <c r="G54" s="135">
        <f t="shared" si="8"/>
        <v>93505</v>
      </c>
      <c r="H54" s="135">
        <f t="shared" si="8"/>
        <v>96698</v>
      </c>
      <c r="I54" s="136">
        <f t="shared" si="1"/>
        <v>3.4147906529062633E-2</v>
      </c>
      <c r="J54" s="135">
        <f t="shared" si="2"/>
        <v>3193</v>
      </c>
      <c r="K54" s="136">
        <f t="shared" si="3"/>
        <v>-4.9015558309238649E-2</v>
      </c>
      <c r="L54" s="135">
        <f t="shared" si="4"/>
        <v>-4984</v>
      </c>
      <c r="M54" s="136">
        <f t="shared" si="5"/>
        <v>2.1075381026577543E-2</v>
      </c>
      <c r="N54" s="136">
        <f>H54/H53</f>
        <v>0.91200437620251251</v>
      </c>
      <c r="O54" s="135">
        <v>9652</v>
      </c>
      <c r="P54" s="135">
        <v>2746</v>
      </c>
      <c r="Q54" s="135">
        <v>9342</v>
      </c>
      <c r="R54" s="135">
        <v>9261</v>
      </c>
      <c r="S54" s="135">
        <v>10507</v>
      </c>
      <c r="T54" s="135">
        <v>10382</v>
      </c>
      <c r="U54" s="136">
        <f t="shared" si="6"/>
        <v>-1.1896830684305693E-2</v>
      </c>
      <c r="V54" s="135">
        <f t="shared" si="0"/>
        <v>-125</v>
      </c>
      <c r="W54" s="136">
        <f t="shared" si="7"/>
        <v>2.1400940060729588E-2</v>
      </c>
      <c r="X54" s="136">
        <f>IFERROR(T54/T53,"-")</f>
        <v>0.90854992561477199</v>
      </c>
    </row>
    <row r="55" spans="2:24" x14ac:dyDescent="0.25">
      <c r="B55" s="97" t="s">
        <v>140</v>
      </c>
      <c r="C55" s="52">
        <f t="shared" si="8"/>
        <v>90428</v>
      </c>
      <c r="D55" s="52">
        <f t="shared" si="8"/>
        <v>120979</v>
      </c>
      <c r="E55" s="52">
        <f t="shared" si="8"/>
        <v>146726</v>
      </c>
      <c r="F55" s="52">
        <f t="shared" si="8"/>
        <v>327943</v>
      </c>
      <c r="G55" s="52">
        <f t="shared" si="8"/>
        <v>293266</v>
      </c>
      <c r="H55" s="52">
        <f t="shared" si="8"/>
        <v>380343</v>
      </c>
      <c r="I55" s="98">
        <f t="shared" si="1"/>
        <v>0.29692156608676079</v>
      </c>
      <c r="J55" s="52">
        <f t="shared" si="2"/>
        <v>87077</v>
      </c>
      <c r="K55" s="98">
        <f t="shared" si="3"/>
        <v>3.2060313177334452</v>
      </c>
      <c r="L55" s="52">
        <f t="shared" si="4"/>
        <v>289915</v>
      </c>
      <c r="M55" s="98">
        <f t="shared" si="5"/>
        <v>8.2895961093213746E-2</v>
      </c>
      <c r="N55" s="98">
        <f>H55/H53</f>
        <v>3.5871939487682498</v>
      </c>
      <c r="O55" s="52">
        <v>7786</v>
      </c>
      <c r="P55" s="52">
        <v>2040</v>
      </c>
      <c r="Q55" s="52">
        <v>7198</v>
      </c>
      <c r="R55" s="52">
        <v>6466</v>
      </c>
      <c r="S55" s="52">
        <v>7404</v>
      </c>
      <c r="T55" s="52">
        <v>7258</v>
      </c>
      <c r="U55" s="98">
        <f t="shared" si="6"/>
        <v>-1.9719070772555414E-2</v>
      </c>
      <c r="V55" s="52">
        <f t="shared" si="0"/>
        <v>-146</v>
      </c>
      <c r="W55" s="98">
        <f t="shared" si="7"/>
        <v>1.4942066562215474E-2</v>
      </c>
      <c r="X55" s="98">
        <f>IFERROR(T55/T53,"-")</f>
        <v>0.6351623348210379</v>
      </c>
    </row>
    <row r="56" spans="2:24" x14ac:dyDescent="0.25">
      <c r="B56" s="97" t="s">
        <v>142</v>
      </c>
      <c r="C56" s="52">
        <f t="shared" si="8"/>
        <v>43052</v>
      </c>
      <c r="D56" s="52">
        <f t="shared" si="8"/>
        <v>45954</v>
      </c>
      <c r="E56" s="52">
        <f t="shared" si="8"/>
        <v>44173</v>
      </c>
      <c r="F56" s="52">
        <f t="shared" si="8"/>
        <v>67925</v>
      </c>
      <c r="G56" s="52">
        <f t="shared" si="8"/>
        <v>98069</v>
      </c>
      <c r="H56" s="52">
        <f t="shared" si="8"/>
        <v>94674</v>
      </c>
      <c r="I56" s="98">
        <f t="shared" si="1"/>
        <v>-3.4618482904893444E-2</v>
      </c>
      <c r="J56" s="52">
        <f t="shared" si="2"/>
        <v>-3395</v>
      </c>
      <c r="K56" s="98">
        <f t="shared" si="3"/>
        <v>1.1990615999256713</v>
      </c>
      <c r="L56" s="52">
        <f t="shared" si="4"/>
        <v>51622</v>
      </c>
      <c r="M56" s="98">
        <f t="shared" si="5"/>
        <v>2.0634249139694742E-2</v>
      </c>
      <c r="N56" s="98">
        <f>H56/H53</f>
        <v>0.89291507903572642</v>
      </c>
      <c r="O56" s="52">
        <v>1866</v>
      </c>
      <c r="P56" s="52">
        <v>706</v>
      </c>
      <c r="Q56" s="52">
        <v>2144</v>
      </c>
      <c r="R56" s="52">
        <v>2795</v>
      </c>
      <c r="S56" s="52">
        <v>3103</v>
      </c>
      <c r="T56" s="52">
        <v>3124</v>
      </c>
      <c r="U56" s="98">
        <f t="shared" si="6"/>
        <v>6.7676442152755367E-3</v>
      </c>
      <c r="V56" s="52">
        <f t="shared" si="0"/>
        <v>21</v>
      </c>
      <c r="W56" s="98">
        <f t="shared" si="7"/>
        <v>6.4588734985141123E-3</v>
      </c>
      <c r="X56" s="98">
        <f>IFERROR(T56/T53,"-")</f>
        <v>0.27338759079373415</v>
      </c>
    </row>
    <row r="57" spans="2:24" ht="15.75" x14ac:dyDescent="0.25">
      <c r="B57" s="137" t="s">
        <v>63</v>
      </c>
      <c r="C57" s="138">
        <f>C53-C54</f>
        <v>3793</v>
      </c>
      <c r="D57" s="138">
        <f t="shared" ref="D57:H57" si="9">D53-D54</f>
        <v>32799</v>
      </c>
      <c r="E57" s="138">
        <f t="shared" si="9"/>
        <v>-1270</v>
      </c>
      <c r="F57" s="138">
        <f t="shared" si="9"/>
        <v>2863</v>
      </c>
      <c r="G57" s="138">
        <f t="shared" si="9"/>
        <v>7604</v>
      </c>
      <c r="H57" s="138">
        <f t="shared" si="9"/>
        <v>9330</v>
      </c>
      <c r="I57" s="139">
        <f t="shared" si="1"/>
        <v>0.22698579694897414</v>
      </c>
      <c r="J57" s="138">
        <f t="shared" si="2"/>
        <v>1726</v>
      </c>
      <c r="K57" s="139">
        <f t="shared" si="3"/>
        <v>1.4597943580279464</v>
      </c>
      <c r="L57" s="138">
        <f t="shared" si="4"/>
        <v>5537</v>
      </c>
      <c r="M57" s="139">
        <f t="shared" si="5"/>
        <v>2.0334785101860271E-3</v>
      </c>
      <c r="N57" s="139">
        <f>H57/H53</f>
        <v>8.799562379748746E-2</v>
      </c>
      <c r="O57" s="138">
        <v>490</v>
      </c>
      <c r="P57" s="138">
        <v>60</v>
      </c>
      <c r="Q57" s="138">
        <v>2401</v>
      </c>
      <c r="R57" s="138">
        <v>1288</v>
      </c>
      <c r="S57" s="138">
        <v>1692</v>
      </c>
      <c r="T57" s="138">
        <v>4580</v>
      </c>
      <c r="U57" s="139">
        <f t="shared" si="6"/>
        <v>1.706855791962175</v>
      </c>
      <c r="V57" s="138">
        <f t="shared" si="0"/>
        <v>2888</v>
      </c>
      <c r="W57" s="139">
        <f t="shared" si="7"/>
        <v>2.9763968036086502E-3</v>
      </c>
      <c r="X57" s="139">
        <f>IFERROR(T57/T53,"-")</f>
        <v>0.40080511070272162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80E61-1AD8-4CC9-9240-060227EB877F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258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46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47034</v>
      </c>
      <c r="R8" s="155">
        <v>45076</v>
      </c>
      <c r="S8" s="155">
        <v>12633</v>
      </c>
      <c r="T8" s="155">
        <v>20161</v>
      </c>
      <c r="U8" s="155">
        <v>37751</v>
      </c>
      <c r="V8" s="155">
        <v>51166</v>
      </c>
      <c r="W8" s="156">
        <f>IFERROR(V8/U8-1,"-")</f>
        <v>0.3553548250377474</v>
      </c>
      <c r="X8" s="156">
        <f>IFERROR(V8/S8-1,"-")</f>
        <v>3.0501860207393339</v>
      </c>
      <c r="Y8" s="155">
        <f>V8-U8</f>
        <v>13415</v>
      </c>
      <c r="Z8" s="155">
        <f>V8-S8</f>
        <v>38533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11661</v>
      </c>
      <c r="R9" s="158">
        <v>10509</v>
      </c>
      <c r="S9" s="158">
        <v>2339</v>
      </c>
      <c r="T9" s="158">
        <v>4950</v>
      </c>
      <c r="U9" s="158">
        <v>6762</v>
      </c>
      <c r="V9" s="158">
        <v>20250</v>
      </c>
      <c r="W9" s="159">
        <f>IFERROR(V9/U9-1,"-")</f>
        <v>1.9946761313220942</v>
      </c>
      <c r="X9" s="160">
        <f t="shared" ref="X9:X20" si="3">IFERROR(V9/S9-1,"-")</f>
        <v>7.6575459598118858</v>
      </c>
      <c r="Y9" s="158">
        <f t="shared" ref="Y9:Y19" si="4">V9-U9</f>
        <v>13488</v>
      </c>
      <c r="Z9" s="158">
        <f t="shared" ref="Z9:Z20" si="5">V9-S9</f>
        <v>17911</v>
      </c>
      <c r="AA9" s="159">
        <f>V9/V$8</f>
        <v>0.39577062893327603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7273</v>
      </c>
      <c r="R10" s="163">
        <v>5944</v>
      </c>
      <c r="S10" s="163">
        <v>1658</v>
      </c>
      <c r="T10" s="163">
        <v>2415</v>
      </c>
      <c r="U10" s="163">
        <v>3515</v>
      </c>
      <c r="V10" s="163">
        <v>14811</v>
      </c>
      <c r="W10" s="164">
        <f>IFERROR(V10/U10-1,"-")</f>
        <v>3.2136557610241825</v>
      </c>
      <c r="X10" s="165">
        <f t="shared" si="3"/>
        <v>7.9330518697225578</v>
      </c>
      <c r="Y10" s="163">
        <f t="shared" si="4"/>
        <v>11296</v>
      </c>
      <c r="Z10" s="163">
        <f t="shared" si="5"/>
        <v>13153</v>
      </c>
      <c r="AA10" s="164">
        <f>V10/V$8</f>
        <v>0.28946956963608644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4388</v>
      </c>
      <c r="R11" s="163">
        <v>4565</v>
      </c>
      <c r="S11" s="163">
        <v>681</v>
      </c>
      <c r="T11" s="163">
        <v>2535</v>
      </c>
      <c r="U11" s="163">
        <v>3247</v>
      </c>
      <c r="V11" s="163">
        <v>5439</v>
      </c>
      <c r="W11" s="164">
        <f>IFERROR(V11/U11-1,"-")</f>
        <v>0.67508469356328926</v>
      </c>
      <c r="X11" s="165">
        <f t="shared" si="3"/>
        <v>6.9867841409691627</v>
      </c>
      <c r="Y11" s="163">
        <f t="shared" si="4"/>
        <v>2192</v>
      </c>
      <c r="Z11" s="163">
        <f t="shared" si="5"/>
        <v>4758</v>
      </c>
      <c r="AA11" s="164">
        <f>V11/V$8</f>
        <v>0.10630105929718954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35373</v>
      </c>
      <c r="R12" s="158">
        <v>34567</v>
      </c>
      <c r="S12" s="158">
        <v>10294</v>
      </c>
      <c r="T12" s="158">
        <v>15211</v>
      </c>
      <c r="U12" s="158">
        <v>30989</v>
      </c>
      <c r="V12" s="158">
        <v>30916</v>
      </c>
      <c r="W12" s="159">
        <f>IFERROR(V12/U12-1,"-")</f>
        <v>-2.3556745942108215E-3</v>
      </c>
      <c r="X12" s="160">
        <f t="shared" si="3"/>
        <v>2.0033028948902274</v>
      </c>
      <c r="Y12" s="158">
        <f t="shared" si="4"/>
        <v>-73</v>
      </c>
      <c r="Z12" s="158">
        <f t="shared" si="5"/>
        <v>20622</v>
      </c>
      <c r="AA12" s="159">
        <f>V12/V$8</f>
        <v>0.60422937106672403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10066</v>
      </c>
      <c r="R13" s="163">
        <v>10275</v>
      </c>
      <c r="S13" s="163">
        <v>3060</v>
      </c>
      <c r="T13" s="163">
        <v>3030</v>
      </c>
      <c r="U13" s="163">
        <v>10352</v>
      </c>
      <c r="V13" s="163">
        <v>9308</v>
      </c>
      <c r="W13" s="164">
        <f t="shared" ref="W13:W20" si="8">IFERROR(V13/U13-1,"-")</f>
        <v>-0.1008500772797527</v>
      </c>
      <c r="X13" s="165">
        <f t="shared" si="3"/>
        <v>2.041830065359477</v>
      </c>
      <c r="Y13" s="163">
        <f t="shared" si="4"/>
        <v>-1044</v>
      </c>
      <c r="Z13" s="163">
        <f t="shared" si="5"/>
        <v>6248</v>
      </c>
      <c r="AA13" s="164">
        <f t="shared" ref="AA13:AA20" si="9">V13/V$8</f>
        <v>0.18191767970918188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10860</v>
      </c>
      <c r="R14" s="163">
        <v>9881</v>
      </c>
      <c r="S14" s="163">
        <v>2874</v>
      </c>
      <c r="T14" s="163">
        <v>5150</v>
      </c>
      <c r="U14" s="163">
        <v>6811</v>
      </c>
      <c r="V14" s="163">
        <v>6211</v>
      </c>
      <c r="W14" s="164">
        <f t="shared" si="8"/>
        <v>-8.8092791073263843E-2</v>
      </c>
      <c r="X14" s="165">
        <f t="shared" si="3"/>
        <v>1.1610995128740433</v>
      </c>
      <c r="Y14" s="163">
        <f t="shared" si="4"/>
        <v>-600</v>
      </c>
      <c r="Z14" s="163">
        <f t="shared" si="5"/>
        <v>3337</v>
      </c>
      <c r="AA14" s="164">
        <f t="shared" si="9"/>
        <v>0.12138920376812727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2116</v>
      </c>
      <c r="R15" s="163">
        <v>2186</v>
      </c>
      <c r="S15" s="163">
        <v>544</v>
      </c>
      <c r="T15" s="163">
        <v>1642</v>
      </c>
      <c r="U15" s="163">
        <v>2746</v>
      </c>
      <c r="V15" s="163">
        <v>2942</v>
      </c>
      <c r="W15" s="164">
        <f t="shared" si="8"/>
        <v>7.1376547705753746E-2</v>
      </c>
      <c r="X15" s="165">
        <f t="shared" si="3"/>
        <v>4.4080882352941178</v>
      </c>
      <c r="Y15" s="163">
        <f t="shared" si="4"/>
        <v>196</v>
      </c>
      <c r="Z15" s="163">
        <f t="shared" si="5"/>
        <v>2398</v>
      </c>
      <c r="AA15" s="164">
        <f t="shared" si="9"/>
        <v>5.7499120509713481E-2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663</v>
      </c>
      <c r="R16" s="163">
        <v>731</v>
      </c>
      <c r="S16" s="163">
        <v>284</v>
      </c>
      <c r="T16" s="163">
        <v>377</v>
      </c>
      <c r="U16" s="163">
        <v>868</v>
      </c>
      <c r="V16" s="163">
        <v>832</v>
      </c>
      <c r="W16" s="164">
        <f t="shared" si="8"/>
        <v>-4.1474654377880227E-2</v>
      </c>
      <c r="X16" s="165">
        <f t="shared" si="3"/>
        <v>1.9295774647887325</v>
      </c>
      <c r="Y16" s="163">
        <f t="shared" si="4"/>
        <v>-36</v>
      </c>
      <c r="Z16" s="163">
        <f t="shared" si="5"/>
        <v>548</v>
      </c>
      <c r="AA16" s="164">
        <f t="shared" si="9"/>
        <v>1.6260798186295587E-2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617</v>
      </c>
      <c r="R17" s="163">
        <v>686</v>
      </c>
      <c r="S17" s="163">
        <v>229</v>
      </c>
      <c r="T17" s="163">
        <v>476</v>
      </c>
      <c r="U17" s="163">
        <v>657</v>
      </c>
      <c r="V17" s="163">
        <v>709</v>
      </c>
      <c r="W17" s="164">
        <f t="shared" si="8"/>
        <v>7.9147640791476404E-2</v>
      </c>
      <c r="X17" s="165">
        <f t="shared" si="3"/>
        <v>2.0960698689956332</v>
      </c>
      <c r="Y17" s="163">
        <f t="shared" si="4"/>
        <v>52</v>
      </c>
      <c r="Z17" s="163">
        <f t="shared" si="5"/>
        <v>480</v>
      </c>
      <c r="AA17" s="164">
        <f t="shared" si="9"/>
        <v>1.3856858069811984E-2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436</v>
      </c>
      <c r="R18" s="163">
        <v>281</v>
      </c>
      <c r="S18" s="163">
        <v>136</v>
      </c>
      <c r="T18" s="163">
        <v>98</v>
      </c>
      <c r="U18" s="163">
        <v>136</v>
      </c>
      <c r="V18" s="163">
        <v>243</v>
      </c>
      <c r="W18" s="164">
        <f t="shared" si="8"/>
        <v>0.78676470588235303</v>
      </c>
      <c r="X18" s="165">
        <f t="shared" si="3"/>
        <v>0.78676470588235303</v>
      </c>
      <c r="Y18" s="163">
        <f t="shared" si="4"/>
        <v>107</v>
      </c>
      <c r="Z18" s="163">
        <f t="shared" si="5"/>
        <v>107</v>
      </c>
      <c r="AA18" s="164">
        <f t="shared" si="9"/>
        <v>4.7492475471993117E-3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568</v>
      </c>
      <c r="R19" s="163">
        <v>591</v>
      </c>
      <c r="S19" s="163">
        <v>217</v>
      </c>
      <c r="T19" s="163">
        <v>91</v>
      </c>
      <c r="U19" s="163">
        <v>153</v>
      </c>
      <c r="V19" s="163">
        <v>195</v>
      </c>
      <c r="W19" s="164">
        <f t="shared" si="8"/>
        <v>0.27450980392156854</v>
      </c>
      <c r="X19" s="165">
        <f t="shared" si="3"/>
        <v>-0.10138248847926268</v>
      </c>
      <c r="Y19" s="163">
        <f t="shared" si="4"/>
        <v>42</v>
      </c>
      <c r="Z19" s="163">
        <f t="shared" si="5"/>
        <v>-22</v>
      </c>
      <c r="AA19" s="164">
        <f t="shared" si="9"/>
        <v>3.8111245749130281E-3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10047</v>
      </c>
      <c r="R20" s="169">
        <f t="shared" si="11"/>
        <v>9936</v>
      </c>
      <c r="S20" s="169">
        <f t="shared" si="11"/>
        <v>2950</v>
      </c>
      <c r="T20" s="169">
        <f t="shared" si="11"/>
        <v>4347</v>
      </c>
      <c r="U20" s="169">
        <f t="shared" si="11"/>
        <v>9266</v>
      </c>
      <c r="V20" s="169">
        <f t="shared" si="11"/>
        <v>10476</v>
      </c>
      <c r="W20" s="170">
        <f t="shared" si="8"/>
        <v>0.13058493416792571</v>
      </c>
      <c r="X20" s="171">
        <f t="shared" si="3"/>
        <v>2.5511864406779661</v>
      </c>
      <c r="Y20" s="169">
        <f>V20-U20</f>
        <v>1210</v>
      </c>
      <c r="Z20" s="169">
        <f t="shared" si="5"/>
        <v>7526</v>
      </c>
      <c r="AA20" s="170">
        <f t="shared" si="9"/>
        <v>0.20474533870148146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7B6CE-4946-4D2C-9415-F16AE9693AA6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7"/>
      <c r="D6" s="267"/>
      <c r="E6" s="267"/>
      <c r="F6" s="267"/>
      <c r="G6" s="267"/>
      <c r="H6" s="267"/>
      <c r="I6" s="267"/>
      <c r="J6" s="267"/>
      <c r="K6" s="267"/>
      <c r="N6" s="267" t="s">
        <v>258</v>
      </c>
      <c r="O6" s="267"/>
      <c r="P6" s="267"/>
      <c r="Q6" s="267"/>
      <c r="R6" s="267"/>
      <c r="S6" s="267"/>
      <c r="T6" s="267"/>
      <c r="U6" s="267"/>
      <c r="V6" s="267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225</v>
      </c>
      <c r="D9" s="172" t="s">
        <v>236</v>
      </c>
      <c r="E9" s="172" t="s">
        <v>226</v>
      </c>
      <c r="F9" s="172" t="s">
        <v>227</v>
      </c>
      <c r="G9" s="172" t="s">
        <v>228</v>
      </c>
      <c r="H9" s="172" t="s">
        <v>229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225</v>
      </c>
      <c r="P9" s="172" t="s">
        <v>226</v>
      </c>
      <c r="Q9" s="172" t="s">
        <v>227</v>
      </c>
      <c r="R9" s="172" t="s">
        <v>228</v>
      </c>
      <c r="S9" s="172" t="s">
        <v>229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46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487870</v>
      </c>
      <c r="D11" s="176">
        <v>104248</v>
      </c>
      <c r="E11" s="176">
        <v>412044</v>
      </c>
      <c r="F11" s="176">
        <v>499612</v>
      </c>
      <c r="G11" s="176">
        <v>547682</v>
      </c>
      <c r="H11" s="176">
        <v>570452</v>
      </c>
      <c r="I11" s="177">
        <f t="shared" ref="I11:I23" si="0">IFERROR(H11/G11-1,"-")</f>
        <v>4.1575220657242618E-2</v>
      </c>
      <c r="J11" s="177">
        <f t="shared" ref="J11:J23" si="1">IFERROR(H11/C11-1,"-")</f>
        <v>0.16927050238793129</v>
      </c>
      <c r="K11" s="177">
        <f>H11/H11</f>
        <v>1</v>
      </c>
      <c r="L11" s="79"/>
      <c r="M11" s="79"/>
      <c r="N11" s="154" t="s">
        <v>68</v>
      </c>
      <c r="O11" s="176">
        <v>4013</v>
      </c>
      <c r="P11" s="176">
        <v>3543</v>
      </c>
      <c r="Q11" s="176">
        <v>3705</v>
      </c>
      <c r="R11" s="176">
        <v>4644</v>
      </c>
      <c r="S11" s="176">
        <v>4440</v>
      </c>
      <c r="T11" s="177">
        <f t="shared" ref="T11:T23" si="2">IFERROR(S11/R11-1,"-")</f>
        <v>-4.3927648578811374E-2</v>
      </c>
      <c r="U11" s="177">
        <f t="shared" ref="U11:U23" si="3">IFERROR(S11/O11-1,"-")</f>
        <v>0.10640418639421889</v>
      </c>
      <c r="V11" s="177">
        <f>S11/S11</f>
        <v>1</v>
      </c>
    </row>
    <row r="12" spans="1:22" x14ac:dyDescent="0.25">
      <c r="B12" s="157" t="s">
        <v>97</v>
      </c>
      <c r="C12" s="158">
        <v>93217</v>
      </c>
      <c r="D12" s="158">
        <v>55355</v>
      </c>
      <c r="E12" s="158">
        <v>85265</v>
      </c>
      <c r="F12" s="158">
        <v>89263</v>
      </c>
      <c r="G12" s="158">
        <v>89409</v>
      </c>
      <c r="H12" s="158">
        <v>92487</v>
      </c>
      <c r="I12" s="159">
        <f t="shared" si="0"/>
        <v>3.4426064490151953E-2</v>
      </c>
      <c r="J12" s="160">
        <f t="shared" si="1"/>
        <v>-7.8311895898817152E-3</v>
      </c>
      <c r="K12" s="159">
        <f>H12/H11</f>
        <v>0.16212932902330082</v>
      </c>
      <c r="L12" s="79"/>
      <c r="M12" s="79"/>
      <c r="N12" s="157" t="s">
        <v>97</v>
      </c>
      <c r="O12" s="158">
        <v>920</v>
      </c>
      <c r="P12" s="158">
        <v>655</v>
      </c>
      <c r="Q12" s="158">
        <v>662</v>
      </c>
      <c r="R12" s="158">
        <v>1117</v>
      </c>
      <c r="S12" s="158">
        <v>1125</v>
      </c>
      <c r="T12" s="159">
        <f t="shared" si="2"/>
        <v>7.1620411817368002E-3</v>
      </c>
      <c r="U12" s="160">
        <f t="shared" si="3"/>
        <v>0.22282608695652173</v>
      </c>
      <c r="V12" s="159">
        <f>S12/S11</f>
        <v>0.2533783783783784</v>
      </c>
    </row>
    <row r="13" spans="1:22" x14ac:dyDescent="0.25">
      <c r="B13" s="162" t="s">
        <v>103</v>
      </c>
      <c r="C13" s="163">
        <v>37242</v>
      </c>
      <c r="D13" s="163">
        <v>29168</v>
      </c>
      <c r="E13" s="163">
        <v>41081</v>
      </c>
      <c r="F13" s="163">
        <v>35180</v>
      </c>
      <c r="G13" s="163">
        <v>33676</v>
      </c>
      <c r="H13" s="163">
        <v>34581</v>
      </c>
      <c r="I13" s="164">
        <f t="shared" si="0"/>
        <v>2.6873737973631018E-2</v>
      </c>
      <c r="J13" s="165">
        <f t="shared" si="1"/>
        <v>-7.1451586917995802E-2</v>
      </c>
      <c r="K13" s="164">
        <f>H13/H11</f>
        <v>6.0620350178454976E-2</v>
      </c>
      <c r="L13" s="79"/>
      <c r="M13" s="79"/>
      <c r="N13" s="162" t="s">
        <v>103</v>
      </c>
      <c r="O13" s="163">
        <v>311</v>
      </c>
      <c r="P13" s="163">
        <v>347</v>
      </c>
      <c r="Q13" s="163">
        <v>406</v>
      </c>
      <c r="R13" s="163">
        <v>649</v>
      </c>
      <c r="S13" s="163">
        <v>804</v>
      </c>
      <c r="T13" s="164">
        <f t="shared" si="2"/>
        <v>0.23882896764252703</v>
      </c>
      <c r="U13" s="165">
        <f t="shared" si="3"/>
        <v>1.585209003215434</v>
      </c>
      <c r="V13" s="164">
        <f>S13/S11</f>
        <v>0.18108108108108109</v>
      </c>
    </row>
    <row r="14" spans="1:22" x14ac:dyDescent="0.25">
      <c r="B14" s="162" t="s">
        <v>100</v>
      </c>
      <c r="C14" s="163">
        <v>55975</v>
      </c>
      <c r="D14" s="163">
        <v>26187</v>
      </c>
      <c r="E14" s="163">
        <v>44184</v>
      </c>
      <c r="F14" s="163">
        <v>54083</v>
      </c>
      <c r="G14" s="163">
        <v>55733</v>
      </c>
      <c r="H14" s="163">
        <v>57906</v>
      </c>
      <c r="I14" s="164">
        <f t="shared" si="0"/>
        <v>3.8989467640356601E-2</v>
      </c>
      <c r="J14" s="165">
        <f t="shared" si="1"/>
        <v>3.4497543546226028E-2</v>
      </c>
      <c r="K14" s="164">
        <f>H14/H11</f>
        <v>0.10150897884484585</v>
      </c>
      <c r="L14" s="79"/>
      <c r="M14" s="79"/>
      <c r="N14" s="162" t="s">
        <v>100</v>
      </c>
      <c r="O14" s="163">
        <v>609</v>
      </c>
      <c r="P14" s="163">
        <v>308</v>
      </c>
      <c r="Q14" s="163">
        <v>256</v>
      </c>
      <c r="R14" s="163">
        <v>468</v>
      </c>
      <c r="S14" s="163">
        <v>321</v>
      </c>
      <c r="T14" s="164">
        <f t="shared" si="2"/>
        <v>-0.3141025641025641</v>
      </c>
      <c r="U14" s="165">
        <f t="shared" si="3"/>
        <v>-0.47290640394088668</v>
      </c>
      <c r="V14" s="164">
        <f>S14/S11</f>
        <v>7.2297297297297294E-2</v>
      </c>
    </row>
    <row r="15" spans="1:22" x14ac:dyDescent="0.25">
      <c r="B15" s="157" t="s">
        <v>107</v>
      </c>
      <c r="C15" s="158">
        <v>394653</v>
      </c>
      <c r="D15" s="158">
        <v>48893</v>
      </c>
      <c r="E15" s="158">
        <v>326779</v>
      </c>
      <c r="F15" s="158">
        <v>410349</v>
      </c>
      <c r="G15" s="158">
        <v>458273</v>
      </c>
      <c r="H15" s="158">
        <v>477965</v>
      </c>
      <c r="I15" s="159">
        <f t="shared" si="0"/>
        <v>4.2970020053548774E-2</v>
      </c>
      <c r="J15" s="160">
        <f t="shared" si="1"/>
        <v>0.21110190471122725</v>
      </c>
      <c r="K15" s="159">
        <f>H15/H11</f>
        <v>0.83787067097669921</v>
      </c>
      <c r="L15" s="79"/>
      <c r="M15" s="79"/>
      <c r="N15" s="157" t="s">
        <v>107</v>
      </c>
      <c r="O15" s="158">
        <v>3093</v>
      </c>
      <c r="P15" s="158">
        <v>2888</v>
      </c>
      <c r="Q15" s="158">
        <v>3043</v>
      </c>
      <c r="R15" s="158">
        <v>3527</v>
      </c>
      <c r="S15" s="158">
        <v>3315</v>
      </c>
      <c r="T15" s="159">
        <f t="shared" si="2"/>
        <v>-6.0107740289197631E-2</v>
      </c>
      <c r="U15" s="160">
        <f t="shared" si="3"/>
        <v>7.1774975751697445E-2</v>
      </c>
      <c r="V15" s="159">
        <f>S15/S11</f>
        <v>0.7466216216216216</v>
      </c>
    </row>
    <row r="16" spans="1:22" x14ac:dyDescent="0.25">
      <c r="B16" s="162" t="s">
        <v>110</v>
      </c>
      <c r="C16" s="163">
        <v>180485</v>
      </c>
      <c r="D16" s="163">
        <v>18300</v>
      </c>
      <c r="E16" s="163">
        <v>132802</v>
      </c>
      <c r="F16" s="163">
        <v>201637</v>
      </c>
      <c r="G16" s="163">
        <v>222399</v>
      </c>
      <c r="H16" s="163">
        <v>227477</v>
      </c>
      <c r="I16" s="164">
        <f t="shared" si="0"/>
        <v>2.2832836478581253E-2</v>
      </c>
      <c r="J16" s="165">
        <f t="shared" si="1"/>
        <v>0.26036512729589711</v>
      </c>
      <c r="K16" s="164">
        <f>H16/H11</f>
        <v>0.39876624150673501</v>
      </c>
      <c r="L16" s="79"/>
      <c r="M16" s="79"/>
      <c r="N16" s="162" t="s">
        <v>110</v>
      </c>
      <c r="O16" s="163">
        <v>1023</v>
      </c>
      <c r="P16" s="163">
        <v>887</v>
      </c>
      <c r="Q16" s="163">
        <v>1071</v>
      </c>
      <c r="R16" s="163">
        <v>983</v>
      </c>
      <c r="S16" s="163">
        <v>1149</v>
      </c>
      <c r="T16" s="164">
        <f t="shared" si="2"/>
        <v>0.16887080366225837</v>
      </c>
      <c r="U16" s="165">
        <f t="shared" si="3"/>
        <v>0.12316715542521983</v>
      </c>
      <c r="V16" s="164">
        <f>S16/S11</f>
        <v>0.25878378378378381</v>
      </c>
    </row>
    <row r="17" spans="1:22" x14ac:dyDescent="0.25">
      <c r="B17" s="162" t="s">
        <v>113</v>
      </c>
      <c r="C17" s="163">
        <v>52401</v>
      </c>
      <c r="D17" s="163">
        <v>2413</v>
      </c>
      <c r="E17" s="163">
        <v>45394</v>
      </c>
      <c r="F17" s="163">
        <v>39504</v>
      </c>
      <c r="G17" s="163">
        <v>45786</v>
      </c>
      <c r="H17" s="163">
        <v>49657</v>
      </c>
      <c r="I17" s="164">
        <f t="shared" si="0"/>
        <v>8.4545494255886089E-2</v>
      </c>
      <c r="J17" s="165">
        <f t="shared" si="1"/>
        <v>-5.2365412873800143E-2</v>
      </c>
      <c r="K17" s="164">
        <f>H17/H11</f>
        <v>8.7048515913696514E-2</v>
      </c>
      <c r="L17" s="79"/>
      <c r="M17" s="79"/>
      <c r="N17" s="162" t="s">
        <v>113</v>
      </c>
      <c r="O17" s="163">
        <v>971</v>
      </c>
      <c r="P17" s="163">
        <v>814</v>
      </c>
      <c r="Q17" s="163">
        <v>608</v>
      </c>
      <c r="R17" s="163">
        <v>740</v>
      </c>
      <c r="S17" s="163">
        <v>655</v>
      </c>
      <c r="T17" s="164">
        <f t="shared" si="2"/>
        <v>-0.11486486486486491</v>
      </c>
      <c r="U17" s="165">
        <f t="shared" si="3"/>
        <v>-0.32543769309989701</v>
      </c>
      <c r="V17" s="164">
        <f>S17/S11</f>
        <v>0.14752252252252251</v>
      </c>
    </row>
    <row r="18" spans="1:22" x14ac:dyDescent="0.25">
      <c r="B18" s="162" t="s">
        <v>116</v>
      </c>
      <c r="C18" s="163">
        <v>17910</v>
      </c>
      <c r="D18" s="163">
        <v>6489</v>
      </c>
      <c r="E18" s="163">
        <v>18751</v>
      </c>
      <c r="F18" s="163">
        <v>22924</v>
      </c>
      <c r="G18" s="163">
        <v>27893</v>
      </c>
      <c r="H18" s="163">
        <v>27971</v>
      </c>
      <c r="I18" s="164">
        <f t="shared" si="0"/>
        <v>2.7964005305991524E-3</v>
      </c>
      <c r="J18" s="165">
        <f t="shared" si="1"/>
        <v>0.56175321049692917</v>
      </c>
      <c r="K18" s="164">
        <f>H18/H11</f>
        <v>4.9033047478140142E-2</v>
      </c>
      <c r="L18" s="79"/>
      <c r="M18" s="79"/>
      <c r="N18" s="162" t="s">
        <v>116</v>
      </c>
      <c r="O18" s="163">
        <v>105</v>
      </c>
      <c r="P18" s="163">
        <v>355</v>
      </c>
      <c r="Q18" s="163">
        <v>306</v>
      </c>
      <c r="R18" s="163">
        <v>297</v>
      </c>
      <c r="S18" s="163">
        <v>274</v>
      </c>
      <c r="T18" s="164">
        <f t="shared" si="2"/>
        <v>-7.7441077441077422E-2</v>
      </c>
      <c r="U18" s="165">
        <f t="shared" si="3"/>
        <v>1.6095238095238096</v>
      </c>
      <c r="V18" s="164">
        <f>S18/S11</f>
        <v>6.1711711711711713E-2</v>
      </c>
    </row>
    <row r="19" spans="1:22" x14ac:dyDescent="0.25">
      <c r="B19" s="162" t="s">
        <v>123</v>
      </c>
      <c r="C19" s="163">
        <v>15213</v>
      </c>
      <c r="D19" s="163">
        <v>636</v>
      </c>
      <c r="E19" s="163">
        <v>23109</v>
      </c>
      <c r="F19" s="163">
        <v>15513</v>
      </c>
      <c r="G19" s="163">
        <v>19208</v>
      </c>
      <c r="H19" s="163">
        <v>21688</v>
      </c>
      <c r="I19" s="164">
        <f t="shared" si="0"/>
        <v>0.1291128696376509</v>
      </c>
      <c r="J19" s="165">
        <f t="shared" si="1"/>
        <v>0.42562282258594619</v>
      </c>
      <c r="K19" s="164">
        <f>H19/H11</f>
        <v>3.8018974427296251E-2</v>
      </c>
      <c r="L19" s="79"/>
      <c r="M19" s="79"/>
      <c r="N19" s="162" t="s">
        <v>123</v>
      </c>
      <c r="O19" s="163">
        <v>61</v>
      </c>
      <c r="P19" s="163">
        <v>61</v>
      </c>
      <c r="Q19" s="163">
        <v>118</v>
      </c>
      <c r="R19" s="163">
        <v>144</v>
      </c>
      <c r="S19" s="163">
        <v>110</v>
      </c>
      <c r="T19" s="164">
        <f t="shared" si="2"/>
        <v>-0.23611111111111116</v>
      </c>
      <c r="U19" s="165">
        <f t="shared" si="3"/>
        <v>0.80327868852459017</v>
      </c>
      <c r="V19" s="164">
        <f>S19/S11</f>
        <v>2.4774774774774775E-2</v>
      </c>
    </row>
    <row r="20" spans="1:22" x14ac:dyDescent="0.25">
      <c r="B20" s="162" t="s">
        <v>119</v>
      </c>
      <c r="C20" s="163">
        <v>12858</v>
      </c>
      <c r="D20" s="163">
        <v>4964</v>
      </c>
      <c r="E20" s="163">
        <v>18824</v>
      </c>
      <c r="F20" s="163">
        <v>15521</v>
      </c>
      <c r="G20" s="163">
        <v>17225</v>
      </c>
      <c r="H20" s="163">
        <v>17030</v>
      </c>
      <c r="I20" s="164">
        <f t="shared" si="0"/>
        <v>-1.132075471698113E-2</v>
      </c>
      <c r="J20" s="165">
        <f t="shared" si="1"/>
        <v>0.32446725773837293</v>
      </c>
      <c r="K20" s="164">
        <f>H20/H11</f>
        <v>2.9853519665107669E-2</v>
      </c>
      <c r="L20" s="79"/>
      <c r="M20" s="79"/>
      <c r="N20" s="162" t="s">
        <v>119</v>
      </c>
      <c r="O20" s="163">
        <v>44</v>
      </c>
      <c r="P20" s="163">
        <v>73</v>
      </c>
      <c r="Q20" s="163">
        <v>14</v>
      </c>
      <c r="R20" s="163">
        <v>75</v>
      </c>
      <c r="S20" s="163">
        <v>91</v>
      </c>
      <c r="T20" s="164">
        <f t="shared" si="2"/>
        <v>0.21333333333333337</v>
      </c>
      <c r="U20" s="165">
        <f t="shared" si="3"/>
        <v>1.0681818181818183</v>
      </c>
      <c r="V20" s="164">
        <f>S20/S11</f>
        <v>2.0495495495495494E-2</v>
      </c>
    </row>
    <row r="21" spans="1:22" x14ac:dyDescent="0.25">
      <c r="B21" s="162" t="s">
        <v>128</v>
      </c>
      <c r="C21" s="163">
        <v>6016</v>
      </c>
      <c r="D21" s="163">
        <v>73</v>
      </c>
      <c r="E21" s="163">
        <v>5762</v>
      </c>
      <c r="F21" s="163">
        <v>6896</v>
      </c>
      <c r="G21" s="163">
        <v>5735</v>
      </c>
      <c r="H21" s="163">
        <v>5247</v>
      </c>
      <c r="I21" s="164">
        <f t="shared" si="0"/>
        <v>-8.5091543156059268E-2</v>
      </c>
      <c r="J21" s="165">
        <f t="shared" si="1"/>
        <v>-0.12782579787234039</v>
      </c>
      <c r="K21" s="164">
        <f>H21/H11</f>
        <v>9.1979693295842595E-3</v>
      </c>
      <c r="L21" s="79"/>
      <c r="M21" s="79"/>
      <c r="N21" s="162" t="s">
        <v>128</v>
      </c>
      <c r="O21" s="163">
        <v>8</v>
      </c>
      <c r="P21" s="163">
        <v>5</v>
      </c>
      <c r="Q21" s="163">
        <v>8</v>
      </c>
      <c r="R21" s="163">
        <v>17</v>
      </c>
      <c r="S21" s="163">
        <v>4</v>
      </c>
      <c r="T21" s="164">
        <f t="shared" si="2"/>
        <v>-0.76470588235294112</v>
      </c>
      <c r="U21" s="165">
        <f t="shared" si="3"/>
        <v>-0.5</v>
      </c>
      <c r="V21" s="164">
        <f>S21/S11</f>
        <v>9.0090090090090091E-4</v>
      </c>
    </row>
    <row r="22" spans="1:22" x14ac:dyDescent="0.25">
      <c r="A22" s="167"/>
      <c r="B22" s="162" t="s">
        <v>131</v>
      </c>
      <c r="C22" s="163">
        <v>10245</v>
      </c>
      <c r="D22" s="163">
        <v>731</v>
      </c>
      <c r="E22" s="163">
        <v>3707</v>
      </c>
      <c r="F22" s="163">
        <v>6156</v>
      </c>
      <c r="G22" s="163">
        <v>6594</v>
      </c>
      <c r="H22" s="163">
        <v>5833</v>
      </c>
      <c r="I22" s="164">
        <f t="shared" si="0"/>
        <v>-0.11540794661813769</v>
      </c>
      <c r="J22" s="165">
        <f t="shared" si="1"/>
        <v>-0.43064909712054655</v>
      </c>
      <c r="K22" s="164">
        <f>H22/H11</f>
        <v>1.0225224909370114E-2</v>
      </c>
      <c r="L22" s="79"/>
      <c r="M22" s="79"/>
      <c r="N22" s="162" t="s">
        <v>131</v>
      </c>
      <c r="O22" s="163">
        <v>20</v>
      </c>
      <c r="P22" s="163">
        <v>21</v>
      </c>
      <c r="Q22" s="163">
        <v>13</v>
      </c>
      <c r="R22" s="163">
        <v>16</v>
      </c>
      <c r="S22" s="163">
        <v>8</v>
      </c>
      <c r="T22" s="164">
        <f t="shared" si="2"/>
        <v>-0.5</v>
      </c>
      <c r="U22" s="165">
        <f t="shared" si="3"/>
        <v>-0.6</v>
      </c>
      <c r="V22" s="164">
        <f>S22/S11</f>
        <v>1.8018018018018018E-3</v>
      </c>
    </row>
    <row r="23" spans="1:22" x14ac:dyDescent="0.25">
      <c r="B23" s="168" t="s">
        <v>145</v>
      </c>
      <c r="C23" s="169">
        <f t="shared" ref="C23:H23" si="4">C15-SUM(C16:C22)</f>
        <v>99525</v>
      </c>
      <c r="D23" s="169">
        <f t="shared" si="4"/>
        <v>15287</v>
      </c>
      <c r="E23" s="169">
        <f t="shared" si="4"/>
        <v>78430</v>
      </c>
      <c r="F23" s="169">
        <f t="shared" si="4"/>
        <v>102198</v>
      </c>
      <c r="G23" s="169">
        <f t="shared" si="4"/>
        <v>113433</v>
      </c>
      <c r="H23" s="169">
        <f t="shared" si="4"/>
        <v>123062</v>
      </c>
      <c r="I23" s="170">
        <f t="shared" si="0"/>
        <v>8.4887113979177142E-2</v>
      </c>
      <c r="J23" s="171">
        <f t="shared" si="1"/>
        <v>0.23649334338106009</v>
      </c>
      <c r="K23" s="170">
        <f>H23/H11</f>
        <v>0.21572717774676922</v>
      </c>
      <c r="L23" s="125"/>
      <c r="M23" s="125"/>
      <c r="N23" s="168" t="s">
        <v>145</v>
      </c>
      <c r="O23" s="169">
        <f>O15-SUM(O16:O22)</f>
        <v>861</v>
      </c>
      <c r="P23" s="169">
        <f>P15-SUM(P16:P22)</f>
        <v>672</v>
      </c>
      <c r="Q23" s="169">
        <f>Q15-SUM(Q16:Q22)</f>
        <v>905</v>
      </c>
      <c r="R23" s="169">
        <f>R15-SUM(R16:R22)</f>
        <v>1255</v>
      </c>
      <c r="S23" s="169">
        <f>S15-SUM(S16:S22)</f>
        <v>1024</v>
      </c>
      <c r="T23" s="170">
        <f t="shared" si="2"/>
        <v>-0.18406374501992029</v>
      </c>
      <c r="U23" s="171">
        <f t="shared" si="3"/>
        <v>0.18931475029036005</v>
      </c>
      <c r="V23" s="170">
        <f>S23/S11</f>
        <v>0.23063063063063063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186207</v>
      </c>
      <c r="D25" s="176">
        <v>32830</v>
      </c>
      <c r="E25" s="176">
        <v>157938</v>
      </c>
      <c r="F25" s="176">
        <v>186101</v>
      </c>
      <c r="G25" s="176">
        <v>202954</v>
      </c>
      <c r="H25" s="176">
        <v>203516</v>
      </c>
      <c r="I25" s="177">
        <f t="shared" ref="I25:I37" si="5">IFERROR(H25/G25-1,"-")</f>
        <v>2.7691003872798436E-3</v>
      </c>
      <c r="J25" s="177">
        <f t="shared" ref="J25:J37" si="6">IFERROR(H25/C25-1,"-")</f>
        <v>9.2955689098691341E-2</v>
      </c>
      <c r="K25" s="177">
        <f>H25/H25</f>
        <v>1</v>
      </c>
    </row>
    <row r="26" spans="1:22" x14ac:dyDescent="0.25">
      <c r="B26" s="157" t="s">
        <v>97</v>
      </c>
      <c r="C26" s="158">
        <v>18820</v>
      </c>
      <c r="D26" s="158">
        <v>15023</v>
      </c>
      <c r="E26" s="158">
        <v>18331</v>
      </c>
      <c r="F26" s="158">
        <v>13996</v>
      </c>
      <c r="G26" s="158">
        <v>14026</v>
      </c>
      <c r="H26" s="158">
        <v>11998</v>
      </c>
      <c r="I26" s="159">
        <f t="shared" si="5"/>
        <v>-0.14458862113218307</v>
      </c>
      <c r="J26" s="160">
        <f t="shared" si="6"/>
        <v>-0.36248671625929862</v>
      </c>
      <c r="K26" s="159">
        <f>H26/H25</f>
        <v>5.8953595786080698E-2</v>
      </c>
    </row>
    <row r="27" spans="1:22" x14ac:dyDescent="0.25">
      <c r="B27" s="162" t="s">
        <v>103</v>
      </c>
      <c r="C27" s="163">
        <v>8805</v>
      </c>
      <c r="D27" s="163">
        <v>9561</v>
      </c>
      <c r="E27" s="163">
        <v>7798</v>
      </c>
      <c r="F27" s="163">
        <v>4763</v>
      </c>
      <c r="G27" s="163">
        <v>5460</v>
      </c>
      <c r="H27" s="163">
        <v>4155</v>
      </c>
      <c r="I27" s="164">
        <f t="shared" si="5"/>
        <v>-0.23901098901098905</v>
      </c>
      <c r="J27" s="165">
        <f t="shared" si="6"/>
        <v>-0.52810902896081768</v>
      </c>
      <c r="K27" s="164">
        <f>H27/H25</f>
        <v>2.0416085221800741E-2</v>
      </c>
    </row>
    <row r="28" spans="1:22" x14ac:dyDescent="0.25">
      <c r="B28" s="162" t="s">
        <v>100</v>
      </c>
      <c r="C28" s="163">
        <v>10015</v>
      </c>
      <c r="D28" s="163">
        <v>5462</v>
      </c>
      <c r="E28" s="163">
        <v>10533</v>
      </c>
      <c r="F28" s="163">
        <v>9233</v>
      </c>
      <c r="G28" s="163">
        <v>8566</v>
      </c>
      <c r="H28" s="163">
        <v>7843</v>
      </c>
      <c r="I28" s="164">
        <f t="shared" si="5"/>
        <v>-8.4403455521830484E-2</v>
      </c>
      <c r="J28" s="165">
        <f t="shared" si="6"/>
        <v>-0.21687468796804787</v>
      </c>
      <c r="K28" s="164">
        <f>H28/H25</f>
        <v>3.853751056427996E-2</v>
      </c>
    </row>
    <row r="29" spans="1:22" x14ac:dyDescent="0.25">
      <c r="B29" s="157" t="s">
        <v>107</v>
      </c>
      <c r="C29" s="158">
        <v>167387</v>
      </c>
      <c r="D29" s="158">
        <v>17807</v>
      </c>
      <c r="E29" s="158">
        <v>139607</v>
      </c>
      <c r="F29" s="158">
        <v>172105</v>
      </c>
      <c r="G29" s="158">
        <v>188928</v>
      </c>
      <c r="H29" s="158">
        <v>191518</v>
      </c>
      <c r="I29" s="159">
        <f t="shared" si="5"/>
        <v>1.3708926151761558E-2</v>
      </c>
      <c r="J29" s="160">
        <f t="shared" si="6"/>
        <v>0.1441629278259362</v>
      </c>
      <c r="K29" s="159">
        <f>H29/H25</f>
        <v>0.94104640421391927</v>
      </c>
    </row>
    <row r="30" spans="1:22" x14ac:dyDescent="0.25">
      <c r="B30" s="162" t="s">
        <v>110</v>
      </c>
      <c r="C30" s="163">
        <v>81899</v>
      </c>
      <c r="D30" s="163">
        <v>7066</v>
      </c>
      <c r="E30" s="163">
        <v>60774</v>
      </c>
      <c r="F30" s="163">
        <v>91730</v>
      </c>
      <c r="G30" s="163">
        <v>100727</v>
      </c>
      <c r="H30" s="163">
        <v>102322</v>
      </c>
      <c r="I30" s="164">
        <f t="shared" si="5"/>
        <v>1.5834880419351327E-2</v>
      </c>
      <c r="J30" s="165">
        <f t="shared" si="6"/>
        <v>0.24936812415291998</v>
      </c>
      <c r="K30" s="164">
        <f>H30/H25</f>
        <v>0.50277128088209277</v>
      </c>
    </row>
    <row r="31" spans="1:22" x14ac:dyDescent="0.25">
      <c r="B31" s="162" t="s">
        <v>113</v>
      </c>
      <c r="C31" s="163">
        <v>22715</v>
      </c>
      <c r="D31" s="163">
        <v>910</v>
      </c>
      <c r="E31" s="163">
        <v>21716</v>
      </c>
      <c r="F31" s="163">
        <v>17946</v>
      </c>
      <c r="G31" s="163">
        <v>20285</v>
      </c>
      <c r="H31" s="163">
        <v>21093</v>
      </c>
      <c r="I31" s="164">
        <f t="shared" si="5"/>
        <v>3.9832388464382529E-2</v>
      </c>
      <c r="J31" s="165">
        <f t="shared" si="6"/>
        <v>-7.1406559542152803E-2</v>
      </c>
      <c r="K31" s="164">
        <f>H31/H25</f>
        <v>0.10364295681911988</v>
      </c>
    </row>
    <row r="32" spans="1:22" x14ac:dyDescent="0.25">
      <c r="B32" s="162" t="s">
        <v>116</v>
      </c>
      <c r="C32" s="163">
        <v>5611</v>
      </c>
      <c r="D32" s="163">
        <v>2237</v>
      </c>
      <c r="E32" s="163">
        <v>5902</v>
      </c>
      <c r="F32" s="163">
        <v>7267</v>
      </c>
      <c r="G32" s="163">
        <v>8150</v>
      </c>
      <c r="H32" s="163">
        <v>5914</v>
      </c>
      <c r="I32" s="164">
        <f t="shared" si="5"/>
        <v>-0.27435582822085891</v>
      </c>
      <c r="J32" s="165">
        <f t="shared" si="6"/>
        <v>5.4001069328105444E-2</v>
      </c>
      <c r="K32" s="164">
        <f>H32/H25</f>
        <v>2.905914031329232E-2</v>
      </c>
    </row>
    <row r="33" spans="2:11" x14ac:dyDescent="0.25">
      <c r="B33" s="162" t="s">
        <v>123</v>
      </c>
      <c r="C33" s="163">
        <v>7504</v>
      </c>
      <c r="D33" s="163">
        <v>166</v>
      </c>
      <c r="E33" s="163">
        <v>10654</v>
      </c>
      <c r="F33" s="163">
        <v>7026</v>
      </c>
      <c r="G33" s="163">
        <v>8076</v>
      </c>
      <c r="H33" s="163">
        <v>8512</v>
      </c>
      <c r="I33" s="164">
        <f t="shared" si="5"/>
        <v>5.3987122337791016E-2</v>
      </c>
      <c r="J33" s="165">
        <f t="shared" si="6"/>
        <v>0.13432835820895517</v>
      </c>
      <c r="K33" s="164">
        <f>H33/H25</f>
        <v>4.1824721397826212E-2</v>
      </c>
    </row>
    <row r="34" spans="2:11" x14ac:dyDescent="0.25">
      <c r="B34" s="162" t="s">
        <v>119</v>
      </c>
      <c r="C34" s="163">
        <v>6732</v>
      </c>
      <c r="D34" s="163">
        <v>2722</v>
      </c>
      <c r="E34" s="163">
        <v>10277</v>
      </c>
      <c r="F34" s="163">
        <v>8922</v>
      </c>
      <c r="G34" s="163">
        <v>9025</v>
      </c>
      <c r="H34" s="163">
        <v>8845</v>
      </c>
      <c r="I34" s="164">
        <f t="shared" si="5"/>
        <v>-1.9944598337950148E-2</v>
      </c>
      <c r="J34" s="165">
        <f t="shared" si="6"/>
        <v>0.31387403446226969</v>
      </c>
      <c r="K34" s="164">
        <f>H34/H25</f>
        <v>4.3460956386721435E-2</v>
      </c>
    </row>
    <row r="35" spans="2:11" x14ac:dyDescent="0.25">
      <c r="B35" s="162" t="s">
        <v>128</v>
      </c>
      <c r="C35" s="163">
        <v>2376</v>
      </c>
      <c r="D35" s="163">
        <v>9</v>
      </c>
      <c r="E35" s="163">
        <v>2047</v>
      </c>
      <c r="F35" s="163">
        <v>2643</v>
      </c>
      <c r="G35" s="163">
        <v>2231</v>
      </c>
      <c r="H35" s="163">
        <v>2202</v>
      </c>
      <c r="I35" s="164">
        <f t="shared" si="5"/>
        <v>-1.2998655311519447E-2</v>
      </c>
      <c r="J35" s="165">
        <f t="shared" si="6"/>
        <v>-7.3232323232323204E-2</v>
      </c>
      <c r="K35" s="164">
        <f>H35/H25</f>
        <v>1.0819788124766604E-2</v>
      </c>
    </row>
    <row r="36" spans="2:11" x14ac:dyDescent="0.25">
      <c r="B36" s="162" t="s">
        <v>131</v>
      </c>
      <c r="C36" s="163">
        <v>3722</v>
      </c>
      <c r="D36" s="163">
        <v>143</v>
      </c>
      <c r="E36" s="163">
        <v>1133</v>
      </c>
      <c r="F36" s="163">
        <v>2379</v>
      </c>
      <c r="G36" s="163">
        <v>2451</v>
      </c>
      <c r="H36" s="163">
        <v>2280</v>
      </c>
      <c r="I36" s="164">
        <f t="shared" si="5"/>
        <v>-6.9767441860465129E-2</v>
      </c>
      <c r="J36" s="165">
        <f t="shared" si="6"/>
        <v>-0.3874261149919398</v>
      </c>
      <c r="K36" s="164">
        <f>H36/H25</f>
        <v>1.1203050374417736E-2</v>
      </c>
    </row>
    <row r="37" spans="2:11" x14ac:dyDescent="0.25">
      <c r="B37" s="168" t="s">
        <v>145</v>
      </c>
      <c r="C37" s="169">
        <f t="shared" ref="C37:H37" si="7">C29-SUM(C30:C36)</f>
        <v>36828</v>
      </c>
      <c r="D37" s="169">
        <f t="shared" si="7"/>
        <v>4554</v>
      </c>
      <c r="E37" s="169">
        <f t="shared" si="7"/>
        <v>27104</v>
      </c>
      <c r="F37" s="169">
        <f t="shared" si="7"/>
        <v>34192</v>
      </c>
      <c r="G37" s="169">
        <f t="shared" si="7"/>
        <v>37983</v>
      </c>
      <c r="H37" s="169">
        <f t="shared" si="7"/>
        <v>40350</v>
      </c>
      <c r="I37" s="170">
        <f t="shared" si="5"/>
        <v>6.2317352499802636E-2</v>
      </c>
      <c r="J37" s="171">
        <f t="shared" si="6"/>
        <v>9.5633756924079494E-2</v>
      </c>
      <c r="K37" s="170">
        <f>H37/H25</f>
        <v>0.19826450991568231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129622</v>
      </c>
      <c r="D39" s="176">
        <v>23902</v>
      </c>
      <c r="E39" s="176">
        <v>102187</v>
      </c>
      <c r="F39" s="176">
        <v>133462</v>
      </c>
      <c r="G39" s="176">
        <v>142059</v>
      </c>
      <c r="H39" s="176">
        <v>146652</v>
      </c>
      <c r="I39" s="177">
        <f t="shared" ref="I39:I51" si="8">IFERROR(H39/G39-1,"-")</f>
        <v>3.2331636855109425E-2</v>
      </c>
      <c r="J39" s="177">
        <f t="shared" ref="J39:J51" si="9">IFERROR(H39/C39-1,"-")</f>
        <v>0.13138201848451647</v>
      </c>
      <c r="K39" s="177">
        <f>H39/H39</f>
        <v>1</v>
      </c>
    </row>
    <row r="40" spans="2:11" x14ac:dyDescent="0.25">
      <c r="B40" s="157" t="s">
        <v>97</v>
      </c>
      <c r="C40" s="158">
        <v>11594</v>
      </c>
      <c r="D40" s="158">
        <v>8278</v>
      </c>
      <c r="E40" s="158">
        <v>8315</v>
      </c>
      <c r="F40" s="158">
        <v>10513</v>
      </c>
      <c r="G40" s="158">
        <v>10987</v>
      </c>
      <c r="H40" s="158">
        <v>10782</v>
      </c>
      <c r="I40" s="159">
        <f t="shared" si="8"/>
        <v>-1.8658414489851616E-2</v>
      </c>
      <c r="J40" s="160">
        <f t="shared" si="9"/>
        <v>-7.0036225633948623E-2</v>
      </c>
      <c r="K40" s="159">
        <f>H40/H39</f>
        <v>7.3520988462482617E-2</v>
      </c>
    </row>
    <row r="41" spans="2:11" x14ac:dyDescent="0.25">
      <c r="B41" s="162" t="s">
        <v>103</v>
      </c>
      <c r="C41" s="163">
        <v>4940</v>
      </c>
      <c r="D41" s="163">
        <v>4548</v>
      </c>
      <c r="E41" s="163">
        <v>3017</v>
      </c>
      <c r="F41" s="163">
        <v>3332</v>
      </c>
      <c r="G41" s="163">
        <v>4846</v>
      </c>
      <c r="H41" s="163">
        <v>4334</v>
      </c>
      <c r="I41" s="164">
        <f t="shared" si="8"/>
        <v>-0.10565414775072224</v>
      </c>
      <c r="J41" s="165">
        <f t="shared" si="9"/>
        <v>-0.12267206477732795</v>
      </c>
      <c r="K41" s="164">
        <f>H41/H39</f>
        <v>2.9552955295529554E-2</v>
      </c>
    </row>
    <row r="42" spans="2:11" x14ac:dyDescent="0.25">
      <c r="B42" s="162" t="s">
        <v>100</v>
      </c>
      <c r="C42" s="163">
        <v>6654</v>
      </c>
      <c r="D42" s="163">
        <v>3730</v>
      </c>
      <c r="E42" s="163">
        <v>5298</v>
      </c>
      <c r="F42" s="163">
        <v>7181</v>
      </c>
      <c r="G42" s="163">
        <v>6141</v>
      </c>
      <c r="H42" s="163">
        <v>6448</v>
      </c>
      <c r="I42" s="164">
        <f t="shared" si="8"/>
        <v>4.9991858003582523E-2</v>
      </c>
      <c r="J42" s="165">
        <f t="shared" si="9"/>
        <v>-3.0958821761346567E-2</v>
      </c>
      <c r="K42" s="164">
        <f>H42/H39</f>
        <v>4.3968033166953059E-2</v>
      </c>
    </row>
    <row r="43" spans="2:11" x14ac:dyDescent="0.25">
      <c r="B43" s="157" t="s">
        <v>107</v>
      </c>
      <c r="C43" s="158">
        <v>118028</v>
      </c>
      <c r="D43" s="158">
        <v>15624</v>
      </c>
      <c r="E43" s="158">
        <v>93872</v>
      </c>
      <c r="F43" s="158">
        <v>122949</v>
      </c>
      <c r="G43" s="158">
        <v>131072</v>
      </c>
      <c r="H43" s="158">
        <v>135870</v>
      </c>
      <c r="I43" s="159">
        <f t="shared" si="8"/>
        <v>3.66058349609375E-2</v>
      </c>
      <c r="J43" s="160">
        <f t="shared" si="9"/>
        <v>0.15116751957162711</v>
      </c>
      <c r="K43" s="159">
        <f>H43/H39</f>
        <v>0.92647901153751744</v>
      </c>
    </row>
    <row r="44" spans="2:11" x14ac:dyDescent="0.25">
      <c r="B44" s="162" t="s">
        <v>110</v>
      </c>
      <c r="C44" s="163">
        <v>65325</v>
      </c>
      <c r="D44" s="163">
        <v>7316</v>
      </c>
      <c r="E44" s="163">
        <v>43972</v>
      </c>
      <c r="F44" s="163">
        <v>68112</v>
      </c>
      <c r="G44" s="163">
        <v>71602</v>
      </c>
      <c r="H44" s="163">
        <v>74208</v>
      </c>
      <c r="I44" s="164">
        <f t="shared" si="8"/>
        <v>3.6395631406944018E-2</v>
      </c>
      <c r="J44" s="165">
        <f t="shared" si="9"/>
        <v>0.13598163030998855</v>
      </c>
      <c r="K44" s="164">
        <f>H44/H39</f>
        <v>0.50601423778741506</v>
      </c>
    </row>
    <row r="45" spans="2:11" x14ac:dyDescent="0.25">
      <c r="B45" s="162" t="s">
        <v>113</v>
      </c>
      <c r="C45" s="163">
        <v>5279</v>
      </c>
      <c r="D45" s="163">
        <v>363</v>
      </c>
      <c r="E45" s="163">
        <v>4578</v>
      </c>
      <c r="F45" s="163">
        <v>3797</v>
      </c>
      <c r="G45" s="163">
        <v>4582</v>
      </c>
      <c r="H45" s="163">
        <v>4857</v>
      </c>
      <c r="I45" s="164">
        <f t="shared" si="8"/>
        <v>6.001745962461813E-2</v>
      </c>
      <c r="J45" s="165">
        <f t="shared" si="9"/>
        <v>-7.9939382458799058E-2</v>
      </c>
      <c r="K45" s="164">
        <f>H45/H39</f>
        <v>3.3119221013010389E-2</v>
      </c>
    </row>
    <row r="46" spans="2:11" x14ac:dyDescent="0.25">
      <c r="B46" s="162" t="s">
        <v>116</v>
      </c>
      <c r="C46" s="163">
        <v>2300</v>
      </c>
      <c r="D46" s="163">
        <v>1434</v>
      </c>
      <c r="E46" s="163">
        <v>2859</v>
      </c>
      <c r="F46" s="163">
        <v>3111</v>
      </c>
      <c r="G46" s="163">
        <v>3425</v>
      </c>
      <c r="H46" s="163">
        <v>3183</v>
      </c>
      <c r="I46" s="164">
        <f t="shared" si="8"/>
        <v>-7.0656934306569386E-2</v>
      </c>
      <c r="J46" s="165">
        <f t="shared" si="9"/>
        <v>0.38391304347826094</v>
      </c>
      <c r="K46" s="164">
        <f>H46/H39</f>
        <v>2.1704443171589885E-2</v>
      </c>
    </row>
    <row r="47" spans="2:11" x14ac:dyDescent="0.25">
      <c r="B47" s="162" t="s">
        <v>123</v>
      </c>
      <c r="C47" s="163">
        <v>5538</v>
      </c>
      <c r="D47" s="163">
        <v>300</v>
      </c>
      <c r="E47" s="163">
        <v>7622</v>
      </c>
      <c r="F47" s="163">
        <v>5171</v>
      </c>
      <c r="G47" s="163">
        <v>6460</v>
      </c>
      <c r="H47" s="163">
        <v>7247</v>
      </c>
      <c r="I47" s="164">
        <f t="shared" si="8"/>
        <v>0.12182662538699685</v>
      </c>
      <c r="J47" s="165">
        <f t="shared" si="9"/>
        <v>0.30859516070783677</v>
      </c>
      <c r="K47" s="164">
        <f>H47/H39</f>
        <v>4.9416305266890323E-2</v>
      </c>
    </row>
    <row r="48" spans="2:11" x14ac:dyDescent="0.25">
      <c r="B48" s="162" t="s">
        <v>119</v>
      </c>
      <c r="C48" s="163">
        <v>4373</v>
      </c>
      <c r="D48" s="163">
        <v>1327</v>
      </c>
      <c r="E48" s="163">
        <v>5467</v>
      </c>
      <c r="F48" s="163">
        <v>4578</v>
      </c>
      <c r="G48" s="163">
        <v>5249</v>
      </c>
      <c r="H48" s="163">
        <v>4872</v>
      </c>
      <c r="I48" s="164">
        <f t="shared" si="8"/>
        <v>-7.1823204419889541E-2</v>
      </c>
      <c r="J48" s="165">
        <f t="shared" si="9"/>
        <v>0.11410930711182266</v>
      </c>
      <c r="K48" s="164">
        <f>H48/H39</f>
        <v>3.3221503968578675E-2</v>
      </c>
    </row>
    <row r="49" spans="2:11" x14ac:dyDescent="0.25">
      <c r="B49" s="162" t="s">
        <v>128</v>
      </c>
      <c r="C49" s="163">
        <v>2034</v>
      </c>
      <c r="D49" s="163">
        <v>34</v>
      </c>
      <c r="E49" s="163">
        <v>2522</v>
      </c>
      <c r="F49" s="163">
        <v>2265</v>
      </c>
      <c r="G49" s="163">
        <v>2162</v>
      </c>
      <c r="H49" s="163">
        <v>1727</v>
      </c>
      <c r="I49" s="164">
        <f t="shared" si="8"/>
        <v>-0.20120259019426456</v>
      </c>
      <c r="J49" s="165">
        <f t="shared" si="9"/>
        <v>-0.15093411996066863</v>
      </c>
      <c r="K49" s="164">
        <f>H49/H39</f>
        <v>1.1776177617761776E-2</v>
      </c>
    </row>
    <row r="50" spans="2:11" x14ac:dyDescent="0.25">
      <c r="B50" s="162" t="s">
        <v>131</v>
      </c>
      <c r="C50" s="163">
        <v>4008</v>
      </c>
      <c r="D50" s="163">
        <v>360</v>
      </c>
      <c r="E50" s="163">
        <v>1740</v>
      </c>
      <c r="F50" s="163">
        <v>2301</v>
      </c>
      <c r="G50" s="163">
        <v>2651</v>
      </c>
      <c r="H50" s="163">
        <v>2162</v>
      </c>
      <c r="I50" s="164">
        <f t="shared" si="8"/>
        <v>-0.18445869483213884</v>
      </c>
      <c r="J50" s="165">
        <f t="shared" si="9"/>
        <v>-0.46057884231536927</v>
      </c>
      <c r="K50" s="164">
        <f>H50/H39</f>
        <v>1.4742383329242015E-2</v>
      </c>
    </row>
    <row r="51" spans="2:11" x14ac:dyDescent="0.25">
      <c r="B51" s="168" t="s">
        <v>145</v>
      </c>
      <c r="C51" s="169">
        <f t="shared" ref="C51:H51" si="10">C43-SUM(C44:C50)</f>
        <v>29171</v>
      </c>
      <c r="D51" s="169">
        <f t="shared" si="10"/>
        <v>4490</v>
      </c>
      <c r="E51" s="169">
        <f t="shared" si="10"/>
        <v>25112</v>
      </c>
      <c r="F51" s="169">
        <f t="shared" si="10"/>
        <v>33614</v>
      </c>
      <c r="G51" s="169">
        <f t="shared" si="10"/>
        <v>34941</v>
      </c>
      <c r="H51" s="169">
        <f t="shared" si="10"/>
        <v>37614</v>
      </c>
      <c r="I51" s="170">
        <f t="shared" si="8"/>
        <v>7.6500386365587758E-2</v>
      </c>
      <c r="J51" s="171">
        <f t="shared" si="9"/>
        <v>0.28943128449487499</v>
      </c>
      <c r="K51" s="170">
        <f>H51/H39</f>
        <v>0.25648473938302924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4013</v>
      </c>
      <c r="D53" s="176">
        <v>298</v>
      </c>
      <c r="E53" s="176">
        <v>3543</v>
      </c>
      <c r="F53" s="176">
        <v>3705</v>
      </c>
      <c r="G53" s="176">
        <v>4644</v>
      </c>
      <c r="H53" s="176">
        <v>4440</v>
      </c>
      <c r="I53" s="177">
        <f t="shared" ref="I53:I65" si="11">IFERROR(H53/G53-1,"-")</f>
        <v>-4.3927648578811374E-2</v>
      </c>
      <c r="J53" s="177">
        <f t="shared" ref="J53:J65" si="12">IFERROR(H53/C53-1,"-")</f>
        <v>0.10640418639421889</v>
      </c>
      <c r="K53" s="177">
        <f>H53/H53</f>
        <v>1</v>
      </c>
    </row>
    <row r="54" spans="2:11" x14ac:dyDescent="0.25">
      <c r="B54" s="157" t="s">
        <v>97</v>
      </c>
      <c r="C54" s="158">
        <v>920</v>
      </c>
      <c r="D54" s="158">
        <v>124</v>
      </c>
      <c r="E54" s="158">
        <v>655</v>
      </c>
      <c r="F54" s="158">
        <v>662</v>
      </c>
      <c r="G54" s="158">
        <v>1117</v>
      </c>
      <c r="H54" s="158">
        <v>1125</v>
      </c>
      <c r="I54" s="159">
        <f t="shared" si="11"/>
        <v>7.1620411817368002E-3</v>
      </c>
      <c r="J54" s="160">
        <f t="shared" si="12"/>
        <v>0.22282608695652173</v>
      </c>
      <c r="K54" s="159">
        <f>H54/H53</f>
        <v>0.2533783783783784</v>
      </c>
    </row>
    <row r="55" spans="2:11" x14ac:dyDescent="0.25">
      <c r="B55" s="162" t="s">
        <v>103</v>
      </c>
      <c r="C55" s="163">
        <v>311</v>
      </c>
      <c r="D55" s="163">
        <v>98</v>
      </c>
      <c r="E55" s="163">
        <v>347</v>
      </c>
      <c r="F55" s="163">
        <v>406</v>
      </c>
      <c r="G55" s="163">
        <v>649</v>
      </c>
      <c r="H55" s="163">
        <v>804</v>
      </c>
      <c r="I55" s="164">
        <f t="shared" si="11"/>
        <v>0.23882896764252703</v>
      </c>
      <c r="J55" s="165">
        <f t="shared" si="12"/>
        <v>1.585209003215434</v>
      </c>
      <c r="K55" s="164">
        <f>H55/H53</f>
        <v>0.18108108108108109</v>
      </c>
    </row>
    <row r="56" spans="2:11" x14ac:dyDescent="0.25">
      <c r="B56" s="162" t="s">
        <v>100</v>
      </c>
      <c r="C56" s="163">
        <v>609</v>
      </c>
      <c r="D56" s="163">
        <v>26</v>
      </c>
      <c r="E56" s="163">
        <v>308</v>
      </c>
      <c r="F56" s="163">
        <v>256</v>
      </c>
      <c r="G56" s="163">
        <v>468</v>
      </c>
      <c r="H56" s="163">
        <v>321</v>
      </c>
      <c r="I56" s="164">
        <f t="shared" si="11"/>
        <v>-0.3141025641025641</v>
      </c>
      <c r="J56" s="165">
        <f t="shared" si="12"/>
        <v>-0.47290640394088668</v>
      </c>
      <c r="K56" s="164">
        <f>H56/H53</f>
        <v>7.2297297297297294E-2</v>
      </c>
    </row>
    <row r="57" spans="2:11" x14ac:dyDescent="0.25">
      <c r="B57" s="157" t="s">
        <v>107</v>
      </c>
      <c r="C57" s="158">
        <v>3093</v>
      </c>
      <c r="D57" s="158">
        <v>174</v>
      </c>
      <c r="E57" s="158">
        <v>2888</v>
      </c>
      <c r="F57" s="158">
        <v>3043</v>
      </c>
      <c r="G57" s="158">
        <v>3527</v>
      </c>
      <c r="H57" s="158">
        <v>3315</v>
      </c>
      <c r="I57" s="159">
        <f t="shared" si="11"/>
        <v>-6.0107740289197631E-2</v>
      </c>
      <c r="J57" s="160">
        <f t="shared" si="12"/>
        <v>7.1774975751697445E-2</v>
      </c>
      <c r="K57" s="159">
        <f>H57/H53</f>
        <v>0.7466216216216216</v>
      </c>
    </row>
    <row r="58" spans="2:11" x14ac:dyDescent="0.25">
      <c r="B58" s="162" t="s">
        <v>110</v>
      </c>
      <c r="C58" s="163">
        <v>1023</v>
      </c>
      <c r="D58" s="163">
        <v>23</v>
      </c>
      <c r="E58" s="163">
        <v>887</v>
      </c>
      <c r="F58" s="163">
        <v>1071</v>
      </c>
      <c r="G58" s="163">
        <v>983</v>
      </c>
      <c r="H58" s="163">
        <v>1149</v>
      </c>
      <c r="I58" s="164">
        <f t="shared" si="11"/>
        <v>0.16887080366225837</v>
      </c>
      <c r="J58" s="165">
        <f t="shared" si="12"/>
        <v>0.12316715542521983</v>
      </c>
      <c r="K58" s="164">
        <f>H58/H53</f>
        <v>0.25878378378378381</v>
      </c>
    </row>
    <row r="59" spans="2:11" x14ac:dyDescent="0.25">
      <c r="B59" s="162" t="s">
        <v>113</v>
      </c>
      <c r="C59" s="163">
        <v>971</v>
      </c>
      <c r="D59" s="163">
        <v>52</v>
      </c>
      <c r="E59" s="163">
        <v>814</v>
      </c>
      <c r="F59" s="163">
        <v>608</v>
      </c>
      <c r="G59" s="163">
        <v>740</v>
      </c>
      <c r="H59" s="163">
        <v>655</v>
      </c>
      <c r="I59" s="164">
        <f t="shared" si="11"/>
        <v>-0.11486486486486491</v>
      </c>
      <c r="J59" s="165">
        <f t="shared" si="12"/>
        <v>-0.32543769309989701</v>
      </c>
      <c r="K59" s="164">
        <f>H59/H53</f>
        <v>0.14752252252252251</v>
      </c>
    </row>
    <row r="60" spans="2:11" x14ac:dyDescent="0.25">
      <c r="B60" s="162" t="s">
        <v>116</v>
      </c>
      <c r="C60" s="163">
        <v>105</v>
      </c>
      <c r="D60" s="163">
        <v>8</v>
      </c>
      <c r="E60" s="163">
        <v>355</v>
      </c>
      <c r="F60" s="163">
        <v>306</v>
      </c>
      <c r="G60" s="163">
        <v>297</v>
      </c>
      <c r="H60" s="163">
        <v>274</v>
      </c>
      <c r="I60" s="164">
        <f t="shared" si="11"/>
        <v>-7.7441077441077422E-2</v>
      </c>
      <c r="J60" s="165">
        <f t="shared" si="12"/>
        <v>1.6095238095238096</v>
      </c>
      <c r="K60" s="164">
        <f>H60/H53</f>
        <v>6.1711711711711713E-2</v>
      </c>
    </row>
    <row r="61" spans="2:11" x14ac:dyDescent="0.25">
      <c r="B61" s="162" t="s">
        <v>123</v>
      </c>
      <c r="C61" s="163">
        <v>61</v>
      </c>
      <c r="D61" s="163">
        <v>4</v>
      </c>
      <c r="E61" s="163">
        <v>61</v>
      </c>
      <c r="F61" s="163">
        <v>118</v>
      </c>
      <c r="G61" s="163">
        <v>144</v>
      </c>
      <c r="H61" s="163">
        <v>110</v>
      </c>
      <c r="I61" s="164">
        <f t="shared" si="11"/>
        <v>-0.23611111111111116</v>
      </c>
      <c r="J61" s="165">
        <f t="shared" si="12"/>
        <v>0.80327868852459017</v>
      </c>
      <c r="K61" s="164">
        <f>H61/H53</f>
        <v>2.4774774774774775E-2</v>
      </c>
    </row>
    <row r="62" spans="2:11" x14ac:dyDescent="0.25">
      <c r="B62" s="162" t="s">
        <v>119</v>
      </c>
      <c r="C62" s="163">
        <v>44</v>
      </c>
      <c r="D62" s="163">
        <v>4</v>
      </c>
      <c r="E62" s="163">
        <v>73</v>
      </c>
      <c r="F62" s="163">
        <v>14</v>
      </c>
      <c r="G62" s="163">
        <v>75</v>
      </c>
      <c r="H62" s="163">
        <v>91</v>
      </c>
      <c r="I62" s="164">
        <f t="shared" si="11"/>
        <v>0.21333333333333337</v>
      </c>
      <c r="J62" s="165">
        <f t="shared" si="12"/>
        <v>1.0681818181818183</v>
      </c>
      <c r="K62" s="164">
        <f>H62/H53</f>
        <v>2.0495495495495494E-2</v>
      </c>
    </row>
    <row r="63" spans="2:11" x14ac:dyDescent="0.25">
      <c r="B63" s="162" t="s">
        <v>128</v>
      </c>
      <c r="C63" s="163">
        <v>8</v>
      </c>
      <c r="D63" s="163">
        <v>0</v>
      </c>
      <c r="E63" s="163">
        <v>5</v>
      </c>
      <c r="F63" s="163">
        <v>8</v>
      </c>
      <c r="G63" s="163">
        <v>17</v>
      </c>
      <c r="H63" s="163">
        <v>4</v>
      </c>
      <c r="I63" s="164">
        <f t="shared" si="11"/>
        <v>-0.76470588235294112</v>
      </c>
      <c r="J63" s="165">
        <f t="shared" si="12"/>
        <v>-0.5</v>
      </c>
      <c r="K63" s="164">
        <f>H63/H53</f>
        <v>9.0090090090090091E-4</v>
      </c>
    </row>
    <row r="64" spans="2:11" x14ac:dyDescent="0.25">
      <c r="B64" s="162" t="s">
        <v>131</v>
      </c>
      <c r="C64" s="163">
        <v>20</v>
      </c>
      <c r="D64" s="163">
        <v>6</v>
      </c>
      <c r="E64" s="163">
        <v>21</v>
      </c>
      <c r="F64" s="163">
        <v>13</v>
      </c>
      <c r="G64" s="163">
        <v>16</v>
      </c>
      <c r="H64" s="163">
        <v>8</v>
      </c>
      <c r="I64" s="164">
        <f t="shared" si="11"/>
        <v>-0.5</v>
      </c>
      <c r="J64" s="165">
        <f t="shared" si="12"/>
        <v>-0.6</v>
      </c>
      <c r="K64" s="164">
        <f>H64/H53</f>
        <v>1.8018018018018018E-3</v>
      </c>
    </row>
    <row r="65" spans="2:11" x14ac:dyDescent="0.25">
      <c r="B65" s="168" t="s">
        <v>145</v>
      </c>
      <c r="C65" s="169">
        <f t="shared" ref="C65:H65" si="13">C57-SUM(C58:C64)</f>
        <v>861</v>
      </c>
      <c r="D65" s="169">
        <f t="shared" si="13"/>
        <v>77</v>
      </c>
      <c r="E65" s="169">
        <f t="shared" si="13"/>
        <v>672</v>
      </c>
      <c r="F65" s="169">
        <f t="shared" si="13"/>
        <v>905</v>
      </c>
      <c r="G65" s="169">
        <f t="shared" si="13"/>
        <v>1255</v>
      </c>
      <c r="H65" s="169">
        <f t="shared" si="13"/>
        <v>1024</v>
      </c>
      <c r="I65" s="170">
        <f t="shared" si="11"/>
        <v>-0.18406374501992029</v>
      </c>
      <c r="J65" s="171">
        <f t="shared" si="12"/>
        <v>0.18931475029036005</v>
      </c>
      <c r="K65" s="170">
        <f>H65/H53</f>
        <v>0.23063063063063063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14352</v>
      </c>
      <c r="D67" s="176">
        <v>4852</v>
      </c>
      <c r="E67" s="176">
        <v>14701</v>
      </c>
      <c r="F67" s="176">
        <v>16163</v>
      </c>
      <c r="G67" s="176">
        <v>19106</v>
      </c>
      <c r="H67" s="176">
        <v>27860</v>
      </c>
      <c r="I67" s="177">
        <f t="shared" ref="I67:I79" si="14">IFERROR(H67/G67-1,"-")</f>
        <v>0.45818067622736303</v>
      </c>
      <c r="J67" s="177">
        <f t="shared" ref="J67:J79" si="15">IFERROR(H67/C67-1,"-")</f>
        <v>0.94119286510590849</v>
      </c>
      <c r="K67" s="177">
        <f>H67/H67</f>
        <v>1</v>
      </c>
    </row>
    <row r="68" spans="2:11" x14ac:dyDescent="0.25">
      <c r="B68" s="157" t="s">
        <v>97</v>
      </c>
      <c r="C68" s="158">
        <v>3812</v>
      </c>
      <c r="D68" s="158">
        <v>3376</v>
      </c>
      <c r="E68" s="158">
        <v>4760</v>
      </c>
      <c r="F68" s="158">
        <v>1317</v>
      </c>
      <c r="G68" s="158">
        <v>1873</v>
      </c>
      <c r="H68" s="158">
        <v>5408</v>
      </c>
      <c r="I68" s="159">
        <f t="shared" si="14"/>
        <v>1.8873465029364658</v>
      </c>
      <c r="J68" s="160">
        <f t="shared" si="15"/>
        <v>0.41867785939139557</v>
      </c>
      <c r="K68" s="159">
        <f>H68/H67</f>
        <v>0.19411342426417802</v>
      </c>
    </row>
    <row r="69" spans="2:11" x14ac:dyDescent="0.25">
      <c r="B69" s="162" t="s">
        <v>103</v>
      </c>
      <c r="C69" s="163">
        <v>2220</v>
      </c>
      <c r="D69" s="163">
        <v>1137</v>
      </c>
      <c r="E69" s="163">
        <v>3722</v>
      </c>
      <c r="F69" s="163">
        <v>339</v>
      </c>
      <c r="G69" s="163">
        <v>132</v>
      </c>
      <c r="H69" s="163">
        <v>3070</v>
      </c>
      <c r="I69" s="164">
        <f t="shared" si="14"/>
        <v>22.257575757575758</v>
      </c>
      <c r="J69" s="165">
        <f t="shared" si="15"/>
        <v>0.38288288288288297</v>
      </c>
      <c r="K69" s="164">
        <f>H69/H67</f>
        <v>0.11019382627422829</v>
      </c>
    </row>
    <row r="70" spans="2:11" x14ac:dyDescent="0.25">
      <c r="B70" s="162" t="s">
        <v>100</v>
      </c>
      <c r="C70" s="163">
        <v>1592</v>
      </c>
      <c r="D70" s="163">
        <v>2239</v>
      </c>
      <c r="E70" s="163">
        <v>1038</v>
      </c>
      <c r="F70" s="163">
        <v>978</v>
      </c>
      <c r="G70" s="163">
        <v>1741</v>
      </c>
      <c r="H70" s="163">
        <v>2338</v>
      </c>
      <c r="I70" s="164">
        <f t="shared" si="14"/>
        <v>0.34290637564618032</v>
      </c>
      <c r="J70" s="165">
        <f t="shared" si="15"/>
        <v>0.46859296482412049</v>
      </c>
      <c r="K70" s="164">
        <f>H70/H67</f>
        <v>8.3919597989949746E-2</v>
      </c>
    </row>
    <row r="71" spans="2:11" x14ac:dyDescent="0.25">
      <c r="B71" s="157" t="s">
        <v>107</v>
      </c>
      <c r="C71" s="158">
        <v>10540</v>
      </c>
      <c r="D71" s="158">
        <v>1476</v>
      </c>
      <c r="E71" s="158">
        <v>9941</v>
      </c>
      <c r="F71" s="158">
        <v>14846</v>
      </c>
      <c r="G71" s="158">
        <v>17233</v>
      </c>
      <c r="H71" s="158">
        <v>22452</v>
      </c>
      <c r="I71" s="159">
        <f t="shared" si="14"/>
        <v>0.30284918470376598</v>
      </c>
      <c r="J71" s="160">
        <f t="shared" si="15"/>
        <v>1.130170777988615</v>
      </c>
      <c r="K71" s="159">
        <f>H71/H67</f>
        <v>0.80588657573582201</v>
      </c>
    </row>
    <row r="72" spans="2:11" x14ac:dyDescent="0.25">
      <c r="B72" s="162" t="s">
        <v>110</v>
      </c>
      <c r="C72" s="163">
        <v>4173</v>
      </c>
      <c r="D72" s="163">
        <v>555</v>
      </c>
      <c r="E72" s="163">
        <v>4955</v>
      </c>
      <c r="F72" s="163">
        <v>6243</v>
      </c>
      <c r="G72" s="163">
        <v>5025</v>
      </c>
      <c r="H72" s="163">
        <v>8352</v>
      </c>
      <c r="I72" s="164">
        <f t="shared" si="14"/>
        <v>0.66208955223880595</v>
      </c>
      <c r="J72" s="165">
        <f t="shared" si="15"/>
        <v>1.0014378145219265</v>
      </c>
      <c r="K72" s="164">
        <f>H72/H67</f>
        <v>0.29978463747307971</v>
      </c>
    </row>
    <row r="73" spans="2:11" x14ac:dyDescent="0.25">
      <c r="B73" s="162" t="s">
        <v>113</v>
      </c>
      <c r="C73" s="163">
        <v>1605</v>
      </c>
      <c r="D73" s="163">
        <v>116</v>
      </c>
      <c r="E73" s="163">
        <v>1083</v>
      </c>
      <c r="F73" s="163">
        <v>445</v>
      </c>
      <c r="G73" s="163">
        <v>879</v>
      </c>
      <c r="H73" s="163">
        <v>1231</v>
      </c>
      <c r="I73" s="164">
        <f t="shared" si="14"/>
        <v>0.40045506257110364</v>
      </c>
      <c r="J73" s="165">
        <f t="shared" si="15"/>
        <v>-0.23302180685358254</v>
      </c>
      <c r="K73" s="164">
        <f>H73/H67</f>
        <v>4.4185211773151468E-2</v>
      </c>
    </row>
    <row r="74" spans="2:11" x14ac:dyDescent="0.25">
      <c r="B74" s="162" t="s">
        <v>116</v>
      </c>
      <c r="C74" s="163">
        <v>1541</v>
      </c>
      <c r="D74" s="163">
        <v>222</v>
      </c>
      <c r="E74" s="163">
        <v>951</v>
      </c>
      <c r="F74" s="163">
        <v>3483</v>
      </c>
      <c r="G74" s="163">
        <v>4362</v>
      </c>
      <c r="H74" s="163">
        <v>4324</v>
      </c>
      <c r="I74" s="164">
        <f t="shared" si="14"/>
        <v>-8.7116001834021128E-3</v>
      </c>
      <c r="J74" s="165">
        <f t="shared" si="15"/>
        <v>1.8059701492537314</v>
      </c>
      <c r="K74" s="164">
        <f>H74/H67</f>
        <v>0.1552045944005743</v>
      </c>
    </row>
    <row r="75" spans="2:11" x14ac:dyDescent="0.25">
      <c r="B75" s="162" t="s">
        <v>123</v>
      </c>
      <c r="C75" s="163">
        <v>176</v>
      </c>
      <c r="D75" s="163">
        <v>9</v>
      </c>
      <c r="E75" s="163">
        <v>1092</v>
      </c>
      <c r="F75" s="163">
        <v>280</v>
      </c>
      <c r="G75" s="163">
        <v>418</v>
      </c>
      <c r="H75" s="163">
        <v>1121</v>
      </c>
      <c r="I75" s="164">
        <f t="shared" si="14"/>
        <v>1.6818181818181817</v>
      </c>
      <c r="J75" s="165">
        <f t="shared" si="15"/>
        <v>5.3693181818181817</v>
      </c>
      <c r="K75" s="164">
        <f>H75/H67</f>
        <v>4.0236898779612347E-2</v>
      </c>
    </row>
    <row r="76" spans="2:11" x14ac:dyDescent="0.25">
      <c r="B76" s="162" t="s">
        <v>119</v>
      </c>
      <c r="C76" s="163">
        <v>268</v>
      </c>
      <c r="D76" s="163">
        <v>149</v>
      </c>
      <c r="E76" s="163">
        <v>267</v>
      </c>
      <c r="F76" s="163">
        <v>213</v>
      </c>
      <c r="G76" s="163">
        <v>304</v>
      </c>
      <c r="H76" s="163">
        <v>590</v>
      </c>
      <c r="I76" s="164">
        <f t="shared" si="14"/>
        <v>0.94078947368421062</v>
      </c>
      <c r="J76" s="165">
        <f t="shared" si="15"/>
        <v>1.2014925373134329</v>
      </c>
      <c r="K76" s="164">
        <f>H76/H67</f>
        <v>2.1177315147164394E-2</v>
      </c>
    </row>
    <row r="77" spans="2:11" x14ac:dyDescent="0.25">
      <c r="B77" s="162" t="s">
        <v>128</v>
      </c>
      <c r="C77" s="163">
        <v>360</v>
      </c>
      <c r="D77" s="163">
        <v>2</v>
      </c>
      <c r="E77" s="163">
        <v>110</v>
      </c>
      <c r="F77" s="163">
        <v>352</v>
      </c>
      <c r="G77" s="163">
        <v>284</v>
      </c>
      <c r="H77" s="163">
        <v>256</v>
      </c>
      <c r="I77" s="164">
        <f t="shared" si="14"/>
        <v>-9.8591549295774628E-2</v>
      </c>
      <c r="J77" s="165">
        <f t="shared" si="15"/>
        <v>-0.28888888888888886</v>
      </c>
      <c r="K77" s="164">
        <f>H77/H67</f>
        <v>9.1888011486001443E-3</v>
      </c>
    </row>
    <row r="78" spans="2:11" x14ac:dyDescent="0.25">
      <c r="B78" s="162" t="s">
        <v>131</v>
      </c>
      <c r="C78" s="163">
        <v>292</v>
      </c>
      <c r="D78" s="163">
        <v>77</v>
      </c>
      <c r="E78" s="163">
        <v>55</v>
      </c>
      <c r="F78" s="163">
        <v>48</v>
      </c>
      <c r="G78" s="163">
        <v>95</v>
      </c>
      <c r="H78" s="163">
        <v>150</v>
      </c>
      <c r="I78" s="164">
        <f t="shared" si="14"/>
        <v>0.57894736842105265</v>
      </c>
      <c r="J78" s="165">
        <f t="shared" si="15"/>
        <v>-0.48630136986301364</v>
      </c>
      <c r="K78" s="164">
        <f>H78/H67</f>
        <v>5.3840631730078968E-3</v>
      </c>
    </row>
    <row r="79" spans="2:11" x14ac:dyDescent="0.25">
      <c r="B79" s="168" t="s">
        <v>145</v>
      </c>
      <c r="C79" s="169">
        <f t="shared" ref="C79:H79" si="16">C71-SUM(C72:C78)</f>
        <v>2125</v>
      </c>
      <c r="D79" s="169">
        <f t="shared" si="16"/>
        <v>346</v>
      </c>
      <c r="E79" s="169">
        <f t="shared" si="16"/>
        <v>1428</v>
      </c>
      <c r="F79" s="169">
        <f t="shared" si="16"/>
        <v>3782</v>
      </c>
      <c r="G79" s="169">
        <f t="shared" si="16"/>
        <v>5866</v>
      </c>
      <c r="H79" s="169">
        <f t="shared" si="16"/>
        <v>6428</v>
      </c>
      <c r="I79" s="170">
        <f t="shared" si="14"/>
        <v>9.5806341629730563E-2</v>
      </c>
      <c r="J79" s="171">
        <f t="shared" si="15"/>
        <v>2.024941176470588</v>
      </c>
      <c r="K79" s="170">
        <f>H79/H67</f>
        <v>0.23072505384063172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77618</v>
      </c>
      <c r="D81" s="176">
        <v>15991</v>
      </c>
      <c r="E81" s="176">
        <v>58767</v>
      </c>
      <c r="F81" s="176">
        <v>73725</v>
      </c>
      <c r="G81" s="176">
        <v>81280</v>
      </c>
      <c r="H81" s="176">
        <v>93990</v>
      </c>
      <c r="I81" s="177">
        <f t="shared" ref="I81:I93" si="17">IFERROR(H81/G81-1,"-")</f>
        <v>0.15637303149606296</v>
      </c>
      <c r="J81" s="177">
        <f t="shared" ref="J81:J93" si="18">IFERROR(H81/C81-1,"-")</f>
        <v>0.21093045427606993</v>
      </c>
      <c r="K81" s="177">
        <f>H81/H81</f>
        <v>1</v>
      </c>
    </row>
    <row r="82" spans="2:11" x14ac:dyDescent="0.25">
      <c r="B82" s="157" t="s">
        <v>97</v>
      </c>
      <c r="C82" s="158">
        <v>31422</v>
      </c>
      <c r="D82" s="158">
        <v>11519</v>
      </c>
      <c r="E82" s="158">
        <v>26313</v>
      </c>
      <c r="F82" s="158">
        <v>33919</v>
      </c>
      <c r="G82" s="158">
        <v>29650</v>
      </c>
      <c r="H82" s="158">
        <v>33511</v>
      </c>
      <c r="I82" s="159">
        <f t="shared" si="17"/>
        <v>0.13021922428330512</v>
      </c>
      <c r="J82" s="160">
        <f t="shared" si="18"/>
        <v>6.6482082617274507E-2</v>
      </c>
      <c r="K82" s="159">
        <f>H82/H81</f>
        <v>0.35653792956697522</v>
      </c>
    </row>
    <row r="83" spans="2:11" x14ac:dyDescent="0.25">
      <c r="B83" s="162" t="s">
        <v>103</v>
      </c>
      <c r="C83" s="163">
        <v>6626</v>
      </c>
      <c r="D83" s="163">
        <v>4533</v>
      </c>
      <c r="E83" s="163">
        <v>10331</v>
      </c>
      <c r="F83" s="163">
        <v>11235</v>
      </c>
      <c r="G83" s="163">
        <v>6821</v>
      </c>
      <c r="H83" s="163">
        <v>8344</v>
      </c>
      <c r="I83" s="164">
        <f t="shared" si="17"/>
        <v>0.22328104383521485</v>
      </c>
      <c r="J83" s="165">
        <f t="shared" si="18"/>
        <v>0.25928161786900095</v>
      </c>
      <c r="K83" s="164">
        <f>H83/H81</f>
        <v>8.8775401638472182E-2</v>
      </c>
    </row>
    <row r="84" spans="2:11" x14ac:dyDescent="0.25">
      <c r="B84" s="162" t="s">
        <v>100</v>
      </c>
      <c r="C84" s="163">
        <v>24796</v>
      </c>
      <c r="D84" s="163">
        <v>6986</v>
      </c>
      <c r="E84" s="163">
        <v>15982</v>
      </c>
      <c r="F84" s="163">
        <v>22684</v>
      </c>
      <c r="G84" s="163">
        <v>22829</v>
      </c>
      <c r="H84" s="163">
        <v>25167</v>
      </c>
      <c r="I84" s="164">
        <f t="shared" si="17"/>
        <v>0.10241359674098738</v>
      </c>
      <c r="J84" s="165">
        <f t="shared" si="18"/>
        <v>1.4962090659783822E-2</v>
      </c>
      <c r="K84" s="164">
        <f>H84/H81</f>
        <v>0.26776252792850302</v>
      </c>
    </row>
    <row r="85" spans="2:11" x14ac:dyDescent="0.25">
      <c r="B85" s="157" t="s">
        <v>107</v>
      </c>
      <c r="C85" s="158">
        <v>46196</v>
      </c>
      <c r="D85" s="158">
        <v>4472</v>
      </c>
      <c r="E85" s="158">
        <v>32454</v>
      </c>
      <c r="F85" s="158">
        <v>39806</v>
      </c>
      <c r="G85" s="158">
        <v>51630</v>
      </c>
      <c r="H85" s="158">
        <v>60479</v>
      </c>
      <c r="I85" s="159">
        <f t="shared" si="17"/>
        <v>0.1713926012008522</v>
      </c>
      <c r="J85" s="160">
        <f t="shared" si="18"/>
        <v>0.30918261321326512</v>
      </c>
      <c r="K85" s="159">
        <f>H85/H81</f>
        <v>0.64346207043302484</v>
      </c>
    </row>
    <row r="86" spans="2:11" x14ac:dyDescent="0.25">
      <c r="B86" s="162" t="s">
        <v>110</v>
      </c>
      <c r="C86" s="163">
        <v>8071</v>
      </c>
      <c r="D86" s="163">
        <v>746</v>
      </c>
      <c r="E86" s="163">
        <v>4595</v>
      </c>
      <c r="F86" s="163">
        <v>8377</v>
      </c>
      <c r="G86" s="163">
        <v>11393</v>
      </c>
      <c r="H86" s="163">
        <v>12978</v>
      </c>
      <c r="I86" s="164">
        <f t="shared" si="17"/>
        <v>0.13912051259545333</v>
      </c>
      <c r="J86" s="165">
        <f t="shared" si="18"/>
        <v>0.60797918473547274</v>
      </c>
      <c r="K86" s="164">
        <f>H86/H81</f>
        <v>0.13807851899138207</v>
      </c>
    </row>
    <row r="87" spans="2:11" x14ac:dyDescent="0.25">
      <c r="B87" s="162" t="s">
        <v>113</v>
      </c>
      <c r="C87" s="163">
        <v>16236</v>
      </c>
      <c r="D87" s="163">
        <v>421</v>
      </c>
      <c r="E87" s="163">
        <v>11137</v>
      </c>
      <c r="F87" s="163">
        <v>11583</v>
      </c>
      <c r="G87" s="163">
        <v>13286</v>
      </c>
      <c r="H87" s="163">
        <v>16010</v>
      </c>
      <c r="I87" s="164">
        <f t="shared" si="17"/>
        <v>0.20502784886346537</v>
      </c>
      <c r="J87" s="165">
        <f t="shared" si="18"/>
        <v>-1.3919684651391928E-2</v>
      </c>
      <c r="K87" s="164">
        <f>H87/H81</f>
        <v>0.17033726992233217</v>
      </c>
    </row>
    <row r="88" spans="2:11" x14ac:dyDescent="0.25">
      <c r="B88" s="162" t="s">
        <v>116</v>
      </c>
      <c r="C88" s="163">
        <v>3045</v>
      </c>
      <c r="D88" s="163">
        <v>904</v>
      </c>
      <c r="E88" s="163">
        <v>3193</v>
      </c>
      <c r="F88" s="163">
        <v>3143</v>
      </c>
      <c r="G88" s="163">
        <v>5624</v>
      </c>
      <c r="H88" s="163">
        <v>6818</v>
      </c>
      <c r="I88" s="164">
        <f t="shared" si="17"/>
        <v>0.21230440967283082</v>
      </c>
      <c r="J88" s="165">
        <f t="shared" si="18"/>
        <v>1.2390804597701148</v>
      </c>
      <c r="K88" s="164">
        <f>H88/H81</f>
        <v>7.2539631875731467E-2</v>
      </c>
    </row>
    <row r="89" spans="2:11" x14ac:dyDescent="0.25">
      <c r="B89" s="162" t="s">
        <v>123</v>
      </c>
      <c r="C89" s="163">
        <v>852</v>
      </c>
      <c r="D89" s="163">
        <v>53</v>
      </c>
      <c r="E89" s="163">
        <v>1259</v>
      </c>
      <c r="F89" s="163">
        <v>1106</v>
      </c>
      <c r="G89" s="163">
        <v>1670</v>
      </c>
      <c r="H89" s="163">
        <v>2507</v>
      </c>
      <c r="I89" s="164">
        <f t="shared" si="17"/>
        <v>0.50119760479041919</v>
      </c>
      <c r="J89" s="165">
        <f t="shared" si="18"/>
        <v>1.942488262910798</v>
      </c>
      <c r="K89" s="164">
        <f>H89/H81</f>
        <v>2.6673050324502606E-2</v>
      </c>
    </row>
    <row r="90" spans="2:11" x14ac:dyDescent="0.25">
      <c r="B90" s="162" t="s">
        <v>119</v>
      </c>
      <c r="C90" s="163">
        <v>505</v>
      </c>
      <c r="D90" s="163">
        <v>205</v>
      </c>
      <c r="E90" s="163">
        <v>1067</v>
      </c>
      <c r="F90" s="163">
        <v>498</v>
      </c>
      <c r="G90" s="163">
        <v>809</v>
      </c>
      <c r="H90" s="163">
        <v>1014</v>
      </c>
      <c r="I90" s="164">
        <f t="shared" si="17"/>
        <v>0.25339925834363419</v>
      </c>
      <c r="J90" s="165">
        <f t="shared" si="18"/>
        <v>1.0079207920792079</v>
      </c>
      <c r="K90" s="164">
        <f>H90/H81</f>
        <v>1.0788381742738589E-2</v>
      </c>
    </row>
    <row r="91" spans="2:11" x14ac:dyDescent="0.25">
      <c r="B91" s="162" t="s">
        <v>128</v>
      </c>
      <c r="C91" s="163">
        <v>786</v>
      </c>
      <c r="D91" s="163">
        <v>7</v>
      </c>
      <c r="E91" s="163">
        <v>491</v>
      </c>
      <c r="F91" s="163">
        <v>960</v>
      </c>
      <c r="G91" s="163">
        <v>719</v>
      </c>
      <c r="H91" s="163">
        <v>675</v>
      </c>
      <c r="I91" s="164">
        <f t="shared" si="17"/>
        <v>-6.1196105702364445E-2</v>
      </c>
      <c r="J91" s="165">
        <f t="shared" si="18"/>
        <v>-0.14122137404580148</v>
      </c>
      <c r="K91" s="164">
        <f>H91/H81</f>
        <v>7.1816150654324925E-3</v>
      </c>
    </row>
    <row r="92" spans="2:11" x14ac:dyDescent="0.25">
      <c r="B92" s="162" t="s">
        <v>131</v>
      </c>
      <c r="C92" s="163">
        <v>1449</v>
      </c>
      <c r="D92" s="163">
        <v>50</v>
      </c>
      <c r="E92" s="163">
        <v>358</v>
      </c>
      <c r="F92" s="163">
        <v>978</v>
      </c>
      <c r="G92" s="163">
        <v>878</v>
      </c>
      <c r="H92" s="163">
        <v>644</v>
      </c>
      <c r="I92" s="164">
        <f t="shared" si="17"/>
        <v>-0.26651480637813207</v>
      </c>
      <c r="J92" s="165">
        <f t="shared" si="18"/>
        <v>-0.55555555555555558</v>
      </c>
      <c r="K92" s="164">
        <f>H92/H81</f>
        <v>6.8517927439089264E-3</v>
      </c>
    </row>
    <row r="93" spans="2:11" x14ac:dyDescent="0.25">
      <c r="B93" s="168" t="s">
        <v>145</v>
      </c>
      <c r="C93" s="169">
        <f t="shared" ref="C93:H93" si="19">C85-SUM(C86:C92)</f>
        <v>15252</v>
      </c>
      <c r="D93" s="169">
        <f t="shared" si="19"/>
        <v>2086</v>
      </c>
      <c r="E93" s="169">
        <f t="shared" si="19"/>
        <v>10354</v>
      </c>
      <c r="F93" s="169">
        <f t="shared" si="19"/>
        <v>13161</v>
      </c>
      <c r="G93" s="169">
        <f t="shared" si="19"/>
        <v>17251</v>
      </c>
      <c r="H93" s="169">
        <f t="shared" si="19"/>
        <v>19833</v>
      </c>
      <c r="I93" s="170">
        <f t="shared" si="17"/>
        <v>0.14967248275462297</v>
      </c>
      <c r="J93" s="171">
        <f t="shared" si="18"/>
        <v>0.30035405192761599</v>
      </c>
      <c r="K93" s="170">
        <f>H93/H81</f>
        <v>0.21101180976699649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4820</v>
      </c>
      <c r="D95" s="176">
        <v>1810</v>
      </c>
      <c r="E95" s="176">
        <v>3518</v>
      </c>
      <c r="F95" s="176">
        <v>4228</v>
      </c>
      <c r="G95" s="176">
        <v>4556</v>
      </c>
      <c r="H95" s="176">
        <v>5166</v>
      </c>
      <c r="I95" s="177">
        <f t="shared" ref="I95:I107" si="20">IFERROR(H95/G95-1,"-")</f>
        <v>0.13388937664618084</v>
      </c>
      <c r="J95" s="177">
        <f t="shared" ref="J95:J107" si="21">IFERROR(H95/C95-1,"-")</f>
        <v>7.1784232365145195E-2</v>
      </c>
      <c r="K95" s="177">
        <f>H95/H95</f>
        <v>1</v>
      </c>
    </row>
    <row r="96" spans="2:11" x14ac:dyDescent="0.25">
      <c r="B96" s="157" t="s">
        <v>97</v>
      </c>
      <c r="C96" s="158">
        <v>3230</v>
      </c>
      <c r="D96" s="158">
        <v>1384</v>
      </c>
      <c r="E96" s="158">
        <v>2160</v>
      </c>
      <c r="F96" s="158">
        <v>2626</v>
      </c>
      <c r="G96" s="158">
        <v>2873</v>
      </c>
      <c r="H96" s="158">
        <v>3292</v>
      </c>
      <c r="I96" s="159">
        <f t="shared" si="20"/>
        <v>0.14584058475461181</v>
      </c>
      <c r="J96" s="160">
        <f t="shared" si="21"/>
        <v>1.9195046439628438E-2</v>
      </c>
      <c r="K96" s="159">
        <f>H96/H95</f>
        <v>0.63724351529229573</v>
      </c>
    </row>
    <row r="97" spans="2:11" x14ac:dyDescent="0.25">
      <c r="B97" s="162" t="s">
        <v>103</v>
      </c>
      <c r="C97" s="163">
        <v>1722</v>
      </c>
      <c r="D97" s="163">
        <v>566</v>
      </c>
      <c r="E97" s="163">
        <v>1201</v>
      </c>
      <c r="F97" s="163">
        <v>1070</v>
      </c>
      <c r="G97" s="163">
        <v>677</v>
      </c>
      <c r="H97" s="163">
        <v>971</v>
      </c>
      <c r="I97" s="164">
        <f t="shared" si="20"/>
        <v>0.43426883308714914</v>
      </c>
      <c r="J97" s="165">
        <f t="shared" si="21"/>
        <v>-0.43612078977932633</v>
      </c>
      <c r="K97" s="164">
        <f>H97/H95</f>
        <v>0.18795973674022454</v>
      </c>
    </row>
    <row r="98" spans="2:11" x14ac:dyDescent="0.25">
      <c r="B98" s="162" t="s">
        <v>100</v>
      </c>
      <c r="C98" s="163">
        <v>1508</v>
      </c>
      <c r="D98" s="163">
        <v>818</v>
      </c>
      <c r="E98" s="163">
        <v>959</v>
      </c>
      <c r="F98" s="163">
        <v>1556</v>
      </c>
      <c r="G98" s="163">
        <v>2196</v>
      </c>
      <c r="H98" s="163">
        <v>2321</v>
      </c>
      <c r="I98" s="164">
        <f t="shared" si="20"/>
        <v>5.6921675774134872E-2</v>
      </c>
      <c r="J98" s="165">
        <f t="shared" si="21"/>
        <v>0.53912466843501328</v>
      </c>
      <c r="K98" s="164">
        <f>H98/H95</f>
        <v>0.44928377855207124</v>
      </c>
    </row>
    <row r="99" spans="2:11" x14ac:dyDescent="0.25">
      <c r="B99" s="157" t="s">
        <v>107</v>
      </c>
      <c r="C99" s="158">
        <v>1590</v>
      </c>
      <c r="D99" s="158">
        <v>426</v>
      </c>
      <c r="E99" s="158">
        <v>1358</v>
      </c>
      <c r="F99" s="158">
        <v>1602</v>
      </c>
      <c r="G99" s="158">
        <v>1683</v>
      </c>
      <c r="H99" s="158">
        <v>1874</v>
      </c>
      <c r="I99" s="159">
        <f t="shared" si="20"/>
        <v>0.11348781937017227</v>
      </c>
      <c r="J99" s="160">
        <f t="shared" si="21"/>
        <v>0.17861635220125782</v>
      </c>
      <c r="K99" s="159">
        <f>H99/H95</f>
        <v>0.36275648470770422</v>
      </c>
    </row>
    <row r="100" spans="2:11" x14ac:dyDescent="0.25">
      <c r="B100" s="162" t="s">
        <v>110</v>
      </c>
      <c r="C100" s="163">
        <v>143</v>
      </c>
      <c r="D100" s="163">
        <v>53</v>
      </c>
      <c r="E100" s="163">
        <v>172</v>
      </c>
      <c r="F100" s="163">
        <v>182</v>
      </c>
      <c r="G100" s="163">
        <v>194</v>
      </c>
      <c r="H100" s="163">
        <v>216</v>
      </c>
      <c r="I100" s="164">
        <f t="shared" si="20"/>
        <v>0.11340206185567014</v>
      </c>
      <c r="J100" s="165">
        <f t="shared" si="21"/>
        <v>0.51048951048951041</v>
      </c>
      <c r="K100" s="164">
        <f>H100/H95</f>
        <v>4.1811846689895474E-2</v>
      </c>
    </row>
    <row r="101" spans="2:11" x14ac:dyDescent="0.25">
      <c r="B101" s="162" t="s">
        <v>113</v>
      </c>
      <c r="C101" s="163">
        <v>415</v>
      </c>
      <c r="D101" s="163">
        <v>41</v>
      </c>
      <c r="E101" s="163">
        <v>463</v>
      </c>
      <c r="F101" s="163">
        <v>360</v>
      </c>
      <c r="G101" s="163">
        <v>335</v>
      </c>
      <c r="H101" s="163">
        <v>363</v>
      </c>
      <c r="I101" s="164">
        <f t="shared" si="20"/>
        <v>8.3582089552238781E-2</v>
      </c>
      <c r="J101" s="165">
        <f t="shared" si="21"/>
        <v>-0.12530120481927709</v>
      </c>
      <c r="K101" s="164">
        <f>H101/H95</f>
        <v>7.0267131242741004E-2</v>
      </c>
    </row>
    <row r="102" spans="2:11" x14ac:dyDescent="0.25">
      <c r="B102" s="162" t="s">
        <v>116</v>
      </c>
      <c r="C102" s="163">
        <v>334</v>
      </c>
      <c r="D102" s="163">
        <v>154</v>
      </c>
      <c r="E102" s="163">
        <v>208</v>
      </c>
      <c r="F102" s="163">
        <v>224</v>
      </c>
      <c r="G102" s="163">
        <v>298</v>
      </c>
      <c r="H102" s="163">
        <v>300</v>
      </c>
      <c r="I102" s="164">
        <f t="shared" si="20"/>
        <v>6.7114093959732557E-3</v>
      </c>
      <c r="J102" s="165">
        <f t="shared" si="21"/>
        <v>-0.10179640718562877</v>
      </c>
      <c r="K102" s="164">
        <f>H102/H95</f>
        <v>5.8072009291521488E-2</v>
      </c>
    </row>
    <row r="103" spans="2:11" x14ac:dyDescent="0.25">
      <c r="B103" s="162" t="s">
        <v>123</v>
      </c>
      <c r="C103" s="163">
        <v>73</v>
      </c>
      <c r="D103" s="163">
        <v>4</v>
      </c>
      <c r="E103" s="163">
        <v>49</v>
      </c>
      <c r="F103" s="163">
        <v>84</v>
      </c>
      <c r="G103" s="163">
        <v>72</v>
      </c>
      <c r="H103" s="163">
        <v>81</v>
      </c>
      <c r="I103" s="164">
        <f t="shared" si="20"/>
        <v>0.125</v>
      </c>
      <c r="J103" s="165">
        <f t="shared" si="21"/>
        <v>0.1095890410958904</v>
      </c>
      <c r="K103" s="164">
        <f>H103/H95</f>
        <v>1.5679442508710801E-2</v>
      </c>
    </row>
    <row r="104" spans="2:11" x14ac:dyDescent="0.25">
      <c r="B104" s="162" t="s">
        <v>119</v>
      </c>
      <c r="C104" s="163">
        <v>27</v>
      </c>
      <c r="D104" s="163">
        <v>39</v>
      </c>
      <c r="E104" s="163">
        <v>66</v>
      </c>
      <c r="F104" s="163">
        <v>40</v>
      </c>
      <c r="G104" s="163">
        <v>45</v>
      </c>
      <c r="H104" s="163">
        <v>59</v>
      </c>
      <c r="I104" s="164">
        <f t="shared" si="20"/>
        <v>0.31111111111111112</v>
      </c>
      <c r="J104" s="165">
        <f t="shared" si="21"/>
        <v>1.1851851851851851</v>
      </c>
      <c r="K104" s="164">
        <f>H104/H95</f>
        <v>1.1420828493999226E-2</v>
      </c>
    </row>
    <row r="105" spans="2:11" x14ac:dyDescent="0.25">
      <c r="B105" s="162" t="s">
        <v>128</v>
      </c>
      <c r="C105" s="163">
        <v>12</v>
      </c>
      <c r="D105" s="163">
        <v>0</v>
      </c>
      <c r="E105" s="163">
        <v>31</v>
      </c>
      <c r="F105" s="163">
        <v>14</v>
      </c>
      <c r="G105" s="163">
        <v>6</v>
      </c>
      <c r="H105" s="163">
        <v>10</v>
      </c>
      <c r="I105" s="164">
        <f t="shared" si="20"/>
        <v>0.66666666666666674</v>
      </c>
      <c r="J105" s="165">
        <f t="shared" si="21"/>
        <v>-0.16666666666666663</v>
      </c>
      <c r="K105" s="164">
        <f>H105/H95</f>
        <v>1.9357336430507162E-3</v>
      </c>
    </row>
    <row r="106" spans="2:11" x14ac:dyDescent="0.25">
      <c r="B106" s="162" t="s">
        <v>131</v>
      </c>
      <c r="C106" s="163">
        <v>22</v>
      </c>
      <c r="D106" s="163">
        <v>4</v>
      </c>
      <c r="E106" s="163">
        <v>6</v>
      </c>
      <c r="F106" s="163">
        <v>11</v>
      </c>
      <c r="G106" s="163">
        <v>16</v>
      </c>
      <c r="H106" s="163">
        <v>27</v>
      </c>
      <c r="I106" s="164">
        <f t="shared" si="20"/>
        <v>0.6875</v>
      </c>
      <c r="J106" s="165">
        <f t="shared" si="21"/>
        <v>0.22727272727272729</v>
      </c>
      <c r="K106" s="164">
        <f>H106/H95</f>
        <v>5.2264808362369342E-3</v>
      </c>
    </row>
    <row r="107" spans="2:11" x14ac:dyDescent="0.25">
      <c r="B107" s="168" t="s">
        <v>145</v>
      </c>
      <c r="C107" s="169">
        <f t="shared" ref="C107:H107" si="22">C99-SUM(C100:C106)</f>
        <v>564</v>
      </c>
      <c r="D107" s="169">
        <f t="shared" si="22"/>
        <v>131</v>
      </c>
      <c r="E107" s="169">
        <f t="shared" si="22"/>
        <v>363</v>
      </c>
      <c r="F107" s="169">
        <f t="shared" si="22"/>
        <v>687</v>
      </c>
      <c r="G107" s="169">
        <f t="shared" si="22"/>
        <v>717</v>
      </c>
      <c r="H107" s="169">
        <f t="shared" si="22"/>
        <v>818</v>
      </c>
      <c r="I107" s="170">
        <f t="shared" si="20"/>
        <v>0.14086471408647139</v>
      </c>
      <c r="J107" s="171">
        <f t="shared" si="21"/>
        <v>0.45035460992907805</v>
      </c>
      <c r="K107" s="170">
        <f>H107/H95</f>
        <v>0.1583430120015486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14064</v>
      </c>
      <c r="D109" s="176">
        <v>5132</v>
      </c>
      <c r="E109" s="176">
        <v>15495</v>
      </c>
      <c r="F109" s="176">
        <v>22985</v>
      </c>
      <c r="G109" s="176">
        <v>29771</v>
      </c>
      <c r="H109" s="176">
        <v>24336</v>
      </c>
      <c r="I109" s="177">
        <f t="shared" ref="I109:I121" si="23">IFERROR(H109/G109-1,"-")</f>
        <v>-0.18256020959994623</v>
      </c>
      <c r="J109" s="177">
        <f t="shared" ref="J109:J121" si="24">IFERROR(H109/C109-1,"-")</f>
        <v>0.7303754266211604</v>
      </c>
      <c r="K109" s="177">
        <f>H109/H109</f>
        <v>1</v>
      </c>
    </row>
    <row r="110" spans="2:11" x14ac:dyDescent="0.25">
      <c r="B110" s="157" t="s">
        <v>97</v>
      </c>
      <c r="C110" s="158">
        <v>3003</v>
      </c>
      <c r="D110" s="158">
        <v>2597</v>
      </c>
      <c r="E110" s="158">
        <v>2156</v>
      </c>
      <c r="F110" s="158">
        <v>4883</v>
      </c>
      <c r="G110" s="158">
        <v>6370</v>
      </c>
      <c r="H110" s="158">
        <v>4123</v>
      </c>
      <c r="I110" s="159">
        <f t="shared" si="23"/>
        <v>-0.35274725274725272</v>
      </c>
      <c r="J110" s="160">
        <f t="shared" si="24"/>
        <v>0.37296037296037299</v>
      </c>
      <c r="K110" s="159">
        <f>H110/H109</f>
        <v>0.1694197896120973</v>
      </c>
    </row>
    <row r="111" spans="2:11" x14ac:dyDescent="0.25">
      <c r="B111" s="162" t="s">
        <v>103</v>
      </c>
      <c r="C111" s="163">
        <v>1255</v>
      </c>
      <c r="D111" s="163">
        <v>729</v>
      </c>
      <c r="E111" s="163">
        <v>341</v>
      </c>
      <c r="F111" s="163">
        <v>1566</v>
      </c>
      <c r="G111" s="163">
        <v>1565</v>
      </c>
      <c r="H111" s="163">
        <v>1459</v>
      </c>
      <c r="I111" s="164">
        <f t="shared" si="23"/>
        <v>-6.7731629392971282E-2</v>
      </c>
      <c r="J111" s="165">
        <f t="shared" si="24"/>
        <v>0.16254980079681269</v>
      </c>
      <c r="K111" s="164">
        <f>H111/H109</f>
        <v>5.9952333990795532E-2</v>
      </c>
    </row>
    <row r="112" spans="2:11" x14ac:dyDescent="0.25">
      <c r="B112" s="162" t="s">
        <v>100</v>
      </c>
      <c r="C112" s="163">
        <v>1748</v>
      </c>
      <c r="D112" s="163">
        <v>1868</v>
      </c>
      <c r="E112" s="163">
        <v>1815</v>
      </c>
      <c r="F112" s="163">
        <v>3317</v>
      </c>
      <c r="G112" s="163">
        <v>4805</v>
      </c>
      <c r="H112" s="163">
        <v>2664</v>
      </c>
      <c r="I112" s="164">
        <f t="shared" si="23"/>
        <v>-0.4455775234131113</v>
      </c>
      <c r="J112" s="165">
        <f t="shared" si="24"/>
        <v>0.52402745995423339</v>
      </c>
      <c r="K112" s="164">
        <f>H112/H109</f>
        <v>0.10946745562130178</v>
      </c>
    </row>
    <row r="113" spans="2:11" x14ac:dyDescent="0.25">
      <c r="B113" s="157" t="s">
        <v>107</v>
      </c>
      <c r="C113" s="158">
        <v>11061</v>
      </c>
      <c r="D113" s="158">
        <v>2535</v>
      </c>
      <c r="E113" s="158">
        <v>13339</v>
      </c>
      <c r="F113" s="158">
        <v>18102</v>
      </c>
      <c r="G113" s="158">
        <v>23401</v>
      </c>
      <c r="H113" s="158">
        <v>20213</v>
      </c>
      <c r="I113" s="159">
        <f t="shared" si="23"/>
        <v>-0.13623349429511555</v>
      </c>
      <c r="J113" s="160">
        <f t="shared" si="24"/>
        <v>0.82741162643522292</v>
      </c>
      <c r="K113" s="159">
        <f>H113/H109</f>
        <v>0.83058021038790275</v>
      </c>
    </row>
    <row r="114" spans="2:11" x14ac:dyDescent="0.25">
      <c r="B114" s="162" t="s">
        <v>110</v>
      </c>
      <c r="C114" s="163">
        <v>6099</v>
      </c>
      <c r="D114" s="163">
        <v>1543</v>
      </c>
      <c r="E114" s="163">
        <v>8148</v>
      </c>
      <c r="F114" s="163">
        <v>11873</v>
      </c>
      <c r="G114" s="163">
        <v>16951</v>
      </c>
      <c r="H114" s="163">
        <v>12496</v>
      </c>
      <c r="I114" s="164">
        <f t="shared" si="23"/>
        <v>-0.26281635301752104</v>
      </c>
      <c r="J114" s="165">
        <f t="shared" si="24"/>
        <v>1.0488604689293326</v>
      </c>
      <c r="K114" s="164">
        <f>H114/H109</f>
        <v>0.51347797501643655</v>
      </c>
    </row>
    <row r="115" spans="2:11" x14ac:dyDescent="0.25">
      <c r="B115" s="162" t="s">
        <v>113</v>
      </c>
      <c r="C115" s="163">
        <v>904</v>
      </c>
      <c r="D115" s="163">
        <v>102</v>
      </c>
      <c r="E115" s="163">
        <v>776</v>
      </c>
      <c r="F115" s="163">
        <v>567</v>
      </c>
      <c r="G115" s="163">
        <v>688</v>
      </c>
      <c r="H115" s="163">
        <v>845</v>
      </c>
      <c r="I115" s="164">
        <f t="shared" si="23"/>
        <v>0.22819767441860472</v>
      </c>
      <c r="J115" s="165">
        <f t="shared" si="24"/>
        <v>-6.5265486725663679E-2</v>
      </c>
      <c r="K115" s="164">
        <f>H115/H109</f>
        <v>3.4722222222222224E-2</v>
      </c>
    </row>
    <row r="116" spans="2:11" x14ac:dyDescent="0.25">
      <c r="B116" s="162" t="s">
        <v>116</v>
      </c>
      <c r="C116" s="163">
        <v>1167</v>
      </c>
      <c r="D116" s="163">
        <v>342</v>
      </c>
      <c r="E116" s="163">
        <v>817</v>
      </c>
      <c r="F116" s="163">
        <v>1241</v>
      </c>
      <c r="G116" s="163">
        <v>913</v>
      </c>
      <c r="H116" s="163">
        <v>1845</v>
      </c>
      <c r="I116" s="164">
        <f t="shared" si="23"/>
        <v>1.0208105147864184</v>
      </c>
      <c r="J116" s="165">
        <f t="shared" si="24"/>
        <v>0.58097686375321334</v>
      </c>
      <c r="K116" s="164">
        <f>H116/H109</f>
        <v>7.581360946745562E-2</v>
      </c>
    </row>
    <row r="117" spans="2:11" x14ac:dyDescent="0.25">
      <c r="B117" s="162" t="s">
        <v>123</v>
      </c>
      <c r="C117" s="163">
        <v>303</v>
      </c>
      <c r="D117" s="163">
        <v>50</v>
      </c>
      <c r="E117" s="163">
        <v>705</v>
      </c>
      <c r="F117" s="163">
        <v>559</v>
      </c>
      <c r="G117" s="163">
        <v>1004</v>
      </c>
      <c r="H117" s="163">
        <v>833</v>
      </c>
      <c r="I117" s="164">
        <f t="shared" si="23"/>
        <v>-0.17031872509960155</v>
      </c>
      <c r="J117" s="165">
        <f t="shared" si="24"/>
        <v>1.7491749174917492</v>
      </c>
      <c r="K117" s="164">
        <f>H117/H109</f>
        <v>3.422912557527942E-2</v>
      </c>
    </row>
    <row r="118" spans="2:11" x14ac:dyDescent="0.25">
      <c r="B118" s="162" t="s">
        <v>119</v>
      </c>
      <c r="C118" s="163">
        <v>258</v>
      </c>
      <c r="D118" s="163">
        <v>254</v>
      </c>
      <c r="E118" s="163">
        <v>754</v>
      </c>
      <c r="F118" s="163">
        <v>417</v>
      </c>
      <c r="G118" s="163">
        <v>480</v>
      </c>
      <c r="H118" s="163">
        <v>690</v>
      </c>
      <c r="I118" s="164">
        <f t="shared" si="23"/>
        <v>0.4375</v>
      </c>
      <c r="J118" s="165">
        <f t="shared" si="24"/>
        <v>1.6744186046511627</v>
      </c>
      <c r="K118" s="164">
        <f>H118/H109</f>
        <v>2.8353057199211044E-2</v>
      </c>
    </row>
    <row r="119" spans="2:11" x14ac:dyDescent="0.25">
      <c r="B119" s="162" t="s">
        <v>128</v>
      </c>
      <c r="C119" s="163">
        <v>54</v>
      </c>
      <c r="D119" s="163">
        <v>0</v>
      </c>
      <c r="E119" s="163">
        <v>78</v>
      </c>
      <c r="F119" s="163">
        <v>388</v>
      </c>
      <c r="G119" s="163">
        <v>99</v>
      </c>
      <c r="H119" s="163">
        <v>61</v>
      </c>
      <c r="I119" s="164">
        <f t="shared" si="23"/>
        <v>-0.38383838383838387</v>
      </c>
      <c r="J119" s="165">
        <f t="shared" si="24"/>
        <v>0.12962962962962954</v>
      </c>
      <c r="K119" s="164">
        <f>H119/H109</f>
        <v>2.5065746219592373E-3</v>
      </c>
    </row>
    <row r="120" spans="2:11" x14ac:dyDescent="0.25">
      <c r="B120" s="162" t="s">
        <v>131</v>
      </c>
      <c r="C120" s="163">
        <v>96</v>
      </c>
      <c r="D120" s="163">
        <v>8</v>
      </c>
      <c r="E120" s="163">
        <v>62</v>
      </c>
      <c r="F120" s="163">
        <v>58</v>
      </c>
      <c r="G120" s="163">
        <v>40</v>
      </c>
      <c r="H120" s="163">
        <v>47</v>
      </c>
      <c r="I120" s="164">
        <f t="shared" si="23"/>
        <v>0.17500000000000004</v>
      </c>
      <c r="J120" s="165">
        <f t="shared" si="24"/>
        <v>-0.51041666666666674</v>
      </c>
      <c r="K120" s="164">
        <f>H120/H109</f>
        <v>1.9312952005259697E-3</v>
      </c>
    </row>
    <row r="121" spans="2:11" x14ac:dyDescent="0.25">
      <c r="B121" s="168" t="s">
        <v>145</v>
      </c>
      <c r="C121" s="169">
        <f t="shared" ref="C121:H121" si="25">C113-SUM(C114:C120)</f>
        <v>2180</v>
      </c>
      <c r="D121" s="169">
        <f t="shared" si="25"/>
        <v>236</v>
      </c>
      <c r="E121" s="169">
        <f t="shared" si="25"/>
        <v>1999</v>
      </c>
      <c r="F121" s="169">
        <f t="shared" si="25"/>
        <v>2999</v>
      </c>
      <c r="G121" s="169">
        <f t="shared" si="25"/>
        <v>3226</v>
      </c>
      <c r="H121" s="169">
        <f t="shared" si="25"/>
        <v>3396</v>
      </c>
      <c r="I121" s="170">
        <f t="shared" si="23"/>
        <v>5.2696838189708606E-2</v>
      </c>
      <c r="J121" s="171">
        <f t="shared" si="24"/>
        <v>0.55779816513761471</v>
      </c>
      <c r="K121" s="170">
        <f>H121/H109</f>
        <v>0.13954635108481261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19444</v>
      </c>
      <c r="D123" s="176">
        <v>9540</v>
      </c>
      <c r="E123" s="176">
        <v>20259</v>
      </c>
      <c r="F123" s="176">
        <v>22673</v>
      </c>
      <c r="G123" s="176">
        <v>21328</v>
      </c>
      <c r="H123" s="176">
        <v>20067</v>
      </c>
      <c r="I123" s="177">
        <f t="shared" ref="I123:I135" si="26">IFERROR(H123/G123-1,"-")</f>
        <v>-5.9124156039009779E-2</v>
      </c>
      <c r="J123" s="177">
        <f t="shared" ref="J123:J135" si="27">IFERROR(H123/C123-1,"-")</f>
        <v>3.2040732359596813E-2</v>
      </c>
      <c r="K123" s="177">
        <f>H123/H123</f>
        <v>1</v>
      </c>
    </row>
    <row r="124" spans="2:11" x14ac:dyDescent="0.25">
      <c r="B124" s="157" t="s">
        <v>97</v>
      </c>
      <c r="C124" s="158">
        <v>11233</v>
      </c>
      <c r="D124" s="158">
        <v>6895</v>
      </c>
      <c r="E124" s="158">
        <v>12929</v>
      </c>
      <c r="F124" s="158">
        <v>13547</v>
      </c>
      <c r="G124" s="158">
        <v>14315</v>
      </c>
      <c r="H124" s="158">
        <v>13116</v>
      </c>
      <c r="I124" s="159">
        <f t="shared" si="26"/>
        <v>-8.3758295494236856E-2</v>
      </c>
      <c r="J124" s="160">
        <f t="shared" si="27"/>
        <v>0.16763108697587459</v>
      </c>
      <c r="K124" s="159">
        <f>H124/H123</f>
        <v>0.65361040514277169</v>
      </c>
    </row>
    <row r="125" spans="2:11" x14ac:dyDescent="0.25">
      <c r="B125" s="162" t="s">
        <v>103</v>
      </c>
      <c r="C125" s="163">
        <v>5792</v>
      </c>
      <c r="D125" s="163">
        <v>2852</v>
      </c>
      <c r="E125" s="163">
        <v>6685</v>
      </c>
      <c r="F125" s="163">
        <v>6793</v>
      </c>
      <c r="G125" s="163">
        <v>7058</v>
      </c>
      <c r="H125" s="163">
        <v>5094</v>
      </c>
      <c r="I125" s="164">
        <f t="shared" si="26"/>
        <v>-0.27826579767639559</v>
      </c>
      <c r="J125" s="165">
        <f t="shared" si="27"/>
        <v>-0.12051104972375692</v>
      </c>
      <c r="K125" s="164">
        <f>H125/H123</f>
        <v>0.25384960382717897</v>
      </c>
    </row>
    <row r="126" spans="2:11" x14ac:dyDescent="0.25">
      <c r="B126" s="162" t="s">
        <v>100</v>
      </c>
      <c r="C126" s="163">
        <v>5441</v>
      </c>
      <c r="D126" s="163">
        <v>4043</v>
      </c>
      <c r="E126" s="163">
        <v>6244</v>
      </c>
      <c r="F126" s="163">
        <v>6754</v>
      </c>
      <c r="G126" s="163">
        <v>7257</v>
      </c>
      <c r="H126" s="163">
        <v>8022</v>
      </c>
      <c r="I126" s="164">
        <f t="shared" si="26"/>
        <v>0.10541546093427034</v>
      </c>
      <c r="J126" s="165">
        <f t="shared" si="27"/>
        <v>0.47436133063775032</v>
      </c>
      <c r="K126" s="164">
        <f>H126/H123</f>
        <v>0.39976080131559277</v>
      </c>
    </row>
    <row r="127" spans="2:11" x14ac:dyDescent="0.25">
      <c r="B127" s="157" t="s">
        <v>107</v>
      </c>
      <c r="C127" s="158">
        <v>8211</v>
      </c>
      <c r="D127" s="158">
        <v>2645</v>
      </c>
      <c r="E127" s="158">
        <v>7330</v>
      </c>
      <c r="F127" s="158">
        <v>9126</v>
      </c>
      <c r="G127" s="158">
        <v>7013</v>
      </c>
      <c r="H127" s="158">
        <v>6951</v>
      </c>
      <c r="I127" s="159">
        <f t="shared" si="26"/>
        <v>-8.8407243690289405E-3</v>
      </c>
      <c r="J127" s="160">
        <f t="shared" si="27"/>
        <v>-0.15345268542199486</v>
      </c>
      <c r="K127" s="159">
        <f>H127/H123</f>
        <v>0.34638959485722831</v>
      </c>
    </row>
    <row r="128" spans="2:11" x14ac:dyDescent="0.25">
      <c r="B128" s="162" t="s">
        <v>110</v>
      </c>
      <c r="C128" s="163">
        <v>681</v>
      </c>
      <c r="D128" s="163">
        <v>153</v>
      </c>
      <c r="E128" s="163">
        <v>620</v>
      </c>
      <c r="F128" s="163">
        <v>1017</v>
      </c>
      <c r="G128" s="163">
        <v>898</v>
      </c>
      <c r="H128" s="163">
        <v>663</v>
      </c>
      <c r="I128" s="164">
        <f t="shared" si="26"/>
        <v>-0.26169265033407574</v>
      </c>
      <c r="J128" s="165">
        <f t="shared" si="27"/>
        <v>-2.6431718061673992E-2</v>
      </c>
      <c r="K128" s="164">
        <f>H128/H123</f>
        <v>3.3039318283749439E-2</v>
      </c>
    </row>
    <row r="129" spans="2:11" x14ac:dyDescent="0.25">
      <c r="B129" s="162" t="s">
        <v>113</v>
      </c>
      <c r="C129" s="163">
        <v>818</v>
      </c>
      <c r="D129" s="163">
        <v>154</v>
      </c>
      <c r="E129" s="163">
        <v>1001</v>
      </c>
      <c r="F129" s="163">
        <v>1177</v>
      </c>
      <c r="G129" s="163">
        <v>952</v>
      </c>
      <c r="H129" s="163">
        <v>895</v>
      </c>
      <c r="I129" s="164">
        <f t="shared" si="26"/>
        <v>-5.9873949579831942E-2</v>
      </c>
      <c r="J129" s="165">
        <f t="shared" si="27"/>
        <v>9.4132029339853318E-2</v>
      </c>
      <c r="K129" s="164">
        <f>H129/H123</f>
        <v>4.460058803009917E-2</v>
      </c>
    </row>
    <row r="130" spans="2:11" x14ac:dyDescent="0.25">
      <c r="B130" s="162" t="s">
        <v>116</v>
      </c>
      <c r="C130" s="163">
        <v>607</v>
      </c>
      <c r="D130" s="163">
        <v>205</v>
      </c>
      <c r="E130" s="163">
        <v>655</v>
      </c>
      <c r="F130" s="163">
        <v>677</v>
      </c>
      <c r="G130" s="163">
        <v>745</v>
      </c>
      <c r="H130" s="163">
        <v>710</v>
      </c>
      <c r="I130" s="164">
        <f t="shared" si="26"/>
        <v>-4.6979865771812124E-2</v>
      </c>
      <c r="J130" s="165">
        <f t="shared" si="27"/>
        <v>0.16968698517298186</v>
      </c>
      <c r="K130" s="164">
        <f>H130/H123</f>
        <v>3.5381472068570292E-2</v>
      </c>
    </row>
    <row r="131" spans="2:11" x14ac:dyDescent="0.25">
      <c r="B131" s="162" t="s">
        <v>123</v>
      </c>
      <c r="C131" s="163">
        <v>114</v>
      </c>
      <c r="D131" s="163">
        <v>30</v>
      </c>
      <c r="E131" s="163">
        <v>171</v>
      </c>
      <c r="F131" s="163">
        <v>136</v>
      </c>
      <c r="G131" s="163">
        <v>165</v>
      </c>
      <c r="H131" s="163">
        <v>130</v>
      </c>
      <c r="I131" s="164">
        <f t="shared" si="26"/>
        <v>-0.21212121212121215</v>
      </c>
      <c r="J131" s="165">
        <f t="shared" si="27"/>
        <v>0.14035087719298245</v>
      </c>
      <c r="K131" s="164">
        <f>H131/H123</f>
        <v>6.4782977026959683E-3</v>
      </c>
    </row>
    <row r="132" spans="2:11" x14ac:dyDescent="0.25">
      <c r="B132" s="162" t="s">
        <v>119</v>
      </c>
      <c r="C132" s="163">
        <v>113</v>
      </c>
      <c r="D132" s="163">
        <v>49</v>
      </c>
      <c r="E132" s="163">
        <v>181</v>
      </c>
      <c r="F132" s="163">
        <v>116</v>
      </c>
      <c r="G132" s="163">
        <v>138</v>
      </c>
      <c r="H132" s="163">
        <v>158</v>
      </c>
      <c r="I132" s="164">
        <f t="shared" si="26"/>
        <v>0.14492753623188404</v>
      </c>
      <c r="J132" s="165">
        <f t="shared" si="27"/>
        <v>0.39823008849557517</v>
      </c>
      <c r="K132" s="164">
        <f>H132/H123</f>
        <v>7.8736233617381773E-3</v>
      </c>
    </row>
    <row r="133" spans="2:11" x14ac:dyDescent="0.25">
      <c r="B133" s="162" t="s">
        <v>128</v>
      </c>
      <c r="C133" s="163">
        <v>109</v>
      </c>
      <c r="D133" s="163">
        <v>15</v>
      </c>
      <c r="E133" s="163">
        <v>111</v>
      </c>
      <c r="F133" s="163">
        <v>144</v>
      </c>
      <c r="G133" s="163">
        <v>115</v>
      </c>
      <c r="H133" s="163">
        <v>114</v>
      </c>
      <c r="I133" s="164">
        <f t="shared" si="26"/>
        <v>-8.6956521739129933E-3</v>
      </c>
      <c r="J133" s="165">
        <f t="shared" si="27"/>
        <v>4.587155963302747E-2</v>
      </c>
      <c r="K133" s="164">
        <f>H133/H123</f>
        <v>5.6809687546718491E-3</v>
      </c>
    </row>
    <row r="134" spans="2:11" x14ac:dyDescent="0.25">
      <c r="B134" s="162" t="s">
        <v>131</v>
      </c>
      <c r="C134" s="163">
        <v>256</v>
      </c>
      <c r="D134" s="163">
        <v>20</v>
      </c>
      <c r="E134" s="163">
        <v>131</v>
      </c>
      <c r="F134" s="163">
        <v>164</v>
      </c>
      <c r="G134" s="163">
        <v>244</v>
      </c>
      <c r="H134" s="163">
        <v>228</v>
      </c>
      <c r="I134" s="164">
        <f t="shared" si="26"/>
        <v>-6.557377049180324E-2</v>
      </c>
      <c r="J134" s="165">
        <f t="shared" si="27"/>
        <v>-0.109375</v>
      </c>
      <c r="K134" s="164">
        <f>H134/H123</f>
        <v>1.1361937509343698E-2</v>
      </c>
    </row>
    <row r="135" spans="2:11" x14ac:dyDescent="0.25">
      <c r="B135" s="168" t="s">
        <v>145</v>
      </c>
      <c r="C135" s="169">
        <f t="shared" ref="C135:H135" si="28">C127-SUM(C128:C134)</f>
        <v>5513</v>
      </c>
      <c r="D135" s="169">
        <f t="shared" si="28"/>
        <v>2019</v>
      </c>
      <c r="E135" s="169">
        <f t="shared" si="28"/>
        <v>4460</v>
      </c>
      <c r="F135" s="169">
        <f t="shared" si="28"/>
        <v>5695</v>
      </c>
      <c r="G135" s="169">
        <f t="shared" si="28"/>
        <v>3756</v>
      </c>
      <c r="H135" s="169">
        <f t="shared" si="28"/>
        <v>4053</v>
      </c>
      <c r="I135" s="170">
        <f t="shared" si="26"/>
        <v>7.9073482428114961E-2</v>
      </c>
      <c r="J135" s="171">
        <f t="shared" si="27"/>
        <v>-0.26482858697623801</v>
      </c>
      <c r="K135" s="170">
        <f>H135/H123</f>
        <v>0.20197338914635971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26561</v>
      </c>
      <c r="D137" s="176">
        <v>7040</v>
      </c>
      <c r="E137" s="176">
        <v>25271</v>
      </c>
      <c r="F137" s="176">
        <v>25947</v>
      </c>
      <c r="G137" s="176">
        <v>29384</v>
      </c>
      <c r="H137" s="176">
        <v>31676</v>
      </c>
      <c r="I137" s="177">
        <f t="shared" ref="I137:I149" si="29">IFERROR(H137/G137-1,"-")</f>
        <v>7.8001633542063686E-2</v>
      </c>
      <c r="J137" s="177">
        <f t="shared" ref="J137:J149" si="30">IFERROR(H137/C137-1,"-")</f>
        <v>0.19257558073867709</v>
      </c>
      <c r="K137" s="177">
        <f>H137/H137</f>
        <v>1</v>
      </c>
    </row>
    <row r="138" spans="2:11" x14ac:dyDescent="0.25">
      <c r="B138" s="157" t="s">
        <v>97</v>
      </c>
      <c r="C138" s="158">
        <v>4139</v>
      </c>
      <c r="D138" s="158">
        <v>3911</v>
      </c>
      <c r="E138" s="158">
        <v>4503</v>
      </c>
      <c r="F138" s="158">
        <v>1973</v>
      </c>
      <c r="G138" s="158">
        <v>2519</v>
      </c>
      <c r="H138" s="158">
        <v>3687</v>
      </c>
      <c r="I138" s="159">
        <f t="shared" si="29"/>
        <v>0.46367606192933697</v>
      </c>
      <c r="J138" s="160">
        <f t="shared" si="30"/>
        <v>-0.10920512201014743</v>
      </c>
      <c r="K138" s="159">
        <f>H138/H137</f>
        <v>0.11639727238287663</v>
      </c>
    </row>
    <row r="139" spans="2:11" x14ac:dyDescent="0.25">
      <c r="B139" s="162" t="s">
        <v>103</v>
      </c>
      <c r="C139" s="163">
        <v>1975</v>
      </c>
      <c r="D139" s="163">
        <v>3333</v>
      </c>
      <c r="E139" s="163">
        <v>3429</v>
      </c>
      <c r="F139" s="163">
        <v>1308</v>
      </c>
      <c r="G139" s="163">
        <v>1721</v>
      </c>
      <c r="H139" s="163">
        <v>2633</v>
      </c>
      <c r="I139" s="164">
        <f t="shared" si="29"/>
        <v>0.5299244625217896</v>
      </c>
      <c r="J139" s="165">
        <f t="shared" si="30"/>
        <v>0.3331645569620254</v>
      </c>
      <c r="K139" s="164">
        <f>H139/H137</f>
        <v>8.3122869049122361E-2</v>
      </c>
    </row>
    <row r="140" spans="2:11" x14ac:dyDescent="0.25">
      <c r="B140" s="162" t="s">
        <v>100</v>
      </c>
      <c r="C140" s="163">
        <v>2164</v>
      </c>
      <c r="D140" s="163">
        <v>578</v>
      </c>
      <c r="E140" s="163">
        <v>1074</v>
      </c>
      <c r="F140" s="163">
        <v>665</v>
      </c>
      <c r="G140" s="163">
        <v>798</v>
      </c>
      <c r="H140" s="163">
        <v>1054</v>
      </c>
      <c r="I140" s="164">
        <f t="shared" si="29"/>
        <v>0.32080200501253131</v>
      </c>
      <c r="J140" s="165">
        <f t="shared" si="30"/>
        <v>-0.51293900184842878</v>
      </c>
      <c r="K140" s="164">
        <f>H140/H137</f>
        <v>3.3274403333754261E-2</v>
      </c>
    </row>
    <row r="141" spans="2:11" x14ac:dyDescent="0.25">
      <c r="B141" s="157" t="s">
        <v>107</v>
      </c>
      <c r="C141" s="158">
        <v>22422</v>
      </c>
      <c r="D141" s="158">
        <v>3129</v>
      </c>
      <c r="E141" s="158">
        <v>20768</v>
      </c>
      <c r="F141" s="158">
        <v>23974</v>
      </c>
      <c r="G141" s="158">
        <v>26865</v>
      </c>
      <c r="H141" s="158">
        <v>27989</v>
      </c>
      <c r="I141" s="159">
        <f t="shared" si="29"/>
        <v>4.1838823748371556E-2</v>
      </c>
      <c r="J141" s="160">
        <f t="shared" si="30"/>
        <v>0.24828293640174826</v>
      </c>
      <c r="K141" s="159">
        <f>H141/H137</f>
        <v>0.88360272761712333</v>
      </c>
    </row>
    <row r="142" spans="2:11" x14ac:dyDescent="0.25">
      <c r="B142" s="162" t="s">
        <v>110</v>
      </c>
      <c r="C142" s="163">
        <v>11652</v>
      </c>
      <c r="D142" s="163">
        <v>727</v>
      </c>
      <c r="E142" s="163">
        <v>7645</v>
      </c>
      <c r="F142" s="163">
        <v>11480</v>
      </c>
      <c r="G142" s="163">
        <v>12844</v>
      </c>
      <c r="H142" s="163">
        <v>13327</v>
      </c>
      <c r="I142" s="164">
        <f t="shared" si="29"/>
        <v>3.7605107443164032E-2</v>
      </c>
      <c r="J142" s="165">
        <f t="shared" si="30"/>
        <v>0.14375214555441129</v>
      </c>
      <c r="K142" s="164">
        <f>H142/H137</f>
        <v>0.42072862735193839</v>
      </c>
    </row>
    <row r="143" spans="2:11" x14ac:dyDescent="0.25">
      <c r="B143" s="162" t="s">
        <v>113</v>
      </c>
      <c r="C143" s="163">
        <v>1770</v>
      </c>
      <c r="D143" s="163">
        <v>201</v>
      </c>
      <c r="E143" s="163">
        <v>2033</v>
      </c>
      <c r="F143" s="163">
        <v>1887</v>
      </c>
      <c r="G143" s="163">
        <v>2549</v>
      </c>
      <c r="H143" s="163">
        <v>2369</v>
      </c>
      <c r="I143" s="164">
        <f t="shared" si="29"/>
        <v>-7.0615927814829393E-2</v>
      </c>
      <c r="J143" s="165">
        <f t="shared" si="30"/>
        <v>0.33841807909604515</v>
      </c>
      <c r="K143" s="164">
        <f>H143/H137</f>
        <v>7.4788483394367972E-2</v>
      </c>
    </row>
    <row r="144" spans="2:11" x14ac:dyDescent="0.25">
      <c r="B144" s="162" t="s">
        <v>116</v>
      </c>
      <c r="C144" s="163">
        <v>2238</v>
      </c>
      <c r="D144" s="163">
        <v>913</v>
      </c>
      <c r="E144" s="163">
        <v>3065</v>
      </c>
      <c r="F144" s="163">
        <v>2954</v>
      </c>
      <c r="G144" s="163">
        <v>2891</v>
      </c>
      <c r="H144" s="163">
        <v>3079</v>
      </c>
      <c r="I144" s="164">
        <f t="shared" si="29"/>
        <v>6.5029401591145009E-2</v>
      </c>
      <c r="J144" s="165">
        <f t="shared" si="30"/>
        <v>0.37578194816800714</v>
      </c>
      <c r="K144" s="164">
        <f>H144/H137</f>
        <v>9.720292966283621E-2</v>
      </c>
    </row>
    <row r="145" spans="2:11" x14ac:dyDescent="0.25">
      <c r="B145" s="162" t="s">
        <v>123</v>
      </c>
      <c r="C145" s="163">
        <v>391</v>
      </c>
      <c r="D145" s="163">
        <v>19</v>
      </c>
      <c r="E145" s="163">
        <v>1352</v>
      </c>
      <c r="F145" s="163">
        <v>839</v>
      </c>
      <c r="G145" s="163">
        <v>981</v>
      </c>
      <c r="H145" s="163">
        <v>833</v>
      </c>
      <c r="I145" s="164">
        <f t="shared" si="29"/>
        <v>-0.15086646279306826</v>
      </c>
      <c r="J145" s="165">
        <f t="shared" si="30"/>
        <v>1.1304347826086958</v>
      </c>
      <c r="K145" s="164">
        <f>H145/H137</f>
        <v>2.6297512312160626E-2</v>
      </c>
    </row>
    <row r="146" spans="2:11" x14ac:dyDescent="0.25">
      <c r="B146" s="162" t="s">
        <v>119</v>
      </c>
      <c r="C146" s="163">
        <v>331</v>
      </c>
      <c r="D146" s="163">
        <v>121</v>
      </c>
      <c r="E146" s="163">
        <v>470</v>
      </c>
      <c r="F146" s="163">
        <v>414</v>
      </c>
      <c r="G146" s="163">
        <v>717</v>
      </c>
      <c r="H146" s="163">
        <v>382</v>
      </c>
      <c r="I146" s="164">
        <f t="shared" si="29"/>
        <v>-0.46722454672245473</v>
      </c>
      <c r="J146" s="165">
        <f t="shared" si="30"/>
        <v>0.15407854984894254</v>
      </c>
      <c r="K146" s="164">
        <f>H146/H137</f>
        <v>1.2059603485288546E-2</v>
      </c>
    </row>
    <row r="147" spans="2:11" x14ac:dyDescent="0.25">
      <c r="B147" s="162" t="s">
        <v>128</v>
      </c>
      <c r="C147" s="163">
        <v>257</v>
      </c>
      <c r="D147" s="163">
        <v>2</v>
      </c>
      <c r="E147" s="163">
        <v>287</v>
      </c>
      <c r="F147" s="163">
        <v>90</v>
      </c>
      <c r="G147" s="163">
        <v>79</v>
      </c>
      <c r="H147" s="163">
        <v>182</v>
      </c>
      <c r="I147" s="164">
        <f t="shared" si="29"/>
        <v>1.3037974683544302</v>
      </c>
      <c r="J147" s="165">
        <f t="shared" si="30"/>
        <v>-0.29182879377431903</v>
      </c>
      <c r="K147" s="164">
        <f>H147/H137</f>
        <v>5.7456749589594649E-3</v>
      </c>
    </row>
    <row r="148" spans="2:11" x14ac:dyDescent="0.25">
      <c r="B148" s="162" t="s">
        <v>131</v>
      </c>
      <c r="C148" s="163">
        <v>305</v>
      </c>
      <c r="D148" s="163">
        <v>57</v>
      </c>
      <c r="E148" s="163">
        <v>142</v>
      </c>
      <c r="F148" s="163">
        <v>151</v>
      </c>
      <c r="G148" s="163">
        <v>132</v>
      </c>
      <c r="H148" s="163">
        <v>235</v>
      </c>
      <c r="I148" s="164">
        <f t="shared" si="29"/>
        <v>0.78030303030303028</v>
      </c>
      <c r="J148" s="165">
        <f t="shared" si="30"/>
        <v>-0.22950819672131151</v>
      </c>
      <c r="K148" s="164">
        <f>H148/H137</f>
        <v>7.4188660184366711E-3</v>
      </c>
    </row>
    <row r="149" spans="2:11" x14ac:dyDescent="0.25">
      <c r="B149" s="168" t="s">
        <v>145</v>
      </c>
      <c r="C149" s="169">
        <f t="shared" ref="C149:H149" si="31">C141-SUM(C142:C148)</f>
        <v>5478</v>
      </c>
      <c r="D149" s="169">
        <f t="shared" si="31"/>
        <v>1089</v>
      </c>
      <c r="E149" s="169">
        <f t="shared" si="31"/>
        <v>5774</v>
      </c>
      <c r="F149" s="169">
        <f t="shared" si="31"/>
        <v>6159</v>
      </c>
      <c r="G149" s="169">
        <f t="shared" si="31"/>
        <v>6672</v>
      </c>
      <c r="H149" s="169">
        <f t="shared" si="31"/>
        <v>7582</v>
      </c>
      <c r="I149" s="170">
        <f t="shared" si="29"/>
        <v>0.13639088729016779</v>
      </c>
      <c r="J149" s="171">
        <f t="shared" si="30"/>
        <v>0.38408178167214313</v>
      </c>
      <c r="K149" s="170">
        <f>H149/H137</f>
        <v>0.2393610304331355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11169</v>
      </c>
      <c r="D151" s="176">
        <v>2853</v>
      </c>
      <c r="E151" s="176">
        <v>10365</v>
      </c>
      <c r="F151" s="176">
        <v>10623</v>
      </c>
      <c r="G151" s="176">
        <v>12600</v>
      </c>
      <c r="H151" s="176">
        <v>12749</v>
      </c>
      <c r="I151" s="177">
        <f t="shared" ref="I151:I163" si="32">IFERROR(H151/G151-1,"-")</f>
        <v>1.1825396825396739E-2</v>
      </c>
      <c r="J151" s="177">
        <f t="shared" ref="J151:J163" si="33">IFERROR(H151/C151-1,"-")</f>
        <v>0.14146297788521811</v>
      </c>
      <c r="K151" s="177">
        <f>H151/H151</f>
        <v>1</v>
      </c>
    </row>
    <row r="152" spans="2:11" x14ac:dyDescent="0.25">
      <c r="B152" s="157" t="s">
        <v>97</v>
      </c>
      <c r="C152" s="158">
        <v>5044</v>
      </c>
      <c r="D152" s="158">
        <v>2248</v>
      </c>
      <c r="E152" s="158">
        <v>5143</v>
      </c>
      <c r="F152" s="158">
        <v>5827</v>
      </c>
      <c r="G152" s="158">
        <v>5679</v>
      </c>
      <c r="H152" s="158">
        <v>5445</v>
      </c>
      <c r="I152" s="159">
        <f t="shared" si="32"/>
        <v>-4.1204437400950922E-2</v>
      </c>
      <c r="J152" s="160">
        <f t="shared" si="33"/>
        <v>7.9500396510705729E-2</v>
      </c>
      <c r="K152" s="159">
        <f>H152/H151</f>
        <v>0.4270923209663503</v>
      </c>
    </row>
    <row r="153" spans="2:11" x14ac:dyDescent="0.25">
      <c r="B153" s="162" t="s">
        <v>103</v>
      </c>
      <c r="C153" s="163">
        <v>3596</v>
      </c>
      <c r="D153" s="163">
        <v>1811</v>
      </c>
      <c r="E153" s="163">
        <v>4210</v>
      </c>
      <c r="F153" s="163">
        <v>4368</v>
      </c>
      <c r="G153" s="163">
        <v>4747</v>
      </c>
      <c r="H153" s="163">
        <v>3717</v>
      </c>
      <c r="I153" s="164">
        <f t="shared" si="32"/>
        <v>-0.21697914472298296</v>
      </c>
      <c r="J153" s="165">
        <f t="shared" si="33"/>
        <v>3.3648498331479315E-2</v>
      </c>
      <c r="K153" s="164">
        <f>H153/H151</f>
        <v>0.29155227861008709</v>
      </c>
    </row>
    <row r="154" spans="2:11" x14ac:dyDescent="0.25">
      <c r="B154" s="162" t="s">
        <v>100</v>
      </c>
      <c r="C154" s="163">
        <v>1448</v>
      </c>
      <c r="D154" s="163">
        <v>437</v>
      </c>
      <c r="E154" s="163">
        <v>933</v>
      </c>
      <c r="F154" s="163">
        <v>1459</v>
      </c>
      <c r="G154" s="163">
        <v>932</v>
      </c>
      <c r="H154" s="163">
        <v>1728</v>
      </c>
      <c r="I154" s="164">
        <f t="shared" si="32"/>
        <v>0.85407725321888406</v>
      </c>
      <c r="J154" s="165">
        <f t="shared" si="33"/>
        <v>0.19337016574585641</v>
      </c>
      <c r="K154" s="164">
        <f>H154/H151</f>
        <v>0.13554004235626324</v>
      </c>
    </row>
    <row r="155" spans="2:11" x14ac:dyDescent="0.25">
      <c r="B155" s="157" t="s">
        <v>107</v>
      </c>
      <c r="C155" s="158">
        <v>6125</v>
      </c>
      <c r="D155" s="158">
        <v>605</v>
      </c>
      <c r="E155" s="158">
        <v>5222</v>
      </c>
      <c r="F155" s="158">
        <v>4796</v>
      </c>
      <c r="G155" s="158">
        <v>6921</v>
      </c>
      <c r="H155" s="158">
        <v>7304</v>
      </c>
      <c r="I155" s="159">
        <f t="shared" si="32"/>
        <v>5.5338823869383047E-2</v>
      </c>
      <c r="J155" s="160">
        <f t="shared" si="33"/>
        <v>0.19248979591836735</v>
      </c>
      <c r="K155" s="159">
        <f>H155/H151</f>
        <v>0.5729076790336497</v>
      </c>
    </row>
    <row r="156" spans="2:11" x14ac:dyDescent="0.25">
      <c r="B156" s="162" t="s">
        <v>110</v>
      </c>
      <c r="C156" s="163">
        <v>1419</v>
      </c>
      <c r="D156" s="163">
        <v>118</v>
      </c>
      <c r="E156" s="163">
        <v>1034</v>
      </c>
      <c r="F156" s="163">
        <v>1552</v>
      </c>
      <c r="G156" s="163">
        <v>1782</v>
      </c>
      <c r="H156" s="163">
        <v>1766</v>
      </c>
      <c r="I156" s="164">
        <f t="shared" si="32"/>
        <v>-8.9786756453422711E-3</v>
      </c>
      <c r="J156" s="165">
        <f t="shared" si="33"/>
        <v>0.24453840732910503</v>
      </c>
      <c r="K156" s="164">
        <f>H156/H151</f>
        <v>0.13852066828770884</v>
      </c>
    </row>
    <row r="157" spans="2:11" x14ac:dyDescent="0.25">
      <c r="B157" s="162" t="s">
        <v>113</v>
      </c>
      <c r="C157" s="163">
        <v>1688</v>
      </c>
      <c r="D157" s="163">
        <v>53</v>
      </c>
      <c r="E157" s="163">
        <v>1793</v>
      </c>
      <c r="F157" s="163">
        <v>1134</v>
      </c>
      <c r="G157" s="163">
        <v>1490</v>
      </c>
      <c r="H157" s="163">
        <v>1339</v>
      </c>
      <c r="I157" s="164">
        <f t="shared" si="32"/>
        <v>-0.10134228187919458</v>
      </c>
      <c r="J157" s="165">
        <f t="shared" si="33"/>
        <v>-0.20675355450236965</v>
      </c>
      <c r="K157" s="164">
        <f>H157/H151</f>
        <v>0.10502784532120166</v>
      </c>
    </row>
    <row r="158" spans="2:11" x14ac:dyDescent="0.25">
      <c r="B158" s="162" t="s">
        <v>116</v>
      </c>
      <c r="C158" s="163">
        <v>962</v>
      </c>
      <c r="D158" s="163">
        <v>70</v>
      </c>
      <c r="E158" s="163">
        <v>746</v>
      </c>
      <c r="F158" s="163">
        <v>518</v>
      </c>
      <c r="G158" s="163">
        <v>1188</v>
      </c>
      <c r="H158" s="163">
        <v>1524</v>
      </c>
      <c r="I158" s="164">
        <f t="shared" si="32"/>
        <v>0.28282828282828287</v>
      </c>
      <c r="J158" s="165">
        <f t="shared" si="33"/>
        <v>0.58419958419958418</v>
      </c>
      <c r="K158" s="164">
        <f>H158/H151</f>
        <v>0.11953878735587105</v>
      </c>
    </row>
    <row r="159" spans="2:11" x14ac:dyDescent="0.25">
      <c r="B159" s="162" t="s">
        <v>123</v>
      </c>
      <c r="C159" s="163">
        <v>201</v>
      </c>
      <c r="D159" s="163">
        <v>1</v>
      </c>
      <c r="E159" s="163">
        <v>144</v>
      </c>
      <c r="F159" s="163">
        <v>194</v>
      </c>
      <c r="G159" s="163">
        <v>218</v>
      </c>
      <c r="H159" s="163">
        <v>314</v>
      </c>
      <c r="I159" s="164">
        <f t="shared" si="32"/>
        <v>0.44036697247706424</v>
      </c>
      <c r="J159" s="165">
        <f t="shared" si="33"/>
        <v>0.56218905472636815</v>
      </c>
      <c r="K159" s="164">
        <f>H159/H151</f>
        <v>2.4629382696682092E-2</v>
      </c>
    </row>
    <row r="160" spans="2:11" x14ac:dyDescent="0.25">
      <c r="B160" s="162" t="s">
        <v>119</v>
      </c>
      <c r="C160" s="163">
        <v>207</v>
      </c>
      <c r="D160" s="163">
        <v>94</v>
      </c>
      <c r="E160" s="163">
        <v>202</v>
      </c>
      <c r="F160" s="163">
        <v>309</v>
      </c>
      <c r="G160" s="163">
        <v>383</v>
      </c>
      <c r="H160" s="163">
        <v>329</v>
      </c>
      <c r="I160" s="164">
        <f t="shared" si="32"/>
        <v>-0.14099216710182771</v>
      </c>
      <c r="J160" s="165">
        <f t="shared" si="33"/>
        <v>0.58937198067632846</v>
      </c>
      <c r="K160" s="164">
        <f>H160/H151</f>
        <v>2.5805945564357988E-2</v>
      </c>
    </row>
    <row r="161" spans="2:11" x14ac:dyDescent="0.25">
      <c r="B161" s="162" t="s">
        <v>128</v>
      </c>
      <c r="C161" s="163">
        <v>20</v>
      </c>
      <c r="D161" s="163">
        <v>4</v>
      </c>
      <c r="E161" s="163">
        <v>80</v>
      </c>
      <c r="F161" s="163">
        <v>32</v>
      </c>
      <c r="G161" s="163">
        <v>23</v>
      </c>
      <c r="H161" s="163">
        <v>16</v>
      </c>
      <c r="I161" s="164">
        <f t="shared" si="32"/>
        <v>-0.30434782608695654</v>
      </c>
      <c r="J161" s="165">
        <f t="shared" si="33"/>
        <v>-0.19999999999999996</v>
      </c>
      <c r="K161" s="164">
        <f>H161/H151</f>
        <v>1.2550003921876225E-3</v>
      </c>
    </row>
    <row r="162" spans="2:11" x14ac:dyDescent="0.25">
      <c r="B162" s="162" t="s">
        <v>131</v>
      </c>
      <c r="C162" s="163">
        <v>75</v>
      </c>
      <c r="D162" s="163">
        <v>6</v>
      </c>
      <c r="E162" s="163">
        <v>59</v>
      </c>
      <c r="F162" s="163">
        <v>53</v>
      </c>
      <c r="G162" s="163">
        <v>71</v>
      </c>
      <c r="H162" s="163">
        <v>52</v>
      </c>
      <c r="I162" s="164">
        <f t="shared" si="32"/>
        <v>-0.26760563380281688</v>
      </c>
      <c r="J162" s="165">
        <f t="shared" si="33"/>
        <v>-0.30666666666666664</v>
      </c>
      <c r="K162" s="164">
        <f>H162/H151</f>
        <v>4.0787512746097735E-3</v>
      </c>
    </row>
    <row r="163" spans="2:11" x14ac:dyDescent="0.25">
      <c r="B163" s="168" t="s">
        <v>145</v>
      </c>
      <c r="C163" s="169">
        <f t="shared" ref="C163:H163" si="34">C155-SUM(C156:C162)</f>
        <v>1553</v>
      </c>
      <c r="D163" s="169">
        <f t="shared" si="34"/>
        <v>259</v>
      </c>
      <c r="E163" s="169">
        <f t="shared" si="34"/>
        <v>1164</v>
      </c>
      <c r="F163" s="169">
        <f t="shared" si="34"/>
        <v>1004</v>
      </c>
      <c r="G163" s="169">
        <f t="shared" si="34"/>
        <v>1766</v>
      </c>
      <c r="H163" s="169">
        <f t="shared" si="34"/>
        <v>1964</v>
      </c>
      <c r="I163" s="170">
        <f t="shared" si="32"/>
        <v>0.11211778029445063</v>
      </c>
      <c r="J163" s="171">
        <f t="shared" si="33"/>
        <v>0.26464906632324525</v>
      </c>
      <c r="K163" s="170">
        <f>H163/H151</f>
        <v>0.15405129814103066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A392C-2136-4FA6-A729-7C0836778B47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258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259</v>
      </c>
      <c r="D7" s="172" t="s">
        <v>260</v>
      </c>
      <c r="E7" s="172" t="s">
        <v>261</v>
      </c>
      <c r="F7" s="172" t="s">
        <v>262</v>
      </c>
      <c r="G7" s="172" t="s">
        <v>263</v>
      </c>
      <c r="H7" s="172" t="s">
        <v>264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259</v>
      </c>
      <c r="R7" s="172" t="s">
        <v>260</v>
      </c>
      <c r="S7" s="172" t="s">
        <v>261</v>
      </c>
      <c r="T7" s="172" t="s">
        <v>262</v>
      </c>
      <c r="U7" s="172" t="s">
        <v>263</v>
      </c>
      <c r="V7" s="172" t="s">
        <v>264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46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4079006</v>
      </c>
      <c r="D9" s="176">
        <v>4041070</v>
      </c>
      <c r="E9" s="176">
        <v>1407412</v>
      </c>
      <c r="F9" s="176">
        <v>3924823</v>
      </c>
      <c r="G9" s="176">
        <v>4320832</v>
      </c>
      <c r="H9" s="176">
        <v>4588197</v>
      </c>
      <c r="I9" s="177">
        <f>IFERROR(H9/G9-1,"-")</f>
        <v>6.1878129027002293E-2</v>
      </c>
      <c r="J9" s="177">
        <f>IFERROR(H9/D9-1,"-")</f>
        <v>0.13539161657679766</v>
      </c>
      <c r="K9" s="176">
        <f>H9-G9</f>
        <v>267365</v>
      </c>
      <c r="L9" s="176">
        <f>H9-D9</f>
        <v>547127</v>
      </c>
      <c r="M9" s="177">
        <f t="shared" ref="M9:M21" si="0">H9/H$9</f>
        <v>1</v>
      </c>
      <c r="P9" s="154" t="s">
        <v>68</v>
      </c>
      <c r="Q9" s="176">
        <v>37938</v>
      </c>
      <c r="R9" s="176">
        <v>36869</v>
      </c>
      <c r="S9" s="176">
        <v>11628</v>
      </c>
      <c r="T9" s="176">
        <v>29058</v>
      </c>
      <c r="U9" s="176">
        <v>41308</v>
      </c>
      <c r="V9" s="176">
        <v>35995</v>
      </c>
      <c r="W9" s="177">
        <f>IFERROR(V9/U9-1,"-")</f>
        <v>-0.12861915367483301</v>
      </c>
      <c r="X9" s="177">
        <f>IFERROR(V9/R9-1,"-")</f>
        <v>-2.3705552089831605E-2</v>
      </c>
      <c r="Y9" s="176">
        <f>V9-U9</f>
        <v>-5313</v>
      </c>
      <c r="Z9" s="176">
        <f>V9-R9</f>
        <v>-874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905052</v>
      </c>
      <c r="D10" s="158">
        <v>910213</v>
      </c>
      <c r="E10" s="158">
        <v>408177</v>
      </c>
      <c r="F10" s="158">
        <v>883151</v>
      </c>
      <c r="G10" s="158">
        <v>913897</v>
      </c>
      <c r="H10" s="158">
        <v>920763</v>
      </c>
      <c r="I10" s="160">
        <f>IFERROR(H10/G10-1,"-")</f>
        <v>7.512881648588321E-3</v>
      </c>
      <c r="J10" s="159">
        <f t="shared" ref="J10:J21" si="2">IFERROR(H10/D10-1,"-")</f>
        <v>1.1590693606881031E-2</v>
      </c>
      <c r="K10" s="158">
        <f t="shared" ref="K10:K20" si="3">H10-G10</f>
        <v>6866</v>
      </c>
      <c r="L10" s="158">
        <f t="shared" ref="L10:L21" si="4">H10-D10</f>
        <v>10550</v>
      </c>
      <c r="M10" s="159">
        <f t="shared" si="0"/>
        <v>0.20068079029736519</v>
      </c>
      <c r="P10" s="157" t="s">
        <v>97</v>
      </c>
      <c r="Q10" s="158">
        <v>9914</v>
      </c>
      <c r="R10" s="158">
        <v>9302</v>
      </c>
      <c r="S10" s="158">
        <v>2244</v>
      </c>
      <c r="T10" s="158">
        <v>4856</v>
      </c>
      <c r="U10" s="158">
        <v>17500</v>
      </c>
      <c r="V10" s="158">
        <v>9811</v>
      </c>
      <c r="W10" s="160">
        <f>IFERROR(V10/U10-1,"-")</f>
        <v>-0.43937142857142852</v>
      </c>
      <c r="X10" s="159">
        <f t="shared" ref="X10:X21" si="5">IFERROR(V10/R10-1,"-")</f>
        <v>5.4719415179531383E-2</v>
      </c>
      <c r="Y10" s="157">
        <f t="shared" ref="Y10:Y20" si="6">V10-U10</f>
        <v>-7689</v>
      </c>
      <c r="Z10" s="158">
        <f t="shared" ref="Z10:Z21" si="7">V10-R10</f>
        <v>509</v>
      </c>
      <c r="AA10" s="159">
        <f t="shared" si="1"/>
        <v>0.27256563411584944</v>
      </c>
    </row>
    <row r="11" spans="1:27" x14ac:dyDescent="0.25">
      <c r="A11" s="161" t="s">
        <v>100</v>
      </c>
      <c r="B11" s="162" t="s">
        <v>103</v>
      </c>
      <c r="C11" s="163">
        <v>375830</v>
      </c>
      <c r="D11" s="163">
        <v>363873</v>
      </c>
      <c r="E11" s="163">
        <v>179710</v>
      </c>
      <c r="F11" s="163">
        <v>374364</v>
      </c>
      <c r="G11" s="163">
        <v>380988</v>
      </c>
      <c r="H11" s="163">
        <v>371208</v>
      </c>
      <c r="I11" s="165">
        <f>IFERROR(H11/G11-1,"-")</f>
        <v>-2.5670099845664485E-2</v>
      </c>
      <c r="J11" s="164">
        <f t="shared" si="2"/>
        <v>2.015813209553885E-2</v>
      </c>
      <c r="K11" s="163">
        <f t="shared" si="3"/>
        <v>-9780</v>
      </c>
      <c r="L11" s="163">
        <f t="shared" si="4"/>
        <v>7335</v>
      </c>
      <c r="M11" s="164">
        <f t="shared" si="0"/>
        <v>8.0904982937742217E-2</v>
      </c>
      <c r="P11" s="162" t="s">
        <v>103</v>
      </c>
      <c r="Q11" s="163">
        <v>6291</v>
      </c>
      <c r="R11" s="163">
        <v>5254</v>
      </c>
      <c r="S11" s="163">
        <v>1592</v>
      </c>
      <c r="T11" s="163">
        <v>2591</v>
      </c>
      <c r="U11" s="163">
        <v>12921</v>
      </c>
      <c r="V11" s="163">
        <v>6705</v>
      </c>
      <c r="W11" s="165">
        <f>IFERROR(V11/U11-1,"-")</f>
        <v>-0.48107731599721382</v>
      </c>
      <c r="X11" s="164">
        <f t="shared" si="5"/>
        <v>0.27617053673391712</v>
      </c>
      <c r="Y11" s="162">
        <f t="shared" si="6"/>
        <v>-6216</v>
      </c>
      <c r="Z11" s="163">
        <f t="shared" si="7"/>
        <v>1451</v>
      </c>
      <c r="AA11" s="164">
        <f>V11/V$9</f>
        <v>0.18627587164884013</v>
      </c>
    </row>
    <row r="12" spans="1:27" x14ac:dyDescent="0.25">
      <c r="A12" s="1"/>
      <c r="B12" s="162" t="s">
        <v>100</v>
      </c>
      <c r="C12" s="163">
        <v>529222</v>
      </c>
      <c r="D12" s="163">
        <v>546340</v>
      </c>
      <c r="E12" s="163">
        <v>228467</v>
      </c>
      <c r="F12" s="163">
        <v>508787</v>
      </c>
      <c r="G12" s="163">
        <v>532909</v>
      </c>
      <c r="H12" s="163">
        <v>549555</v>
      </c>
      <c r="I12" s="165">
        <f>IFERROR(H12/G12-1,"-")</f>
        <v>3.1236102223831885E-2</v>
      </c>
      <c r="J12" s="164">
        <f t="shared" si="2"/>
        <v>5.884613976644637E-3</v>
      </c>
      <c r="K12" s="163">
        <f t="shared" si="3"/>
        <v>16646</v>
      </c>
      <c r="L12" s="163">
        <f t="shared" si="4"/>
        <v>3215</v>
      </c>
      <c r="M12" s="164">
        <f t="shared" si="0"/>
        <v>0.11977580735962297</v>
      </c>
      <c r="P12" s="162" t="s">
        <v>100</v>
      </c>
      <c r="Q12" s="163">
        <v>3623</v>
      </c>
      <c r="R12" s="163">
        <v>4048</v>
      </c>
      <c r="S12" s="163">
        <v>652</v>
      </c>
      <c r="T12" s="163">
        <v>2265</v>
      </c>
      <c r="U12" s="163">
        <v>4579</v>
      </c>
      <c r="V12" s="163">
        <v>3106</v>
      </c>
      <c r="W12" s="165">
        <f>IFERROR(V12/U12-1,"-")</f>
        <v>-0.32168595763267094</v>
      </c>
      <c r="X12" s="164">
        <f t="shared" si="5"/>
        <v>-0.23270750988142297</v>
      </c>
      <c r="Y12" s="162">
        <f t="shared" si="6"/>
        <v>-1473</v>
      </c>
      <c r="Z12" s="163">
        <f t="shared" si="7"/>
        <v>-942</v>
      </c>
      <c r="AA12" s="164">
        <f t="shared" si="1"/>
        <v>8.6289762467009312E-2</v>
      </c>
    </row>
    <row r="13" spans="1:27" s="56" customFormat="1" x14ac:dyDescent="0.25">
      <c r="B13" s="157" t="s">
        <v>107</v>
      </c>
      <c r="C13" s="158">
        <v>3173954</v>
      </c>
      <c r="D13" s="158">
        <v>3130857</v>
      </c>
      <c r="E13" s="158">
        <v>999235</v>
      </c>
      <c r="F13" s="158">
        <v>3041672</v>
      </c>
      <c r="G13" s="158">
        <v>3406935</v>
      </c>
      <c r="H13" s="158">
        <v>3667434</v>
      </c>
      <c r="I13" s="160">
        <f>IFERROR(H13/G13-1,"-")</f>
        <v>7.6461394185683096E-2</v>
      </c>
      <c r="J13" s="159">
        <f t="shared" si="2"/>
        <v>0.17138342632704084</v>
      </c>
      <c r="K13" s="158">
        <f t="shared" si="3"/>
        <v>260499</v>
      </c>
      <c r="L13" s="158">
        <f t="shared" si="4"/>
        <v>536577</v>
      </c>
      <c r="M13" s="159">
        <f t="shared" si="0"/>
        <v>0.79931920970263481</v>
      </c>
      <c r="P13" s="157" t="s">
        <v>107</v>
      </c>
      <c r="Q13" s="158">
        <v>28024</v>
      </c>
      <c r="R13" s="158">
        <v>27567</v>
      </c>
      <c r="S13" s="158">
        <v>9384</v>
      </c>
      <c r="T13" s="158">
        <v>24202</v>
      </c>
      <c r="U13" s="158">
        <v>23808</v>
      </c>
      <c r="V13" s="158">
        <v>26184</v>
      </c>
      <c r="W13" s="160">
        <f>IFERROR(V13/U13-1,"-")</f>
        <v>9.9798387096774244E-2</v>
      </c>
      <c r="X13" s="159">
        <f t="shared" si="5"/>
        <v>-5.0168679943410566E-2</v>
      </c>
      <c r="Y13" s="157">
        <f t="shared" si="6"/>
        <v>2376</v>
      </c>
      <c r="Z13" s="158">
        <f t="shared" si="7"/>
        <v>-1383</v>
      </c>
      <c r="AA13" s="159">
        <f t="shared" si="1"/>
        <v>0.72743436588415056</v>
      </c>
    </row>
    <row r="14" spans="1:27" s="56" customFormat="1" x14ac:dyDescent="0.25">
      <c r="B14" s="162" t="s">
        <v>110</v>
      </c>
      <c r="C14" s="163">
        <v>1422049</v>
      </c>
      <c r="D14" s="163">
        <v>1458560</v>
      </c>
      <c r="E14" s="163">
        <v>385012</v>
      </c>
      <c r="F14" s="163">
        <v>1431126</v>
      </c>
      <c r="G14" s="163">
        <v>1624627</v>
      </c>
      <c r="H14" s="163">
        <v>1752831</v>
      </c>
      <c r="I14" s="165">
        <f t="shared" ref="I14:I21" si="8">IFERROR(H14/G14-1,"-")</f>
        <v>7.8912882772476323E-2</v>
      </c>
      <c r="J14" s="164">
        <f t="shared" si="2"/>
        <v>0.20175447016235193</v>
      </c>
      <c r="K14" s="163">
        <f t="shared" si="3"/>
        <v>128204</v>
      </c>
      <c r="L14" s="163">
        <f t="shared" si="4"/>
        <v>294271</v>
      </c>
      <c r="M14" s="164">
        <f t="shared" si="0"/>
        <v>0.38203045771574323</v>
      </c>
      <c r="P14" s="162" t="s">
        <v>110</v>
      </c>
      <c r="Q14" s="163">
        <v>8126</v>
      </c>
      <c r="R14" s="163">
        <v>8621</v>
      </c>
      <c r="S14" s="163">
        <v>2951</v>
      </c>
      <c r="T14" s="163">
        <v>8555</v>
      </c>
      <c r="U14" s="163">
        <v>7494</v>
      </c>
      <c r="V14" s="163">
        <v>9162</v>
      </c>
      <c r="W14" s="165">
        <f t="shared" ref="W14:W21" si="9">IFERROR(V14/U14-1,"-")</f>
        <v>0.22257806244996003</v>
      </c>
      <c r="X14" s="164">
        <f t="shared" si="5"/>
        <v>6.2753740865328922E-2</v>
      </c>
      <c r="Y14" s="162">
        <f t="shared" si="6"/>
        <v>1668</v>
      </c>
      <c r="Z14" s="163">
        <f t="shared" si="7"/>
        <v>541</v>
      </c>
      <c r="AA14" s="164">
        <f t="shared" si="1"/>
        <v>0.2545353521322406</v>
      </c>
    </row>
    <row r="15" spans="1:27" x14ac:dyDescent="0.25">
      <c r="A15" s="1"/>
      <c r="B15" s="162" t="s">
        <v>113</v>
      </c>
      <c r="C15" s="163">
        <v>477576</v>
      </c>
      <c r="D15" s="163">
        <v>403748</v>
      </c>
      <c r="E15" s="163">
        <v>124078</v>
      </c>
      <c r="F15" s="163">
        <v>300252</v>
      </c>
      <c r="G15" s="163">
        <v>340777</v>
      </c>
      <c r="H15" s="163">
        <v>356314</v>
      </c>
      <c r="I15" s="165">
        <f t="shared" si="8"/>
        <v>4.5592865715702535E-2</v>
      </c>
      <c r="J15" s="164">
        <f t="shared" si="2"/>
        <v>-0.11748417329621452</v>
      </c>
      <c r="K15" s="163">
        <f t="shared" si="3"/>
        <v>15537</v>
      </c>
      <c r="L15" s="163">
        <f t="shared" si="4"/>
        <v>-47434</v>
      </c>
      <c r="M15" s="164">
        <f t="shared" si="0"/>
        <v>7.7658827639702485E-2</v>
      </c>
      <c r="P15" s="162" t="s">
        <v>113</v>
      </c>
      <c r="Q15" s="163">
        <v>8872</v>
      </c>
      <c r="R15" s="163">
        <v>7201</v>
      </c>
      <c r="S15" s="163">
        <v>2373</v>
      </c>
      <c r="T15" s="163">
        <v>5239</v>
      </c>
      <c r="U15" s="163">
        <v>4202</v>
      </c>
      <c r="V15" s="163">
        <v>5076</v>
      </c>
      <c r="W15" s="165">
        <f t="shared" si="9"/>
        <v>0.20799619228938604</v>
      </c>
      <c r="X15" s="164">
        <f t="shared" si="5"/>
        <v>-0.29509790306901817</v>
      </c>
      <c r="Y15" s="162">
        <f t="shared" si="6"/>
        <v>874</v>
      </c>
      <c r="Z15" s="163">
        <f t="shared" si="7"/>
        <v>-2125</v>
      </c>
      <c r="AA15" s="164">
        <f t="shared" si="1"/>
        <v>0.14101958605361856</v>
      </c>
    </row>
    <row r="16" spans="1:27" x14ac:dyDescent="0.25">
      <c r="A16" s="1"/>
      <c r="B16" s="162" t="s">
        <v>116</v>
      </c>
      <c r="C16" s="163">
        <v>140796</v>
      </c>
      <c r="D16" s="163">
        <v>143231</v>
      </c>
      <c r="E16" s="163">
        <v>52755</v>
      </c>
      <c r="F16" s="163">
        <v>164388</v>
      </c>
      <c r="G16" s="163">
        <v>185624</v>
      </c>
      <c r="H16" s="163">
        <v>199100</v>
      </c>
      <c r="I16" s="165">
        <f t="shared" si="8"/>
        <v>7.2598370900314624E-2</v>
      </c>
      <c r="J16" s="164">
        <f t="shared" si="2"/>
        <v>0.39006220720374785</v>
      </c>
      <c r="K16" s="163">
        <f t="shared" si="3"/>
        <v>13476</v>
      </c>
      <c r="L16" s="163">
        <f t="shared" si="4"/>
        <v>55869</v>
      </c>
      <c r="M16" s="164">
        <f t="shared" si="0"/>
        <v>4.3393951916188431E-2</v>
      </c>
      <c r="P16" s="162" t="s">
        <v>116</v>
      </c>
      <c r="Q16" s="163">
        <v>1764</v>
      </c>
      <c r="R16" s="163">
        <v>1922</v>
      </c>
      <c r="S16" s="163">
        <v>504</v>
      </c>
      <c r="T16" s="163">
        <v>2127</v>
      </c>
      <c r="U16" s="163">
        <v>2399</v>
      </c>
      <c r="V16" s="163">
        <v>1961</v>
      </c>
      <c r="W16" s="165">
        <f t="shared" si="9"/>
        <v>-0.18257607336390158</v>
      </c>
      <c r="X16" s="164">
        <f t="shared" si="5"/>
        <v>2.0291363163371434E-2</v>
      </c>
      <c r="Y16" s="162">
        <f t="shared" si="6"/>
        <v>-438</v>
      </c>
      <c r="Z16" s="163">
        <f t="shared" si="7"/>
        <v>39</v>
      </c>
      <c r="AA16" s="164">
        <f t="shared" si="1"/>
        <v>5.4479788859563831E-2</v>
      </c>
    </row>
    <row r="17" spans="1:27" x14ac:dyDescent="0.25">
      <c r="A17" s="1"/>
      <c r="B17" s="162" t="s">
        <v>123</v>
      </c>
      <c r="C17" s="163">
        <v>126572</v>
      </c>
      <c r="D17" s="163">
        <v>117379</v>
      </c>
      <c r="E17" s="163">
        <v>36756</v>
      </c>
      <c r="F17" s="163">
        <v>145398</v>
      </c>
      <c r="G17" s="163">
        <v>138315</v>
      </c>
      <c r="H17" s="163">
        <v>147784</v>
      </c>
      <c r="I17" s="165">
        <f t="shared" si="8"/>
        <v>6.8459675378664597E-2</v>
      </c>
      <c r="J17" s="164">
        <f t="shared" si="2"/>
        <v>0.25903270602066808</v>
      </c>
      <c r="K17" s="163">
        <f t="shared" si="3"/>
        <v>9469</v>
      </c>
      <c r="L17" s="163">
        <f t="shared" si="4"/>
        <v>30405</v>
      </c>
      <c r="M17" s="164">
        <f t="shared" si="0"/>
        <v>3.220960215962828E-2</v>
      </c>
      <c r="P17" s="162" t="s">
        <v>123</v>
      </c>
      <c r="Q17" s="163">
        <v>566</v>
      </c>
      <c r="R17" s="163">
        <v>640</v>
      </c>
      <c r="S17" s="163">
        <v>247</v>
      </c>
      <c r="T17" s="163">
        <v>711</v>
      </c>
      <c r="U17" s="163">
        <v>596</v>
      </c>
      <c r="V17" s="163">
        <v>870</v>
      </c>
      <c r="W17" s="165">
        <f t="shared" si="9"/>
        <v>0.45973154362416113</v>
      </c>
      <c r="X17" s="164">
        <f t="shared" si="5"/>
        <v>0.359375</v>
      </c>
      <c r="Y17" s="162">
        <f t="shared" si="6"/>
        <v>274</v>
      </c>
      <c r="Z17" s="163">
        <f t="shared" si="7"/>
        <v>230</v>
      </c>
      <c r="AA17" s="164">
        <f t="shared" si="1"/>
        <v>2.4170023614390888E-2</v>
      </c>
    </row>
    <row r="18" spans="1:27" x14ac:dyDescent="0.25">
      <c r="A18" s="1"/>
      <c r="B18" s="162" t="s">
        <v>119</v>
      </c>
      <c r="C18" s="163">
        <v>112757</v>
      </c>
      <c r="D18" s="163">
        <v>109526</v>
      </c>
      <c r="E18" s="163">
        <v>51013</v>
      </c>
      <c r="F18" s="163">
        <v>119837</v>
      </c>
      <c r="G18" s="163">
        <v>123591</v>
      </c>
      <c r="H18" s="163">
        <v>129349</v>
      </c>
      <c r="I18" s="165">
        <f t="shared" si="8"/>
        <v>4.6589152931847844E-2</v>
      </c>
      <c r="J18" s="164">
        <f t="shared" si="2"/>
        <v>0.18098898891587378</v>
      </c>
      <c r="K18" s="163">
        <f t="shared" si="3"/>
        <v>5758</v>
      </c>
      <c r="L18" s="163">
        <f t="shared" si="4"/>
        <v>19823</v>
      </c>
      <c r="M18" s="164">
        <f t="shared" si="0"/>
        <v>2.819168401008065E-2</v>
      </c>
      <c r="P18" s="162" t="s">
        <v>119</v>
      </c>
      <c r="Q18" s="163">
        <v>511</v>
      </c>
      <c r="R18" s="163">
        <v>588</v>
      </c>
      <c r="S18" s="163">
        <v>217</v>
      </c>
      <c r="T18" s="163">
        <v>550</v>
      </c>
      <c r="U18" s="163">
        <v>548</v>
      </c>
      <c r="V18" s="163">
        <v>593</v>
      </c>
      <c r="W18" s="165">
        <f t="shared" si="9"/>
        <v>8.2116788321167977E-2</v>
      </c>
      <c r="X18" s="164">
        <f t="shared" si="5"/>
        <v>8.5034013605442826E-3</v>
      </c>
      <c r="Y18" s="162">
        <f t="shared" si="6"/>
        <v>45</v>
      </c>
      <c r="Z18" s="163">
        <f t="shared" si="7"/>
        <v>5</v>
      </c>
      <c r="AA18" s="164">
        <f t="shared" si="1"/>
        <v>1.6474510348659537E-2</v>
      </c>
    </row>
    <row r="19" spans="1:27" x14ac:dyDescent="0.25">
      <c r="A19" s="161" t="s">
        <v>144</v>
      </c>
      <c r="B19" s="162" t="s">
        <v>128</v>
      </c>
      <c r="C19" s="163">
        <v>50764</v>
      </c>
      <c r="D19" s="163">
        <v>57227</v>
      </c>
      <c r="E19" s="163">
        <v>28587</v>
      </c>
      <c r="F19" s="163">
        <v>44415</v>
      </c>
      <c r="G19" s="163">
        <v>51790</v>
      </c>
      <c r="H19" s="163">
        <v>47305</v>
      </c>
      <c r="I19" s="165">
        <f t="shared" si="8"/>
        <v>-8.6599729677543924E-2</v>
      </c>
      <c r="J19" s="164">
        <f t="shared" si="2"/>
        <v>-0.17337969839411471</v>
      </c>
      <c r="K19" s="163">
        <f t="shared" si="3"/>
        <v>-4485</v>
      </c>
      <c r="L19" s="163">
        <f t="shared" si="4"/>
        <v>-9922</v>
      </c>
      <c r="M19" s="164">
        <f t="shared" si="0"/>
        <v>1.0310150152663454E-2</v>
      </c>
      <c r="P19" s="162" t="s">
        <v>128</v>
      </c>
      <c r="Q19" s="163">
        <v>270</v>
      </c>
      <c r="R19" s="163">
        <v>190</v>
      </c>
      <c r="S19" s="163">
        <v>136</v>
      </c>
      <c r="T19" s="163">
        <v>70</v>
      </c>
      <c r="U19" s="163">
        <v>184</v>
      </c>
      <c r="V19" s="163">
        <v>98</v>
      </c>
      <c r="W19" s="165">
        <f t="shared" si="9"/>
        <v>-0.46739130434782605</v>
      </c>
      <c r="X19" s="164">
        <f t="shared" si="5"/>
        <v>-0.48421052631578942</v>
      </c>
      <c r="Y19" s="162">
        <f t="shared" si="6"/>
        <v>-86</v>
      </c>
      <c r="Z19" s="163">
        <f t="shared" si="7"/>
        <v>-92</v>
      </c>
      <c r="AA19" s="164">
        <f t="shared" si="1"/>
        <v>2.7226003611612723E-3</v>
      </c>
    </row>
    <row r="20" spans="1:27" x14ac:dyDescent="0.25">
      <c r="A20" s="167" t="s">
        <v>145</v>
      </c>
      <c r="B20" s="162" t="s">
        <v>131</v>
      </c>
      <c r="C20" s="163">
        <v>84309</v>
      </c>
      <c r="D20" s="163">
        <v>72152</v>
      </c>
      <c r="E20" s="163">
        <v>41109</v>
      </c>
      <c r="F20" s="163">
        <v>33983</v>
      </c>
      <c r="G20" s="163">
        <v>47849</v>
      </c>
      <c r="H20" s="163">
        <v>47652</v>
      </c>
      <c r="I20" s="165">
        <f t="shared" si="8"/>
        <v>-4.1171184350770051E-3</v>
      </c>
      <c r="J20" s="164">
        <f t="shared" si="2"/>
        <v>-0.33956092693203233</v>
      </c>
      <c r="K20" s="163">
        <f t="shared" si="3"/>
        <v>-197</v>
      </c>
      <c r="L20" s="163">
        <f t="shared" si="4"/>
        <v>-24500</v>
      </c>
      <c r="M20" s="164">
        <f t="shared" si="0"/>
        <v>1.0385778989001561E-2</v>
      </c>
      <c r="P20" s="162" t="s">
        <v>131</v>
      </c>
      <c r="Q20" s="163">
        <v>302</v>
      </c>
      <c r="R20" s="163">
        <v>323</v>
      </c>
      <c r="S20" s="163">
        <v>207</v>
      </c>
      <c r="T20" s="163">
        <v>110</v>
      </c>
      <c r="U20" s="163">
        <v>156</v>
      </c>
      <c r="V20" s="163">
        <v>100</v>
      </c>
      <c r="W20" s="165">
        <f t="shared" si="9"/>
        <v>-0.35897435897435892</v>
      </c>
      <c r="X20" s="164">
        <f t="shared" si="5"/>
        <v>-0.69040247678018574</v>
      </c>
      <c r="Y20" s="162">
        <f t="shared" si="6"/>
        <v>-56</v>
      </c>
      <c r="Z20" s="163">
        <f t="shared" si="7"/>
        <v>-223</v>
      </c>
      <c r="AA20" s="164">
        <f t="shared" si="1"/>
        <v>2.778163633838033E-3</v>
      </c>
    </row>
    <row r="21" spans="1:27" x14ac:dyDescent="0.25">
      <c r="B21" s="168" t="s">
        <v>145</v>
      </c>
      <c r="C21" s="169">
        <f t="shared" ref="C21:H21" si="10">C13-SUM(C14:C20)</f>
        <v>759131</v>
      </c>
      <c r="D21" s="169">
        <f t="shared" si="10"/>
        <v>769034</v>
      </c>
      <c r="E21" s="169">
        <f t="shared" si="10"/>
        <v>279925</v>
      </c>
      <c r="F21" s="169">
        <f t="shared" si="10"/>
        <v>802273</v>
      </c>
      <c r="G21" s="169">
        <f t="shared" si="10"/>
        <v>894362</v>
      </c>
      <c r="H21" s="169">
        <f t="shared" si="10"/>
        <v>987099</v>
      </c>
      <c r="I21" s="171">
        <f t="shared" si="8"/>
        <v>0.10369067558773737</v>
      </c>
      <c r="J21" s="170">
        <f t="shared" si="2"/>
        <v>0.28355703388926878</v>
      </c>
      <c r="K21" s="169">
        <f>H21-G21</f>
        <v>92737</v>
      </c>
      <c r="L21" s="169">
        <f t="shared" si="4"/>
        <v>218065</v>
      </c>
      <c r="M21" s="170">
        <f t="shared" si="0"/>
        <v>0.21513875711962674</v>
      </c>
      <c r="P21" s="168" t="s">
        <v>145</v>
      </c>
      <c r="Q21" s="169">
        <f t="shared" ref="Q21:V21" si="11">Q13-SUM(Q14:Q20)</f>
        <v>7613</v>
      </c>
      <c r="R21" s="169">
        <f t="shared" si="11"/>
        <v>8082</v>
      </c>
      <c r="S21" s="169">
        <f t="shared" si="11"/>
        <v>2749</v>
      </c>
      <c r="T21" s="169">
        <f t="shared" si="11"/>
        <v>6840</v>
      </c>
      <c r="U21" s="169">
        <f t="shared" si="11"/>
        <v>8229</v>
      </c>
      <c r="V21" s="169">
        <f t="shared" si="11"/>
        <v>8324</v>
      </c>
      <c r="W21" s="171">
        <f t="shared" si="9"/>
        <v>1.154453761088825E-2</v>
      </c>
      <c r="X21" s="170">
        <f t="shared" si="5"/>
        <v>2.9943083395199244E-2</v>
      </c>
      <c r="Y21" s="168">
        <f>V21-U21</f>
        <v>95</v>
      </c>
      <c r="Z21" s="169">
        <f t="shared" si="7"/>
        <v>242</v>
      </c>
      <c r="AA21" s="170">
        <f t="shared" si="1"/>
        <v>0.23125434088067787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1433849</v>
      </c>
      <c r="D23" s="176">
        <v>1485492</v>
      </c>
      <c r="E23" s="176">
        <v>464064</v>
      </c>
      <c r="F23" s="176">
        <v>1457395</v>
      </c>
      <c r="G23" s="176">
        <v>1572308</v>
      </c>
      <c r="H23" s="176">
        <v>1622538</v>
      </c>
      <c r="I23" s="177">
        <f>IFERROR(H23/G23-1,"-")</f>
        <v>3.1946666938029944E-2</v>
      </c>
      <c r="J23" s="177">
        <f>IFERROR(H23/D23-1,"-")</f>
        <v>9.2256302962250958E-2</v>
      </c>
      <c r="K23" s="176">
        <f>H23-G23</f>
        <v>50230</v>
      </c>
      <c r="L23" s="176">
        <f>H23-D23</f>
        <v>137046</v>
      </c>
      <c r="M23" s="177">
        <f t="shared" ref="M23:M35" si="12">H23/H$9</f>
        <v>0.353633028398737</v>
      </c>
    </row>
    <row r="24" spans="1:27" x14ac:dyDescent="0.25">
      <c r="B24" s="157" t="s">
        <v>97</v>
      </c>
      <c r="C24" s="158">
        <v>167889</v>
      </c>
      <c r="D24" s="158">
        <v>200261</v>
      </c>
      <c r="E24" s="158">
        <v>91009</v>
      </c>
      <c r="F24" s="158">
        <v>184306</v>
      </c>
      <c r="G24" s="158">
        <v>161501</v>
      </c>
      <c r="H24" s="158">
        <v>142945</v>
      </c>
      <c r="I24" s="160">
        <f>IFERROR(H24/G24-1,"-")</f>
        <v>-0.11489712138005337</v>
      </c>
      <c r="J24" s="159">
        <f t="shared" ref="J24:J35" si="13">IFERROR(H24/D24-1,"-")</f>
        <v>-0.2862065005168255</v>
      </c>
      <c r="K24" s="158">
        <f t="shared" ref="K24:K34" si="14">H24-G24</f>
        <v>-18556</v>
      </c>
      <c r="L24" s="158">
        <f t="shared" ref="L24:L35" si="15">H24-D24</f>
        <v>-57316</v>
      </c>
      <c r="M24" s="159">
        <f t="shared" si="12"/>
        <v>3.1154939511097716E-2</v>
      </c>
    </row>
    <row r="25" spans="1:27" x14ac:dyDescent="0.25">
      <c r="B25" s="162" t="s">
        <v>103</v>
      </c>
      <c r="C25" s="163">
        <v>80385</v>
      </c>
      <c r="D25" s="163">
        <v>102815</v>
      </c>
      <c r="E25" s="163">
        <v>52174</v>
      </c>
      <c r="F25" s="163">
        <v>78213</v>
      </c>
      <c r="G25" s="163">
        <v>68547</v>
      </c>
      <c r="H25" s="163">
        <v>54723</v>
      </c>
      <c r="I25" s="165">
        <f>IFERROR(H25/G25-1,"-")</f>
        <v>-0.20167184559499318</v>
      </c>
      <c r="J25" s="164">
        <f t="shared" si="13"/>
        <v>-0.46775275981131159</v>
      </c>
      <c r="K25" s="163">
        <f t="shared" si="14"/>
        <v>-13824</v>
      </c>
      <c r="L25" s="163">
        <f t="shared" si="15"/>
        <v>-48092</v>
      </c>
      <c r="M25" s="164">
        <f t="shared" si="12"/>
        <v>1.1926907236110394E-2</v>
      </c>
    </row>
    <row r="26" spans="1:27" x14ac:dyDescent="0.25">
      <c r="B26" s="162" t="s">
        <v>100</v>
      </c>
      <c r="C26" s="163">
        <v>87504</v>
      </c>
      <c r="D26" s="163">
        <v>97446</v>
      </c>
      <c r="E26" s="163">
        <v>38835</v>
      </c>
      <c r="F26" s="163">
        <v>106093</v>
      </c>
      <c r="G26" s="163">
        <v>92954</v>
      </c>
      <c r="H26" s="163">
        <v>88222</v>
      </c>
      <c r="I26" s="165">
        <f>IFERROR(H26/G26-1,"-")</f>
        <v>-5.0906900187189352E-2</v>
      </c>
      <c r="J26" s="164">
        <f t="shared" si="13"/>
        <v>-9.4657553927303351E-2</v>
      </c>
      <c r="K26" s="163">
        <f t="shared" si="14"/>
        <v>-4732</v>
      </c>
      <c r="L26" s="163">
        <f t="shared" si="15"/>
        <v>-9224</v>
      </c>
      <c r="M26" s="164">
        <f t="shared" si="12"/>
        <v>1.922803227498732E-2</v>
      </c>
    </row>
    <row r="27" spans="1:27" x14ac:dyDescent="0.25">
      <c r="B27" s="157" t="s">
        <v>107</v>
      </c>
      <c r="C27" s="158">
        <v>1265960</v>
      </c>
      <c r="D27" s="158">
        <v>1285231</v>
      </c>
      <c r="E27" s="158">
        <v>373055</v>
      </c>
      <c r="F27" s="158">
        <v>1273089</v>
      </c>
      <c r="G27" s="158">
        <v>1410807</v>
      </c>
      <c r="H27" s="158">
        <v>1479593</v>
      </c>
      <c r="I27" s="160">
        <f>IFERROR(H27/G27-1,"-")</f>
        <v>4.8756491851826622E-2</v>
      </c>
      <c r="J27" s="159">
        <f t="shared" si="13"/>
        <v>0.15122728910211469</v>
      </c>
      <c r="K27" s="158">
        <f t="shared" si="14"/>
        <v>68786</v>
      </c>
      <c r="L27" s="158">
        <f t="shared" si="15"/>
        <v>194362</v>
      </c>
      <c r="M27" s="159">
        <f t="shared" si="12"/>
        <v>0.32247808888763929</v>
      </c>
    </row>
    <row r="28" spans="1:27" x14ac:dyDescent="0.25">
      <c r="B28" s="162" t="s">
        <v>110</v>
      </c>
      <c r="C28" s="163">
        <v>620281</v>
      </c>
      <c r="D28" s="163">
        <v>644448</v>
      </c>
      <c r="E28" s="163">
        <v>161958</v>
      </c>
      <c r="F28" s="163">
        <v>652433</v>
      </c>
      <c r="G28" s="163">
        <v>740531</v>
      </c>
      <c r="H28" s="163">
        <v>783161</v>
      </c>
      <c r="I28" s="165">
        <f t="shared" ref="I28:I35" si="16">IFERROR(H28/G28-1,"-")</f>
        <v>5.7566800039431154E-2</v>
      </c>
      <c r="J28" s="164">
        <f t="shared" si="13"/>
        <v>0.21524312279656388</v>
      </c>
      <c r="K28" s="163">
        <f t="shared" si="14"/>
        <v>42630</v>
      </c>
      <c r="L28" s="163">
        <f t="shared" si="15"/>
        <v>138713</v>
      </c>
      <c r="M28" s="164">
        <f t="shared" si="12"/>
        <v>0.17069036050544473</v>
      </c>
    </row>
    <row r="29" spans="1:27" x14ac:dyDescent="0.25">
      <c r="B29" s="162" t="s">
        <v>113</v>
      </c>
      <c r="C29" s="163">
        <v>184092</v>
      </c>
      <c r="D29" s="163">
        <v>168355</v>
      </c>
      <c r="E29" s="163">
        <v>45892</v>
      </c>
      <c r="F29" s="163">
        <v>136074</v>
      </c>
      <c r="G29" s="163">
        <v>148299</v>
      </c>
      <c r="H29" s="163">
        <v>149978</v>
      </c>
      <c r="I29" s="165">
        <f t="shared" si="16"/>
        <v>1.1321721656922801E-2</v>
      </c>
      <c r="J29" s="164">
        <f t="shared" si="13"/>
        <v>-0.10915624721570494</v>
      </c>
      <c r="K29" s="163">
        <f t="shared" si="14"/>
        <v>1679</v>
      </c>
      <c r="L29" s="163">
        <f t="shared" si="15"/>
        <v>-18377</v>
      </c>
      <c r="M29" s="164">
        <f t="shared" si="12"/>
        <v>3.2687785637800643E-2</v>
      </c>
    </row>
    <row r="30" spans="1:27" x14ac:dyDescent="0.25">
      <c r="B30" s="162" t="s">
        <v>116</v>
      </c>
      <c r="C30" s="163">
        <v>40965</v>
      </c>
      <c r="D30" s="163">
        <v>44885</v>
      </c>
      <c r="E30" s="163">
        <v>17768</v>
      </c>
      <c r="F30" s="163">
        <v>53676</v>
      </c>
      <c r="G30" s="163">
        <v>56218</v>
      </c>
      <c r="H30" s="163">
        <v>50209</v>
      </c>
      <c r="I30" s="165">
        <f t="shared" si="16"/>
        <v>-0.10688747376285179</v>
      </c>
      <c r="J30" s="164">
        <f t="shared" si="13"/>
        <v>0.11861423638186475</v>
      </c>
      <c r="K30" s="163">
        <f t="shared" si="14"/>
        <v>-6009</v>
      </c>
      <c r="L30" s="163">
        <f t="shared" si="15"/>
        <v>5324</v>
      </c>
      <c r="M30" s="164">
        <f t="shared" si="12"/>
        <v>1.0943078512103991E-2</v>
      </c>
    </row>
    <row r="31" spans="1:27" x14ac:dyDescent="0.25">
      <c r="B31" s="162" t="s">
        <v>123</v>
      </c>
      <c r="C31" s="163">
        <v>56582</v>
      </c>
      <c r="D31" s="163">
        <v>52271</v>
      </c>
      <c r="E31" s="163">
        <v>15339</v>
      </c>
      <c r="F31" s="163">
        <v>66087</v>
      </c>
      <c r="G31" s="163">
        <v>60607</v>
      </c>
      <c r="H31" s="163">
        <v>61026</v>
      </c>
      <c r="I31" s="165">
        <f t="shared" si="16"/>
        <v>6.9133928424109925E-3</v>
      </c>
      <c r="J31" s="164">
        <f t="shared" si="13"/>
        <v>0.1674924910562261</v>
      </c>
      <c r="K31" s="163">
        <f t="shared" si="14"/>
        <v>419</v>
      </c>
      <c r="L31" s="163">
        <f t="shared" si="15"/>
        <v>8755</v>
      </c>
      <c r="M31" s="164">
        <f t="shared" si="12"/>
        <v>1.3300649470805198E-2</v>
      </c>
    </row>
    <row r="32" spans="1:27" x14ac:dyDescent="0.25">
      <c r="B32" s="162" t="s">
        <v>119</v>
      </c>
      <c r="C32" s="163">
        <v>58816</v>
      </c>
      <c r="D32" s="163">
        <v>57868</v>
      </c>
      <c r="E32" s="163">
        <v>24224</v>
      </c>
      <c r="F32" s="163">
        <v>68490</v>
      </c>
      <c r="G32" s="163">
        <v>65328</v>
      </c>
      <c r="H32" s="163">
        <v>66877</v>
      </c>
      <c r="I32" s="165">
        <f t="shared" si="16"/>
        <v>2.3711119275042769E-2</v>
      </c>
      <c r="J32" s="164">
        <f t="shared" si="13"/>
        <v>0.15568189673049004</v>
      </c>
      <c r="K32" s="163">
        <f t="shared" si="14"/>
        <v>1549</v>
      </c>
      <c r="L32" s="163">
        <f t="shared" si="15"/>
        <v>9009</v>
      </c>
      <c r="M32" s="164">
        <f t="shared" si="12"/>
        <v>1.4575878062777164E-2</v>
      </c>
    </row>
    <row r="33" spans="2:13" x14ac:dyDescent="0.25">
      <c r="B33" s="162" t="s">
        <v>128</v>
      </c>
      <c r="C33" s="163">
        <v>20760</v>
      </c>
      <c r="D33" s="163">
        <v>24642</v>
      </c>
      <c r="E33" s="163">
        <v>11538</v>
      </c>
      <c r="F33" s="163">
        <v>17067</v>
      </c>
      <c r="G33" s="163">
        <v>19064</v>
      </c>
      <c r="H33" s="163">
        <v>18391</v>
      </c>
      <c r="I33" s="165">
        <f t="shared" si="16"/>
        <v>-3.5302140159462869E-2</v>
      </c>
      <c r="J33" s="164">
        <f t="shared" si="13"/>
        <v>-0.25367259151042931</v>
      </c>
      <c r="K33" s="163">
        <f t="shared" si="14"/>
        <v>-673</v>
      </c>
      <c r="L33" s="163">
        <f t="shared" si="15"/>
        <v>-6251</v>
      </c>
      <c r="M33" s="164">
        <f t="shared" si="12"/>
        <v>4.0083283259197454E-3</v>
      </c>
    </row>
    <row r="34" spans="2:13" x14ac:dyDescent="0.25">
      <c r="B34" s="162" t="s">
        <v>131</v>
      </c>
      <c r="C34" s="163">
        <v>25829</v>
      </c>
      <c r="D34" s="163">
        <v>24035</v>
      </c>
      <c r="E34" s="163">
        <v>12984</v>
      </c>
      <c r="F34" s="163">
        <v>11060</v>
      </c>
      <c r="G34" s="163">
        <v>17223</v>
      </c>
      <c r="H34" s="163">
        <v>16241</v>
      </c>
      <c r="I34" s="165">
        <f t="shared" si="16"/>
        <v>-5.7016779887359981E-2</v>
      </c>
      <c r="J34" s="164">
        <f t="shared" si="13"/>
        <v>-0.32427709590180986</v>
      </c>
      <c r="K34" s="163">
        <f t="shared" si="14"/>
        <v>-982</v>
      </c>
      <c r="L34" s="163">
        <f t="shared" si="15"/>
        <v>-7794</v>
      </c>
      <c r="M34" s="164">
        <f t="shared" si="12"/>
        <v>3.5397346713752702E-3</v>
      </c>
    </row>
    <row r="35" spans="2:13" x14ac:dyDescent="0.25">
      <c r="B35" s="168" t="s">
        <v>145</v>
      </c>
      <c r="C35" s="169">
        <f t="shared" ref="C35:H35" si="17">C27-SUM(C28:C34)</f>
        <v>258635</v>
      </c>
      <c r="D35" s="169">
        <f t="shared" si="17"/>
        <v>268727</v>
      </c>
      <c r="E35" s="169">
        <f t="shared" si="17"/>
        <v>83352</v>
      </c>
      <c r="F35" s="169">
        <f t="shared" si="17"/>
        <v>268202</v>
      </c>
      <c r="G35" s="169">
        <f t="shared" si="17"/>
        <v>303537</v>
      </c>
      <c r="H35" s="169">
        <f t="shared" si="17"/>
        <v>333710</v>
      </c>
      <c r="I35" s="171">
        <f t="shared" si="16"/>
        <v>9.9404685425499961E-2</v>
      </c>
      <c r="J35" s="170">
        <f t="shared" si="13"/>
        <v>0.24181790441600581</v>
      </c>
      <c r="K35" s="169">
        <f>H35-G35</f>
        <v>30173</v>
      </c>
      <c r="L35" s="169">
        <f t="shared" si="15"/>
        <v>64983</v>
      </c>
      <c r="M35" s="170">
        <f t="shared" si="12"/>
        <v>7.2732273701412553E-2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1105867</v>
      </c>
      <c r="D37" s="176">
        <v>1082702</v>
      </c>
      <c r="E37" s="176">
        <v>319934</v>
      </c>
      <c r="F37" s="176">
        <v>1027252</v>
      </c>
      <c r="G37" s="176">
        <v>1094360</v>
      </c>
      <c r="H37" s="176">
        <v>1158457</v>
      </c>
      <c r="I37" s="177">
        <f>IFERROR(H37/G37-1,"-")</f>
        <v>5.8570305932234445E-2</v>
      </c>
      <c r="J37" s="177">
        <f>IFERROR(H37/D37-1,"-")</f>
        <v>6.9968467777837384E-2</v>
      </c>
      <c r="K37" s="176">
        <f>H37-G37</f>
        <v>64097</v>
      </c>
      <c r="L37" s="176">
        <f>H37-D37</f>
        <v>75755</v>
      </c>
      <c r="M37" s="177">
        <f t="shared" ref="M37:M49" si="18">H37/H$9</f>
        <v>0.25248632523843245</v>
      </c>
    </row>
    <row r="38" spans="2:13" x14ac:dyDescent="0.25">
      <c r="B38" s="157" t="s">
        <v>97</v>
      </c>
      <c r="C38" s="158">
        <v>117233</v>
      </c>
      <c r="D38" s="158">
        <v>111759</v>
      </c>
      <c r="E38" s="158">
        <v>41966</v>
      </c>
      <c r="F38" s="158">
        <v>110023</v>
      </c>
      <c r="G38" s="158">
        <v>104488</v>
      </c>
      <c r="H38" s="158">
        <v>100942</v>
      </c>
      <c r="I38" s="160">
        <f>IFERROR(H38/G38-1,"-")</f>
        <v>-3.3936911415664905E-2</v>
      </c>
      <c r="J38" s="159">
        <f t="shared" ref="J38:J49" si="19">IFERROR(H38/D38-1,"-")</f>
        <v>-9.6788625524566241E-2</v>
      </c>
      <c r="K38" s="158">
        <f t="shared" ref="K38:K48" si="20">H38-G38</f>
        <v>-3546</v>
      </c>
      <c r="L38" s="158">
        <f t="shared" ref="L38:L49" si="21">H38-D38</f>
        <v>-10817</v>
      </c>
      <c r="M38" s="159">
        <f t="shared" si="18"/>
        <v>2.2000363105594639E-2</v>
      </c>
    </row>
    <row r="39" spans="2:13" x14ac:dyDescent="0.25">
      <c r="B39" s="162" t="s">
        <v>103</v>
      </c>
      <c r="C39" s="163">
        <v>38018</v>
      </c>
      <c r="D39" s="163">
        <v>45528</v>
      </c>
      <c r="E39" s="163">
        <v>20552</v>
      </c>
      <c r="F39" s="163">
        <v>44470</v>
      </c>
      <c r="G39" s="163">
        <v>46357</v>
      </c>
      <c r="H39" s="163">
        <v>45451</v>
      </c>
      <c r="I39" s="165">
        <f>IFERROR(H39/G39-1,"-")</f>
        <v>-1.9543973941368087E-2</v>
      </c>
      <c r="J39" s="164">
        <f t="shared" si="19"/>
        <v>-1.691266912669076E-3</v>
      </c>
      <c r="K39" s="163">
        <f t="shared" si="20"/>
        <v>-906</v>
      </c>
      <c r="L39" s="163">
        <f t="shared" si="21"/>
        <v>-77</v>
      </c>
      <c r="M39" s="164">
        <f t="shared" si="18"/>
        <v>9.9060698570702169E-3</v>
      </c>
    </row>
    <row r="40" spans="2:13" x14ac:dyDescent="0.25">
      <c r="B40" s="162" t="s">
        <v>100</v>
      </c>
      <c r="C40" s="163">
        <v>79215</v>
      </c>
      <c r="D40" s="163">
        <v>66231</v>
      </c>
      <c r="E40" s="163">
        <v>21414</v>
      </c>
      <c r="F40" s="163">
        <v>65553</v>
      </c>
      <c r="G40" s="163">
        <v>58131</v>
      </c>
      <c r="H40" s="163">
        <v>55491</v>
      </c>
      <c r="I40" s="165">
        <f>IFERROR(H40/G40-1,"-")</f>
        <v>-4.5414666873096921E-2</v>
      </c>
      <c r="J40" s="164">
        <f t="shared" si="19"/>
        <v>-0.16215971372922044</v>
      </c>
      <c r="K40" s="163">
        <f t="shared" si="20"/>
        <v>-2640</v>
      </c>
      <c r="L40" s="163">
        <f t="shared" si="21"/>
        <v>-10740</v>
      </c>
      <c r="M40" s="164">
        <f t="shared" si="18"/>
        <v>1.2094293248524421E-2</v>
      </c>
    </row>
    <row r="41" spans="2:13" x14ac:dyDescent="0.25">
      <c r="B41" s="157" t="s">
        <v>107</v>
      </c>
      <c r="C41" s="158">
        <v>988634</v>
      </c>
      <c r="D41" s="158">
        <v>970943</v>
      </c>
      <c r="E41" s="158">
        <v>277968</v>
      </c>
      <c r="F41" s="158">
        <v>917229</v>
      </c>
      <c r="G41" s="158">
        <v>989872</v>
      </c>
      <c r="H41" s="158">
        <v>1057515</v>
      </c>
      <c r="I41" s="160">
        <f>IFERROR(H41/G41-1,"-")</f>
        <v>6.8335097871239814E-2</v>
      </c>
      <c r="J41" s="159">
        <f t="shared" si="19"/>
        <v>8.9162803583732408E-2</v>
      </c>
      <c r="K41" s="158">
        <f t="shared" si="20"/>
        <v>67643</v>
      </c>
      <c r="L41" s="158">
        <f t="shared" si="21"/>
        <v>86572</v>
      </c>
      <c r="M41" s="159">
        <f t="shared" si="18"/>
        <v>0.23048596213283781</v>
      </c>
    </row>
    <row r="42" spans="2:13" x14ac:dyDescent="0.25">
      <c r="B42" s="162" t="s">
        <v>110</v>
      </c>
      <c r="C42" s="163">
        <v>523340</v>
      </c>
      <c r="D42" s="163">
        <v>546745</v>
      </c>
      <c r="E42" s="163">
        <v>123180</v>
      </c>
      <c r="F42" s="163">
        <v>483953</v>
      </c>
      <c r="G42" s="163">
        <v>534551</v>
      </c>
      <c r="H42" s="163">
        <v>581317</v>
      </c>
      <c r="I42" s="165">
        <f t="shared" ref="I42:I49" si="22">IFERROR(H42/G42-1,"-")</f>
        <v>8.7486507367865674E-2</v>
      </c>
      <c r="J42" s="164">
        <f t="shared" si="19"/>
        <v>6.3232402674006982E-2</v>
      </c>
      <c r="K42" s="163">
        <f t="shared" si="20"/>
        <v>46766</v>
      </c>
      <c r="L42" s="163">
        <f t="shared" si="21"/>
        <v>34572</v>
      </c>
      <c r="M42" s="164">
        <f t="shared" si="18"/>
        <v>0.12669835231573534</v>
      </c>
    </row>
    <row r="43" spans="2:13" x14ac:dyDescent="0.25">
      <c r="B43" s="162" t="s">
        <v>113</v>
      </c>
      <c r="C43" s="163">
        <v>60988</v>
      </c>
      <c r="D43" s="163">
        <v>43160</v>
      </c>
      <c r="E43" s="163">
        <v>13421</v>
      </c>
      <c r="F43" s="163">
        <v>29659</v>
      </c>
      <c r="G43" s="163">
        <v>35338</v>
      </c>
      <c r="H43" s="163">
        <v>34693</v>
      </c>
      <c r="I43" s="165">
        <f t="shared" si="22"/>
        <v>-1.8252306299168075E-2</v>
      </c>
      <c r="J43" s="164">
        <f t="shared" si="19"/>
        <v>-0.19617701575532898</v>
      </c>
      <c r="K43" s="163">
        <f t="shared" si="20"/>
        <v>-645</v>
      </c>
      <c r="L43" s="163">
        <f t="shared" si="21"/>
        <v>-8467</v>
      </c>
      <c r="M43" s="164">
        <f t="shared" si="18"/>
        <v>7.5613579800518594E-3</v>
      </c>
    </row>
    <row r="44" spans="2:13" x14ac:dyDescent="0.25">
      <c r="B44" s="162" t="s">
        <v>116</v>
      </c>
      <c r="C44" s="163">
        <v>20589</v>
      </c>
      <c r="D44" s="163">
        <v>20589</v>
      </c>
      <c r="E44" s="163">
        <v>8464</v>
      </c>
      <c r="F44" s="163">
        <v>22634</v>
      </c>
      <c r="G44" s="163">
        <v>24674</v>
      </c>
      <c r="H44" s="163">
        <v>24753</v>
      </c>
      <c r="I44" s="165">
        <f t="shared" si="22"/>
        <v>3.2017508308341824E-3</v>
      </c>
      <c r="J44" s="164">
        <f t="shared" si="19"/>
        <v>0.20224391665452424</v>
      </c>
      <c r="K44" s="163">
        <f t="shared" si="20"/>
        <v>79</v>
      </c>
      <c r="L44" s="163">
        <f t="shared" si="21"/>
        <v>4164</v>
      </c>
      <c r="M44" s="164">
        <f t="shared" si="18"/>
        <v>5.394929642297399E-3</v>
      </c>
    </row>
    <row r="45" spans="2:13" x14ac:dyDescent="0.25">
      <c r="B45" s="162" t="s">
        <v>123</v>
      </c>
      <c r="C45" s="163">
        <v>48515</v>
      </c>
      <c r="D45" s="163">
        <v>46365</v>
      </c>
      <c r="E45" s="163">
        <v>12393</v>
      </c>
      <c r="F45" s="163">
        <v>49372</v>
      </c>
      <c r="G45" s="163">
        <v>46567</v>
      </c>
      <c r="H45" s="163">
        <v>49253</v>
      </c>
      <c r="I45" s="165">
        <f t="shared" si="22"/>
        <v>5.7680331565271636E-2</v>
      </c>
      <c r="J45" s="164">
        <f t="shared" si="19"/>
        <v>6.2288364067723423E-2</v>
      </c>
      <c r="K45" s="163">
        <f t="shared" si="20"/>
        <v>2686</v>
      </c>
      <c r="L45" s="163">
        <f t="shared" si="21"/>
        <v>2888</v>
      </c>
      <c r="M45" s="164">
        <f t="shared" si="18"/>
        <v>1.0734717798734448E-2</v>
      </c>
    </row>
    <row r="46" spans="2:13" x14ac:dyDescent="0.25">
      <c r="B46" s="162" t="s">
        <v>119</v>
      </c>
      <c r="C46" s="163">
        <v>34853</v>
      </c>
      <c r="D46" s="163">
        <v>33250</v>
      </c>
      <c r="E46" s="163">
        <v>13586</v>
      </c>
      <c r="F46" s="163">
        <v>31205</v>
      </c>
      <c r="G46" s="163">
        <v>36085</v>
      </c>
      <c r="H46" s="163">
        <v>36824</v>
      </c>
      <c r="I46" s="165">
        <f t="shared" si="22"/>
        <v>2.0479423583206424E-2</v>
      </c>
      <c r="J46" s="164">
        <f t="shared" si="19"/>
        <v>0.1074887218045113</v>
      </c>
      <c r="K46" s="163">
        <f t="shared" si="20"/>
        <v>739</v>
      </c>
      <c r="L46" s="163">
        <f t="shared" si="21"/>
        <v>3574</v>
      </c>
      <c r="M46" s="164">
        <f t="shared" si="18"/>
        <v>8.0258105743933831E-3</v>
      </c>
    </row>
    <row r="47" spans="2:13" x14ac:dyDescent="0.25">
      <c r="B47" s="162" t="s">
        <v>128</v>
      </c>
      <c r="C47" s="163">
        <v>20005</v>
      </c>
      <c r="D47" s="163">
        <v>20414</v>
      </c>
      <c r="E47" s="163">
        <v>9638</v>
      </c>
      <c r="F47" s="163">
        <v>16484</v>
      </c>
      <c r="G47" s="163">
        <v>17819</v>
      </c>
      <c r="H47" s="163">
        <v>16068</v>
      </c>
      <c r="I47" s="165">
        <f t="shared" si="22"/>
        <v>-9.8265895953757232E-2</v>
      </c>
      <c r="J47" s="164">
        <f t="shared" si="19"/>
        <v>-0.21289311256980503</v>
      </c>
      <c r="K47" s="163">
        <f t="shared" si="20"/>
        <v>-1751</v>
      </c>
      <c r="L47" s="163">
        <f t="shared" si="21"/>
        <v>-4346</v>
      </c>
      <c r="M47" s="164">
        <f t="shared" si="18"/>
        <v>3.5020292284747147E-3</v>
      </c>
    </row>
    <row r="48" spans="2:13" x14ac:dyDescent="0.25">
      <c r="B48" s="162" t="s">
        <v>131</v>
      </c>
      <c r="C48" s="163">
        <v>34685</v>
      </c>
      <c r="D48" s="163">
        <v>28997</v>
      </c>
      <c r="E48" s="163">
        <v>15776</v>
      </c>
      <c r="F48" s="163">
        <v>14048</v>
      </c>
      <c r="G48" s="163">
        <v>17655</v>
      </c>
      <c r="H48" s="163">
        <v>17179</v>
      </c>
      <c r="I48" s="165">
        <f t="shared" si="22"/>
        <v>-2.6961200792976481E-2</v>
      </c>
      <c r="J48" s="164">
        <f t="shared" si="19"/>
        <v>-0.40755940269683066</v>
      </c>
      <c r="K48" s="163">
        <f t="shared" si="20"/>
        <v>-476</v>
      </c>
      <c r="L48" s="163">
        <f t="shared" si="21"/>
        <v>-11818</v>
      </c>
      <c r="M48" s="164">
        <f t="shared" si="18"/>
        <v>3.7441722750788599E-3</v>
      </c>
    </row>
    <row r="49" spans="2:13" x14ac:dyDescent="0.25">
      <c r="B49" s="168" t="s">
        <v>145</v>
      </c>
      <c r="C49" s="169">
        <f t="shared" ref="C49:H49" si="23">C41-SUM(C42:C48)</f>
        <v>245659</v>
      </c>
      <c r="D49" s="169">
        <f t="shared" si="23"/>
        <v>231423</v>
      </c>
      <c r="E49" s="169">
        <f t="shared" si="23"/>
        <v>81510</v>
      </c>
      <c r="F49" s="169">
        <f t="shared" si="23"/>
        <v>269874</v>
      </c>
      <c r="G49" s="169">
        <f t="shared" si="23"/>
        <v>277183</v>
      </c>
      <c r="H49" s="169">
        <f t="shared" si="23"/>
        <v>297428</v>
      </c>
      <c r="I49" s="171">
        <f t="shared" si="22"/>
        <v>7.3038389800240244E-2</v>
      </c>
      <c r="J49" s="170">
        <f t="shared" si="19"/>
        <v>0.28521365637814733</v>
      </c>
      <c r="K49" s="169">
        <f>H49-G49</f>
        <v>20245</v>
      </c>
      <c r="L49" s="169">
        <f t="shared" si="21"/>
        <v>66005</v>
      </c>
      <c r="M49" s="170">
        <f t="shared" si="18"/>
        <v>6.4824592318071778E-2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37938</v>
      </c>
      <c r="D51" s="176">
        <v>36869</v>
      </c>
      <c r="E51" s="176">
        <v>11628</v>
      </c>
      <c r="F51" s="176">
        <v>29058</v>
      </c>
      <c r="G51" s="176">
        <v>41308</v>
      </c>
      <c r="H51" s="176">
        <v>35995</v>
      </c>
      <c r="I51" s="177">
        <f>IFERROR(H51/G51-1,"-")</f>
        <v>-0.12861915367483301</v>
      </c>
      <c r="J51" s="177">
        <f>IFERROR(H51/D51-1,"-")</f>
        <v>-2.3705552089831605E-2</v>
      </c>
      <c r="K51" s="176">
        <f>H51-G51</f>
        <v>-5313</v>
      </c>
      <c r="L51" s="176">
        <f>H51-D51</f>
        <v>-874</v>
      </c>
      <c r="M51" s="177">
        <f t="shared" ref="M51:M63" si="24">H51/H$9</f>
        <v>7.845129579222513E-3</v>
      </c>
    </row>
    <row r="52" spans="2:13" x14ac:dyDescent="0.25">
      <c r="B52" s="157" t="s">
        <v>97</v>
      </c>
      <c r="C52" s="158">
        <v>9914</v>
      </c>
      <c r="D52" s="158">
        <v>9302</v>
      </c>
      <c r="E52" s="158">
        <v>2244</v>
      </c>
      <c r="F52" s="158">
        <v>4856</v>
      </c>
      <c r="G52" s="158">
        <v>17500</v>
      </c>
      <c r="H52" s="158">
        <v>9811</v>
      </c>
      <c r="I52" s="160">
        <f>IFERROR(H52/G52-1,"-")</f>
        <v>-0.43937142857142852</v>
      </c>
      <c r="J52" s="159">
        <f t="shared" ref="J52:J63" si="25">IFERROR(H52/D52-1,"-")</f>
        <v>5.4719415179531383E-2</v>
      </c>
      <c r="K52" s="158">
        <f t="shared" ref="K52:K62" si="26">H52-G52</f>
        <v>-7689</v>
      </c>
      <c r="L52" s="158">
        <f t="shared" ref="L52:L63" si="27">H52-D52</f>
        <v>509</v>
      </c>
      <c r="M52" s="159">
        <f t="shared" si="24"/>
        <v>2.1383127184817913E-3</v>
      </c>
    </row>
    <row r="53" spans="2:13" x14ac:dyDescent="0.25">
      <c r="B53" s="162" t="s">
        <v>103</v>
      </c>
      <c r="C53" s="163">
        <v>6291</v>
      </c>
      <c r="D53" s="163">
        <v>5254</v>
      </c>
      <c r="E53" s="163">
        <v>1592</v>
      </c>
      <c r="F53" s="163">
        <v>2591</v>
      </c>
      <c r="G53" s="163">
        <v>12921</v>
      </c>
      <c r="H53" s="163">
        <v>6705</v>
      </c>
      <c r="I53" s="165">
        <f>IFERROR(H53/G53-1,"-")</f>
        <v>-0.48107731599721382</v>
      </c>
      <c r="J53" s="164">
        <f t="shared" si="25"/>
        <v>0.27617053673391712</v>
      </c>
      <c r="K53" s="163">
        <f t="shared" si="26"/>
        <v>-6216</v>
      </c>
      <c r="L53" s="163">
        <f t="shared" si="27"/>
        <v>1451</v>
      </c>
      <c r="M53" s="164">
        <f t="shared" si="24"/>
        <v>1.4613583505677721E-3</v>
      </c>
    </row>
    <row r="54" spans="2:13" x14ac:dyDescent="0.25">
      <c r="B54" s="162" t="s">
        <v>100</v>
      </c>
      <c r="C54" s="163">
        <v>3623</v>
      </c>
      <c r="D54" s="163">
        <v>4048</v>
      </c>
      <c r="E54" s="163">
        <v>652</v>
      </c>
      <c r="F54" s="163">
        <v>2265</v>
      </c>
      <c r="G54" s="163">
        <v>4579</v>
      </c>
      <c r="H54" s="163">
        <v>3106</v>
      </c>
      <c r="I54" s="165">
        <f>IFERROR(H54/G54-1,"-")</f>
        <v>-0.32168595763267094</v>
      </c>
      <c r="J54" s="164">
        <f t="shared" si="25"/>
        <v>-0.23270750988142297</v>
      </c>
      <c r="K54" s="163">
        <f t="shared" si="26"/>
        <v>-1473</v>
      </c>
      <c r="L54" s="163">
        <f t="shared" si="27"/>
        <v>-942</v>
      </c>
      <c r="M54" s="164">
        <f t="shared" si="24"/>
        <v>6.7695436791401936E-4</v>
      </c>
    </row>
    <row r="55" spans="2:13" x14ac:dyDescent="0.25">
      <c r="B55" s="157" t="s">
        <v>107</v>
      </c>
      <c r="C55" s="158">
        <v>28024</v>
      </c>
      <c r="D55" s="158">
        <v>27567</v>
      </c>
      <c r="E55" s="158">
        <v>9384</v>
      </c>
      <c r="F55" s="158">
        <v>24202</v>
      </c>
      <c r="G55" s="158">
        <v>23808</v>
      </c>
      <c r="H55" s="158">
        <v>26184</v>
      </c>
      <c r="I55" s="160">
        <f>IFERROR(H55/G55-1,"-")</f>
        <v>9.9798387096774244E-2</v>
      </c>
      <c r="J55" s="159">
        <f t="shared" si="25"/>
        <v>-5.0168679943410566E-2</v>
      </c>
      <c r="K55" s="158">
        <f t="shared" si="26"/>
        <v>2376</v>
      </c>
      <c r="L55" s="158">
        <f t="shared" si="27"/>
        <v>-1383</v>
      </c>
      <c r="M55" s="159">
        <f t="shared" si="24"/>
        <v>5.7068168607407226E-3</v>
      </c>
    </row>
    <row r="56" spans="2:13" x14ac:dyDescent="0.25">
      <c r="B56" s="162" t="s">
        <v>110</v>
      </c>
      <c r="C56" s="163">
        <v>8126</v>
      </c>
      <c r="D56" s="163">
        <v>8621</v>
      </c>
      <c r="E56" s="163">
        <v>2951</v>
      </c>
      <c r="F56" s="163">
        <v>8555</v>
      </c>
      <c r="G56" s="163">
        <v>7494</v>
      </c>
      <c r="H56" s="163">
        <v>9162</v>
      </c>
      <c r="I56" s="165">
        <f t="shared" ref="I56:I63" si="28">IFERROR(H56/G56-1,"-")</f>
        <v>0.22257806244996003</v>
      </c>
      <c r="J56" s="164">
        <f t="shared" si="25"/>
        <v>6.2753740865328922E-2</v>
      </c>
      <c r="K56" s="163">
        <f t="shared" si="26"/>
        <v>1668</v>
      </c>
      <c r="L56" s="163">
        <f t="shared" si="27"/>
        <v>541</v>
      </c>
      <c r="M56" s="164">
        <f t="shared" si="24"/>
        <v>1.996862819970459E-3</v>
      </c>
    </row>
    <row r="57" spans="2:13" x14ac:dyDescent="0.25">
      <c r="B57" s="162" t="s">
        <v>113</v>
      </c>
      <c r="C57" s="163">
        <v>8872</v>
      </c>
      <c r="D57" s="163">
        <v>7201</v>
      </c>
      <c r="E57" s="163">
        <v>2373</v>
      </c>
      <c r="F57" s="163">
        <v>5239</v>
      </c>
      <c r="G57" s="163">
        <v>4202</v>
      </c>
      <c r="H57" s="163">
        <v>5076</v>
      </c>
      <c r="I57" s="165">
        <f t="shared" si="28"/>
        <v>0.20799619228938604</v>
      </c>
      <c r="J57" s="164">
        <f t="shared" si="25"/>
        <v>-0.29509790306901817</v>
      </c>
      <c r="K57" s="163">
        <f t="shared" si="26"/>
        <v>874</v>
      </c>
      <c r="L57" s="163">
        <f t="shared" si="27"/>
        <v>-2125</v>
      </c>
      <c r="M57" s="164">
        <f t="shared" si="24"/>
        <v>1.1063169257989577E-3</v>
      </c>
    </row>
    <row r="58" spans="2:13" x14ac:dyDescent="0.25">
      <c r="B58" s="162" t="s">
        <v>116</v>
      </c>
      <c r="C58" s="163">
        <v>1764</v>
      </c>
      <c r="D58" s="163">
        <v>1922</v>
      </c>
      <c r="E58" s="163">
        <v>504</v>
      </c>
      <c r="F58" s="163">
        <v>2127</v>
      </c>
      <c r="G58" s="163">
        <v>2399</v>
      </c>
      <c r="H58" s="163">
        <v>1961</v>
      </c>
      <c r="I58" s="165">
        <f t="shared" si="28"/>
        <v>-0.18257607336390158</v>
      </c>
      <c r="J58" s="164">
        <f t="shared" si="25"/>
        <v>2.0291363163371434E-2</v>
      </c>
      <c r="K58" s="163">
        <f t="shared" si="26"/>
        <v>-438</v>
      </c>
      <c r="L58" s="163">
        <f t="shared" si="27"/>
        <v>39</v>
      </c>
      <c r="M58" s="164">
        <f t="shared" si="24"/>
        <v>4.2740100305196135E-4</v>
      </c>
    </row>
    <row r="59" spans="2:13" x14ac:dyDescent="0.25">
      <c r="B59" s="162" t="s">
        <v>123</v>
      </c>
      <c r="C59" s="163">
        <v>566</v>
      </c>
      <c r="D59" s="163">
        <v>640</v>
      </c>
      <c r="E59" s="163">
        <v>247</v>
      </c>
      <c r="F59" s="163">
        <v>711</v>
      </c>
      <c r="G59" s="163">
        <v>596</v>
      </c>
      <c r="H59" s="163">
        <v>870</v>
      </c>
      <c r="I59" s="165">
        <f t="shared" si="28"/>
        <v>0.45973154362416113</v>
      </c>
      <c r="J59" s="164">
        <f t="shared" si="25"/>
        <v>0.359375</v>
      </c>
      <c r="K59" s="163">
        <f t="shared" si="26"/>
        <v>274</v>
      </c>
      <c r="L59" s="163">
        <f t="shared" si="27"/>
        <v>230</v>
      </c>
      <c r="M59" s="164">
        <f t="shared" si="24"/>
        <v>1.8961696718776459E-4</v>
      </c>
    </row>
    <row r="60" spans="2:13" x14ac:dyDescent="0.25">
      <c r="B60" s="162" t="s">
        <v>119</v>
      </c>
      <c r="C60" s="163">
        <v>511</v>
      </c>
      <c r="D60" s="163">
        <v>588</v>
      </c>
      <c r="E60" s="163">
        <v>217</v>
      </c>
      <c r="F60" s="163">
        <v>550</v>
      </c>
      <c r="G60" s="163">
        <v>548</v>
      </c>
      <c r="H60" s="163">
        <v>593</v>
      </c>
      <c r="I60" s="165">
        <f t="shared" si="28"/>
        <v>8.2116788321167977E-2</v>
      </c>
      <c r="J60" s="164">
        <f t="shared" si="25"/>
        <v>8.5034013605442826E-3</v>
      </c>
      <c r="K60" s="163">
        <f t="shared" si="26"/>
        <v>45</v>
      </c>
      <c r="L60" s="163">
        <f t="shared" si="27"/>
        <v>5</v>
      </c>
      <c r="M60" s="164">
        <f t="shared" si="24"/>
        <v>1.2924466843947633E-4</v>
      </c>
    </row>
    <row r="61" spans="2:13" x14ac:dyDescent="0.25">
      <c r="B61" s="162" t="s">
        <v>128</v>
      </c>
      <c r="C61" s="163">
        <v>270</v>
      </c>
      <c r="D61" s="163">
        <v>190</v>
      </c>
      <c r="E61" s="163">
        <v>136</v>
      </c>
      <c r="F61" s="163">
        <v>70</v>
      </c>
      <c r="G61" s="163">
        <v>184</v>
      </c>
      <c r="H61" s="163">
        <v>98</v>
      </c>
      <c r="I61" s="165">
        <f t="shared" si="28"/>
        <v>-0.46739130434782605</v>
      </c>
      <c r="J61" s="164">
        <f t="shared" si="25"/>
        <v>-0.48421052631578942</v>
      </c>
      <c r="K61" s="163">
        <f t="shared" si="26"/>
        <v>-86</v>
      </c>
      <c r="L61" s="163">
        <f t="shared" si="27"/>
        <v>-92</v>
      </c>
      <c r="M61" s="164">
        <f t="shared" si="24"/>
        <v>2.1359152625748198E-5</v>
      </c>
    </row>
    <row r="62" spans="2:13" x14ac:dyDescent="0.25">
      <c r="B62" s="162" t="s">
        <v>131</v>
      </c>
      <c r="C62" s="163">
        <v>302</v>
      </c>
      <c r="D62" s="163">
        <v>323</v>
      </c>
      <c r="E62" s="163">
        <v>207</v>
      </c>
      <c r="F62" s="163">
        <v>110</v>
      </c>
      <c r="G62" s="163">
        <v>156</v>
      </c>
      <c r="H62" s="163">
        <v>100</v>
      </c>
      <c r="I62" s="165">
        <f t="shared" si="28"/>
        <v>-0.35897435897435892</v>
      </c>
      <c r="J62" s="164">
        <f t="shared" si="25"/>
        <v>-0.69040247678018574</v>
      </c>
      <c r="K62" s="163">
        <f t="shared" si="26"/>
        <v>-56</v>
      </c>
      <c r="L62" s="163">
        <f t="shared" si="27"/>
        <v>-223</v>
      </c>
      <c r="M62" s="164">
        <f t="shared" si="24"/>
        <v>2.1795053699743058E-5</v>
      </c>
    </row>
    <row r="63" spans="2:13" x14ac:dyDescent="0.25">
      <c r="B63" s="168" t="s">
        <v>145</v>
      </c>
      <c r="C63" s="169">
        <f t="shared" ref="C63:H63" si="29">C55-SUM(C56:C62)</f>
        <v>7613</v>
      </c>
      <c r="D63" s="169">
        <f t="shared" si="29"/>
        <v>8082</v>
      </c>
      <c r="E63" s="169">
        <f t="shared" si="29"/>
        <v>2749</v>
      </c>
      <c r="F63" s="169">
        <f t="shared" si="29"/>
        <v>6840</v>
      </c>
      <c r="G63" s="169">
        <f t="shared" si="29"/>
        <v>8229</v>
      </c>
      <c r="H63" s="169">
        <f t="shared" si="29"/>
        <v>8324</v>
      </c>
      <c r="I63" s="171">
        <f t="shared" si="28"/>
        <v>1.154453761088825E-2</v>
      </c>
      <c r="J63" s="170">
        <f t="shared" si="25"/>
        <v>2.9943083395199244E-2</v>
      </c>
      <c r="K63" s="169">
        <f>H63-G63</f>
        <v>95</v>
      </c>
      <c r="L63" s="169">
        <f t="shared" si="27"/>
        <v>242</v>
      </c>
      <c r="M63" s="170">
        <f t="shared" si="24"/>
        <v>1.8142202699666121E-3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115505</v>
      </c>
      <c r="D65" s="176">
        <v>116760</v>
      </c>
      <c r="E65" s="176">
        <v>41527</v>
      </c>
      <c r="F65" s="176">
        <v>132337</v>
      </c>
      <c r="G65" s="176">
        <v>154946</v>
      </c>
      <c r="H65" s="176">
        <v>200452</v>
      </c>
      <c r="I65" s="177">
        <f>IFERROR(H65/G65-1,"-")</f>
        <v>0.29368941437662155</v>
      </c>
      <c r="J65" s="177">
        <f>IFERROR(H65/D65-1,"-")</f>
        <v>0.71678657074340535</v>
      </c>
      <c r="K65" s="176">
        <f>H65-G65</f>
        <v>45506</v>
      </c>
      <c r="L65" s="176">
        <f>H65-D65</f>
        <v>83692</v>
      </c>
      <c r="M65" s="177">
        <f t="shared" ref="M65:M77" si="30">H65/H$9</f>
        <v>4.3688621042208955E-2</v>
      </c>
    </row>
    <row r="66" spans="2:13" x14ac:dyDescent="0.25">
      <c r="B66" s="157" t="s">
        <v>97</v>
      </c>
      <c r="C66" s="158">
        <v>31609</v>
      </c>
      <c r="D66" s="158">
        <v>37493</v>
      </c>
      <c r="E66" s="158">
        <v>20131</v>
      </c>
      <c r="F66" s="158">
        <v>30651</v>
      </c>
      <c r="G66" s="158">
        <v>40798</v>
      </c>
      <c r="H66" s="158">
        <v>53591</v>
      </c>
      <c r="I66" s="160">
        <f>IFERROR(H66/G66-1,"-")</f>
        <v>0.31356929261238298</v>
      </c>
      <c r="J66" s="159">
        <f t="shared" ref="J66:J77" si="31">IFERROR(H66/D66-1,"-")</f>
        <v>0.42936014722748239</v>
      </c>
      <c r="K66" s="158">
        <f t="shared" ref="K66:K76" si="32">H66-G66</f>
        <v>12793</v>
      </c>
      <c r="L66" s="158">
        <f t="shared" ref="L66:L77" si="33">H66-D66</f>
        <v>16098</v>
      </c>
      <c r="M66" s="159">
        <f t="shared" si="30"/>
        <v>1.1680187228229302E-2</v>
      </c>
    </row>
    <row r="67" spans="2:13" x14ac:dyDescent="0.25">
      <c r="B67" s="162" t="s">
        <v>103</v>
      </c>
      <c r="C67" s="163">
        <v>18149</v>
      </c>
      <c r="D67" s="163">
        <v>20759</v>
      </c>
      <c r="E67" s="163">
        <v>7189</v>
      </c>
      <c r="F67" s="163">
        <v>23072</v>
      </c>
      <c r="G67" s="163">
        <v>28586</v>
      </c>
      <c r="H67" s="163">
        <v>33767</v>
      </c>
      <c r="I67" s="165">
        <f>IFERROR(H67/G67-1,"-")</f>
        <v>0.1812425662911914</v>
      </c>
      <c r="J67" s="164">
        <f t="shared" si="31"/>
        <v>0.62661977937280211</v>
      </c>
      <c r="K67" s="163">
        <f t="shared" si="32"/>
        <v>5181</v>
      </c>
      <c r="L67" s="163">
        <f t="shared" si="33"/>
        <v>13008</v>
      </c>
      <c r="M67" s="164">
        <f t="shared" si="30"/>
        <v>7.3595357827922385E-3</v>
      </c>
    </row>
    <row r="68" spans="2:13" x14ac:dyDescent="0.25">
      <c r="B68" s="162" t="s">
        <v>100</v>
      </c>
      <c r="C68" s="163">
        <v>13460</v>
      </c>
      <c r="D68" s="163">
        <v>16734</v>
      </c>
      <c r="E68" s="163">
        <v>12942</v>
      </c>
      <c r="F68" s="163">
        <v>7579</v>
      </c>
      <c r="G68" s="163">
        <v>12212</v>
      </c>
      <c r="H68" s="163">
        <v>19824</v>
      </c>
      <c r="I68" s="165">
        <f>IFERROR(H68/G68-1,"-")</f>
        <v>0.6233213232885686</v>
      </c>
      <c r="J68" s="164">
        <f t="shared" si="31"/>
        <v>0.18465399784869119</v>
      </c>
      <c r="K68" s="163">
        <f t="shared" si="32"/>
        <v>7612</v>
      </c>
      <c r="L68" s="163">
        <f t="shared" si="33"/>
        <v>3090</v>
      </c>
      <c r="M68" s="164">
        <f t="shared" si="30"/>
        <v>4.320651445437064E-3</v>
      </c>
    </row>
    <row r="69" spans="2:13" x14ac:dyDescent="0.25">
      <c r="B69" s="157" t="s">
        <v>107</v>
      </c>
      <c r="C69" s="158">
        <v>83896</v>
      </c>
      <c r="D69" s="158">
        <v>79267</v>
      </c>
      <c r="E69" s="158">
        <v>21396</v>
      </c>
      <c r="F69" s="158">
        <v>101686</v>
      </c>
      <c r="G69" s="158">
        <v>114148</v>
      </c>
      <c r="H69" s="158">
        <v>146861</v>
      </c>
      <c r="I69" s="160">
        <f>IFERROR(H69/G69-1,"-")</f>
        <v>0.28658408382100431</v>
      </c>
      <c r="J69" s="159">
        <f t="shared" si="31"/>
        <v>0.85273821388471882</v>
      </c>
      <c r="K69" s="158">
        <f t="shared" si="32"/>
        <v>32713</v>
      </c>
      <c r="L69" s="158">
        <f t="shared" si="33"/>
        <v>67594</v>
      </c>
      <c r="M69" s="159">
        <f t="shared" si="30"/>
        <v>3.200843381397965E-2</v>
      </c>
    </row>
    <row r="70" spans="2:13" x14ac:dyDescent="0.25">
      <c r="B70" s="162" t="s">
        <v>110</v>
      </c>
      <c r="C70" s="163">
        <v>38413</v>
      </c>
      <c r="D70" s="163">
        <v>34452</v>
      </c>
      <c r="E70" s="163">
        <v>8131</v>
      </c>
      <c r="F70" s="163">
        <v>47102</v>
      </c>
      <c r="G70" s="163">
        <v>41776</v>
      </c>
      <c r="H70" s="163">
        <v>63422</v>
      </c>
      <c r="I70" s="165">
        <f t="shared" ref="I70:I77" si="34">IFERROR(H70/G70-1,"-")</f>
        <v>0.51814438912294136</v>
      </c>
      <c r="J70" s="164">
        <f t="shared" si="31"/>
        <v>0.84088006501799595</v>
      </c>
      <c r="K70" s="163">
        <f t="shared" si="32"/>
        <v>21646</v>
      </c>
      <c r="L70" s="163">
        <f t="shared" si="33"/>
        <v>28970</v>
      </c>
      <c r="M70" s="164">
        <f t="shared" si="30"/>
        <v>1.3822858957451042E-2</v>
      </c>
    </row>
    <row r="71" spans="2:13" x14ac:dyDescent="0.25">
      <c r="B71" s="162" t="s">
        <v>113</v>
      </c>
      <c r="C71" s="163">
        <v>11279</v>
      </c>
      <c r="D71" s="163">
        <v>9604</v>
      </c>
      <c r="E71" s="163">
        <v>2515</v>
      </c>
      <c r="F71" s="163">
        <v>6396</v>
      </c>
      <c r="G71" s="163">
        <v>7886</v>
      </c>
      <c r="H71" s="163">
        <v>8160</v>
      </c>
      <c r="I71" s="165">
        <f t="shared" si="34"/>
        <v>3.4745117930509828E-2</v>
      </c>
      <c r="J71" s="164">
        <f t="shared" si="31"/>
        <v>-0.15035401915868385</v>
      </c>
      <c r="K71" s="163">
        <f t="shared" si="32"/>
        <v>274</v>
      </c>
      <c r="L71" s="163">
        <f t="shared" si="33"/>
        <v>-1444</v>
      </c>
      <c r="M71" s="164">
        <f t="shared" si="30"/>
        <v>1.7784763818990336E-3</v>
      </c>
    </row>
    <row r="72" spans="2:13" x14ac:dyDescent="0.25">
      <c r="B72" s="162" t="s">
        <v>116</v>
      </c>
      <c r="C72" s="163">
        <v>5559</v>
      </c>
      <c r="D72" s="163">
        <v>9264</v>
      </c>
      <c r="E72" s="163">
        <v>2837</v>
      </c>
      <c r="F72" s="163">
        <v>14640</v>
      </c>
      <c r="G72" s="163">
        <v>15024</v>
      </c>
      <c r="H72" s="163">
        <v>17826</v>
      </c>
      <c r="I72" s="165">
        <f t="shared" si="34"/>
        <v>0.18650159744408956</v>
      </c>
      <c r="J72" s="164">
        <f t="shared" si="31"/>
        <v>0.92422279792746109</v>
      </c>
      <c r="K72" s="163">
        <f t="shared" si="32"/>
        <v>2802</v>
      </c>
      <c r="L72" s="163">
        <f t="shared" si="33"/>
        <v>8562</v>
      </c>
      <c r="M72" s="164">
        <f t="shared" si="30"/>
        <v>3.8851862725161977E-3</v>
      </c>
    </row>
    <row r="73" spans="2:13" x14ac:dyDescent="0.25">
      <c r="B73" s="162" t="s">
        <v>123</v>
      </c>
      <c r="C73" s="163">
        <v>1935</v>
      </c>
      <c r="D73" s="163">
        <v>1484</v>
      </c>
      <c r="E73" s="163">
        <v>273</v>
      </c>
      <c r="F73" s="163">
        <v>2490</v>
      </c>
      <c r="G73" s="163">
        <v>3276</v>
      </c>
      <c r="H73" s="163">
        <v>5584</v>
      </c>
      <c r="I73" s="165">
        <f t="shared" si="34"/>
        <v>0.70451770451770446</v>
      </c>
      <c r="J73" s="164">
        <f t="shared" si="31"/>
        <v>2.7628032345013476</v>
      </c>
      <c r="K73" s="163">
        <f t="shared" si="32"/>
        <v>2308</v>
      </c>
      <c r="L73" s="163">
        <f t="shared" si="33"/>
        <v>4100</v>
      </c>
      <c r="M73" s="164">
        <f t="shared" si="30"/>
        <v>1.2170357985936524E-3</v>
      </c>
    </row>
    <row r="74" spans="2:13" x14ac:dyDescent="0.25">
      <c r="B74" s="162" t="s">
        <v>119</v>
      </c>
      <c r="C74" s="163">
        <v>2352</v>
      </c>
      <c r="D74" s="163">
        <v>1859</v>
      </c>
      <c r="E74" s="163">
        <v>871</v>
      </c>
      <c r="F74" s="163">
        <v>2633</v>
      </c>
      <c r="G74" s="163">
        <v>2484</v>
      </c>
      <c r="H74" s="163">
        <v>3654</v>
      </c>
      <c r="I74" s="165">
        <f t="shared" si="34"/>
        <v>0.47101449275362328</v>
      </c>
      <c r="J74" s="164">
        <f t="shared" si="31"/>
        <v>0.96557288864981183</v>
      </c>
      <c r="K74" s="163">
        <f t="shared" si="32"/>
        <v>1170</v>
      </c>
      <c r="L74" s="163">
        <f t="shared" si="33"/>
        <v>1795</v>
      </c>
      <c r="M74" s="164">
        <f t="shared" si="30"/>
        <v>7.9639126218861134E-4</v>
      </c>
    </row>
    <row r="75" spans="2:13" x14ac:dyDescent="0.25">
      <c r="B75" s="162" t="s">
        <v>128</v>
      </c>
      <c r="C75" s="163">
        <v>972</v>
      </c>
      <c r="D75" s="163">
        <v>1559</v>
      </c>
      <c r="E75" s="163">
        <v>666</v>
      </c>
      <c r="F75" s="163">
        <v>1414</v>
      </c>
      <c r="G75" s="163">
        <v>3520</v>
      </c>
      <c r="H75" s="163">
        <v>2498</v>
      </c>
      <c r="I75" s="165">
        <f t="shared" si="34"/>
        <v>-0.29034090909090904</v>
      </c>
      <c r="J75" s="164">
        <f t="shared" si="31"/>
        <v>0.60230917254650418</v>
      </c>
      <c r="K75" s="163">
        <f t="shared" si="32"/>
        <v>-1022</v>
      </c>
      <c r="L75" s="163">
        <f t="shared" si="33"/>
        <v>939</v>
      </c>
      <c r="M75" s="164">
        <f t="shared" si="30"/>
        <v>5.4444044141958164E-4</v>
      </c>
    </row>
    <row r="76" spans="2:13" x14ac:dyDescent="0.25">
      <c r="B76" s="162" t="s">
        <v>131</v>
      </c>
      <c r="C76" s="163">
        <v>1944</v>
      </c>
      <c r="D76" s="163">
        <v>1636</v>
      </c>
      <c r="E76" s="163">
        <v>871</v>
      </c>
      <c r="F76" s="163">
        <v>486</v>
      </c>
      <c r="G76" s="163">
        <v>1070</v>
      </c>
      <c r="H76" s="163">
        <v>1828</v>
      </c>
      <c r="I76" s="165">
        <f t="shared" si="34"/>
        <v>0.70841121495327108</v>
      </c>
      <c r="J76" s="164">
        <f t="shared" si="31"/>
        <v>0.11735941320293408</v>
      </c>
      <c r="K76" s="163">
        <f t="shared" si="32"/>
        <v>758</v>
      </c>
      <c r="L76" s="163">
        <f t="shared" si="33"/>
        <v>192</v>
      </c>
      <c r="M76" s="164">
        <f t="shared" si="30"/>
        <v>3.9841358163130309E-4</v>
      </c>
    </row>
    <row r="77" spans="2:13" x14ac:dyDescent="0.25">
      <c r="B77" s="168" t="s">
        <v>145</v>
      </c>
      <c r="C77" s="169">
        <f t="shared" ref="C77:H77" si="35">C69-SUM(C70:C76)</f>
        <v>21442</v>
      </c>
      <c r="D77" s="169">
        <f t="shared" si="35"/>
        <v>19409</v>
      </c>
      <c r="E77" s="169">
        <f t="shared" si="35"/>
        <v>5232</v>
      </c>
      <c r="F77" s="169">
        <f t="shared" si="35"/>
        <v>26525</v>
      </c>
      <c r="G77" s="169">
        <f t="shared" si="35"/>
        <v>39112</v>
      </c>
      <c r="H77" s="169">
        <f t="shared" si="35"/>
        <v>43889</v>
      </c>
      <c r="I77" s="171">
        <f t="shared" si="34"/>
        <v>0.12213642871752906</v>
      </c>
      <c r="J77" s="170">
        <f t="shared" si="31"/>
        <v>1.2612705445927146</v>
      </c>
      <c r="K77" s="169">
        <f>H77-G77</f>
        <v>4777</v>
      </c>
      <c r="L77" s="169">
        <f t="shared" si="33"/>
        <v>24480</v>
      </c>
      <c r="M77" s="170">
        <f t="shared" si="30"/>
        <v>9.5656311182802309E-3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692965</v>
      </c>
      <c r="D79" s="176">
        <v>662992</v>
      </c>
      <c r="E79" s="176">
        <v>196369</v>
      </c>
      <c r="F79" s="176">
        <v>587373</v>
      </c>
      <c r="G79" s="176">
        <v>669254</v>
      </c>
      <c r="H79" s="176">
        <v>773150</v>
      </c>
      <c r="I79" s="177">
        <f>IFERROR(H79/G79-1,"-")</f>
        <v>0.15524150770858292</v>
      </c>
      <c r="J79" s="177">
        <f>IFERROR(H79/D79-1,"-")</f>
        <v>0.16615283442334139</v>
      </c>
      <c r="K79" s="176">
        <f>H79-G79</f>
        <v>103896</v>
      </c>
      <c r="L79" s="176">
        <f>H79-D79</f>
        <v>110158</v>
      </c>
      <c r="M79" s="177">
        <f t="shared" ref="M79:M91" si="36">H79/H$9</f>
        <v>0.16850845767956346</v>
      </c>
    </row>
    <row r="80" spans="2:13" x14ac:dyDescent="0.25">
      <c r="B80" s="157" t="s">
        <v>97</v>
      </c>
      <c r="C80" s="158">
        <v>317816</v>
      </c>
      <c r="D80" s="158">
        <v>308801</v>
      </c>
      <c r="E80" s="158">
        <v>85786</v>
      </c>
      <c r="F80" s="158">
        <v>297779</v>
      </c>
      <c r="G80" s="158">
        <v>304437</v>
      </c>
      <c r="H80" s="158">
        <v>336795</v>
      </c>
      <c r="I80" s="160">
        <f>IFERROR(H80/G80-1,"-")</f>
        <v>0.10628800047300424</v>
      </c>
      <c r="J80" s="159">
        <f t="shared" ref="J80:J91" si="37">IFERROR(H80/D80-1,"-")</f>
        <v>9.06538515095483E-2</v>
      </c>
      <c r="K80" s="158">
        <f t="shared" ref="K80:K90" si="38">H80-G80</f>
        <v>32358</v>
      </c>
      <c r="L80" s="158">
        <f t="shared" ref="L80:L91" si="39">H80-D80</f>
        <v>27994</v>
      </c>
      <c r="M80" s="159">
        <f t="shared" si="36"/>
        <v>7.3404651108049626E-2</v>
      </c>
    </row>
    <row r="81" spans="2:13" x14ac:dyDescent="0.25">
      <c r="B81" s="162" t="s">
        <v>103</v>
      </c>
      <c r="C81" s="163">
        <v>81440</v>
      </c>
      <c r="D81" s="163">
        <v>62661</v>
      </c>
      <c r="E81" s="163">
        <v>20676</v>
      </c>
      <c r="F81" s="163">
        <v>86680</v>
      </c>
      <c r="G81" s="163">
        <v>82735</v>
      </c>
      <c r="H81" s="163">
        <v>94416</v>
      </c>
      <c r="I81" s="165">
        <f>IFERROR(H81/G81-1,"-")</f>
        <v>0.14118571342237263</v>
      </c>
      <c r="J81" s="164">
        <f t="shared" si="37"/>
        <v>0.50677454876238803</v>
      </c>
      <c r="K81" s="163">
        <f t="shared" si="38"/>
        <v>11681</v>
      </c>
      <c r="L81" s="163">
        <f t="shared" si="39"/>
        <v>31755</v>
      </c>
      <c r="M81" s="164">
        <f t="shared" si="36"/>
        <v>2.0578017901149406E-2</v>
      </c>
    </row>
    <row r="82" spans="2:13" x14ac:dyDescent="0.25">
      <c r="B82" s="162" t="s">
        <v>100</v>
      </c>
      <c r="C82" s="163">
        <v>236376</v>
      </c>
      <c r="D82" s="163">
        <v>246140</v>
      </c>
      <c r="E82" s="163">
        <v>65110</v>
      </c>
      <c r="F82" s="163">
        <v>211099</v>
      </c>
      <c r="G82" s="163">
        <v>221702</v>
      </c>
      <c r="H82" s="163">
        <v>242379</v>
      </c>
      <c r="I82" s="165">
        <f>IFERROR(H82/G82-1,"-")</f>
        <v>9.3264832973992018E-2</v>
      </c>
      <c r="J82" s="164">
        <f t="shared" si="37"/>
        <v>-1.5279921995612233E-2</v>
      </c>
      <c r="K82" s="163">
        <f t="shared" si="38"/>
        <v>20677</v>
      </c>
      <c r="L82" s="163">
        <f t="shared" si="39"/>
        <v>-3761</v>
      </c>
      <c r="M82" s="164">
        <f t="shared" si="36"/>
        <v>5.2826633206900224E-2</v>
      </c>
    </row>
    <row r="83" spans="2:13" x14ac:dyDescent="0.25">
      <c r="B83" s="157" t="s">
        <v>107</v>
      </c>
      <c r="C83" s="158">
        <v>375149</v>
      </c>
      <c r="D83" s="158">
        <v>354191</v>
      </c>
      <c r="E83" s="158">
        <v>110583</v>
      </c>
      <c r="F83" s="158">
        <v>289594</v>
      </c>
      <c r="G83" s="158">
        <v>364817</v>
      </c>
      <c r="H83" s="158">
        <v>436355</v>
      </c>
      <c r="I83" s="160">
        <f>IFERROR(H83/G83-1,"-")</f>
        <v>0.19609283558606094</v>
      </c>
      <c r="J83" s="159">
        <f t="shared" si="37"/>
        <v>0.23197653243588912</v>
      </c>
      <c r="K83" s="158">
        <f t="shared" si="38"/>
        <v>71538</v>
      </c>
      <c r="L83" s="158">
        <f t="shared" si="39"/>
        <v>82164</v>
      </c>
      <c r="M83" s="159">
        <f t="shared" si="36"/>
        <v>9.5103806571513821E-2</v>
      </c>
    </row>
    <row r="84" spans="2:13" x14ac:dyDescent="0.25">
      <c r="B84" s="162" t="s">
        <v>110</v>
      </c>
      <c r="C84" s="163">
        <v>56254</v>
      </c>
      <c r="D84" s="163">
        <v>61950</v>
      </c>
      <c r="E84" s="163">
        <v>18840</v>
      </c>
      <c r="F84" s="163">
        <v>58110</v>
      </c>
      <c r="G84" s="163">
        <v>76806</v>
      </c>
      <c r="H84" s="163">
        <v>92648</v>
      </c>
      <c r="I84" s="165">
        <f t="shared" ref="I84:I91" si="40">IFERROR(H84/G84-1,"-")</f>
        <v>0.20625992760982226</v>
      </c>
      <c r="J84" s="164">
        <f t="shared" si="37"/>
        <v>0.49552865213882158</v>
      </c>
      <c r="K84" s="163">
        <f t="shared" si="38"/>
        <v>15842</v>
      </c>
      <c r="L84" s="163">
        <f t="shared" si="39"/>
        <v>30698</v>
      </c>
      <c r="M84" s="164">
        <f t="shared" si="36"/>
        <v>2.0192681351737948E-2</v>
      </c>
    </row>
    <row r="85" spans="2:13" x14ac:dyDescent="0.25">
      <c r="B85" s="162" t="s">
        <v>113</v>
      </c>
      <c r="C85" s="163">
        <v>158629</v>
      </c>
      <c r="D85" s="163">
        <v>130093</v>
      </c>
      <c r="E85" s="163">
        <v>35749</v>
      </c>
      <c r="F85" s="163">
        <v>86487</v>
      </c>
      <c r="G85" s="163">
        <v>99085</v>
      </c>
      <c r="H85" s="163">
        <v>111635</v>
      </c>
      <c r="I85" s="165">
        <f t="shared" si="40"/>
        <v>0.12665892920220023</v>
      </c>
      <c r="J85" s="164">
        <f t="shared" si="37"/>
        <v>-0.14188311438739976</v>
      </c>
      <c r="K85" s="163">
        <f t="shared" si="38"/>
        <v>12550</v>
      </c>
      <c r="L85" s="163">
        <f t="shared" si="39"/>
        <v>-18458</v>
      </c>
      <c r="M85" s="164">
        <f t="shared" si="36"/>
        <v>2.4330908197708164E-2</v>
      </c>
    </row>
    <row r="86" spans="2:13" x14ac:dyDescent="0.25">
      <c r="B86" s="162" t="s">
        <v>116</v>
      </c>
      <c r="C86" s="163">
        <v>20275</v>
      </c>
      <c r="D86" s="163">
        <v>21555</v>
      </c>
      <c r="E86" s="163">
        <v>7557</v>
      </c>
      <c r="F86" s="163">
        <v>25420</v>
      </c>
      <c r="G86" s="163">
        <v>35525</v>
      </c>
      <c r="H86" s="163">
        <v>50132</v>
      </c>
      <c r="I86" s="165">
        <f t="shared" si="40"/>
        <v>0.4111752287121746</v>
      </c>
      <c r="J86" s="164">
        <f t="shared" si="37"/>
        <v>1.3257712827650199</v>
      </c>
      <c r="K86" s="163">
        <f t="shared" si="38"/>
        <v>14607</v>
      </c>
      <c r="L86" s="163">
        <f t="shared" si="39"/>
        <v>28577</v>
      </c>
      <c r="M86" s="164">
        <f t="shared" si="36"/>
        <v>1.092629632075519E-2</v>
      </c>
    </row>
    <row r="87" spans="2:13" x14ac:dyDescent="0.25">
      <c r="B87" s="162" t="s">
        <v>123</v>
      </c>
      <c r="C87" s="163">
        <v>10399</v>
      </c>
      <c r="D87" s="163">
        <v>8090</v>
      </c>
      <c r="E87" s="163">
        <v>1769</v>
      </c>
      <c r="F87" s="163">
        <v>8759</v>
      </c>
      <c r="G87" s="163">
        <v>10246</v>
      </c>
      <c r="H87" s="163">
        <v>15551</v>
      </c>
      <c r="I87" s="165">
        <f t="shared" si="40"/>
        <v>0.51776302947491715</v>
      </c>
      <c r="J87" s="164">
        <f t="shared" si="37"/>
        <v>0.92224969097651432</v>
      </c>
      <c r="K87" s="163">
        <f t="shared" si="38"/>
        <v>5305</v>
      </c>
      <c r="L87" s="163">
        <f t="shared" si="39"/>
        <v>7461</v>
      </c>
      <c r="M87" s="164">
        <f t="shared" si="36"/>
        <v>3.3893488008470431E-3</v>
      </c>
    </row>
    <row r="88" spans="2:13" x14ac:dyDescent="0.25">
      <c r="B88" s="162" t="s">
        <v>119</v>
      </c>
      <c r="C88" s="163">
        <v>5676</v>
      </c>
      <c r="D88" s="163">
        <v>5355</v>
      </c>
      <c r="E88" s="163">
        <v>1902</v>
      </c>
      <c r="F88" s="163">
        <v>4683</v>
      </c>
      <c r="G88" s="163">
        <v>5768</v>
      </c>
      <c r="H88" s="163">
        <v>7342</v>
      </c>
      <c r="I88" s="165">
        <f t="shared" si="40"/>
        <v>0.27288488210818307</v>
      </c>
      <c r="J88" s="164">
        <f t="shared" si="37"/>
        <v>0.37105508870214754</v>
      </c>
      <c r="K88" s="163">
        <f t="shared" si="38"/>
        <v>1574</v>
      </c>
      <c r="L88" s="163">
        <f t="shared" si="39"/>
        <v>1987</v>
      </c>
      <c r="M88" s="164">
        <f t="shared" si="36"/>
        <v>1.6001928426351353E-3</v>
      </c>
    </row>
    <row r="89" spans="2:13" x14ac:dyDescent="0.25">
      <c r="B89" s="162" t="s">
        <v>128</v>
      </c>
      <c r="C89" s="163">
        <v>5124</v>
      </c>
      <c r="D89" s="163">
        <v>6305</v>
      </c>
      <c r="E89" s="163">
        <v>3029</v>
      </c>
      <c r="F89" s="163">
        <v>5124</v>
      </c>
      <c r="G89" s="163">
        <v>6315</v>
      </c>
      <c r="H89" s="163">
        <v>5506</v>
      </c>
      <c r="I89" s="165">
        <f t="shared" si="40"/>
        <v>-0.1281076801266825</v>
      </c>
      <c r="J89" s="164">
        <f t="shared" si="37"/>
        <v>-0.12672482157018239</v>
      </c>
      <c r="K89" s="163">
        <f t="shared" si="38"/>
        <v>-809</v>
      </c>
      <c r="L89" s="163">
        <f t="shared" si="39"/>
        <v>-799</v>
      </c>
      <c r="M89" s="164">
        <f t="shared" si="36"/>
        <v>1.2000356567078527E-3</v>
      </c>
    </row>
    <row r="90" spans="2:13" x14ac:dyDescent="0.25">
      <c r="B90" s="162" t="s">
        <v>131</v>
      </c>
      <c r="C90" s="163">
        <v>9574</v>
      </c>
      <c r="D90" s="163">
        <v>8766</v>
      </c>
      <c r="E90" s="163">
        <v>4729</v>
      </c>
      <c r="F90" s="163">
        <v>4573</v>
      </c>
      <c r="G90" s="163">
        <v>6812</v>
      </c>
      <c r="H90" s="163">
        <v>6876</v>
      </c>
      <c r="I90" s="165">
        <f t="shared" si="40"/>
        <v>9.3951849677040844E-3</v>
      </c>
      <c r="J90" s="164">
        <f t="shared" si="37"/>
        <v>-0.21560574948665301</v>
      </c>
      <c r="K90" s="163">
        <f t="shared" si="38"/>
        <v>64</v>
      </c>
      <c r="L90" s="163">
        <f t="shared" si="39"/>
        <v>-1890</v>
      </c>
      <c r="M90" s="164">
        <f t="shared" si="36"/>
        <v>1.4986278923943327E-3</v>
      </c>
    </row>
    <row r="91" spans="2:13" x14ac:dyDescent="0.25">
      <c r="B91" s="168" t="s">
        <v>145</v>
      </c>
      <c r="C91" s="169">
        <f t="shared" ref="C91:H91" si="41">C83-SUM(C84:C90)</f>
        <v>109218</v>
      </c>
      <c r="D91" s="169">
        <f t="shared" si="41"/>
        <v>112077</v>
      </c>
      <c r="E91" s="169">
        <f t="shared" si="41"/>
        <v>37008</v>
      </c>
      <c r="F91" s="169">
        <f t="shared" si="41"/>
        <v>96438</v>
      </c>
      <c r="G91" s="169">
        <f t="shared" si="41"/>
        <v>124260</v>
      </c>
      <c r="H91" s="169">
        <f t="shared" si="41"/>
        <v>146665</v>
      </c>
      <c r="I91" s="171">
        <f t="shared" si="40"/>
        <v>0.18030741992596178</v>
      </c>
      <c r="J91" s="170">
        <f t="shared" si="37"/>
        <v>0.30860925970538111</v>
      </c>
      <c r="K91" s="169">
        <f>H91-G91</f>
        <v>22405</v>
      </c>
      <c r="L91" s="169">
        <f t="shared" si="39"/>
        <v>34588</v>
      </c>
      <c r="M91" s="170">
        <f t="shared" si="36"/>
        <v>3.1965715508728156E-2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43271</v>
      </c>
      <c r="D93" s="176">
        <v>44100</v>
      </c>
      <c r="E93" s="176">
        <v>19059</v>
      </c>
      <c r="F93" s="176">
        <v>41481</v>
      </c>
      <c r="G93" s="176">
        <v>48608</v>
      </c>
      <c r="H93" s="176">
        <v>46696</v>
      </c>
      <c r="I93" s="177">
        <f>IFERROR(H93/G93-1,"-")</f>
        <v>-3.9335088874259405E-2</v>
      </c>
      <c r="J93" s="177">
        <f>IFERROR(H93/D93-1,"-")</f>
        <v>5.8866213151927527E-2</v>
      </c>
      <c r="K93" s="176">
        <f>H93-G93</f>
        <v>-1912</v>
      </c>
      <c r="L93" s="176">
        <f>H93-D93</f>
        <v>2596</v>
      </c>
      <c r="M93" s="177">
        <f t="shared" ref="M93:M105" si="42">H93/H$9</f>
        <v>1.0177418275632018E-2</v>
      </c>
    </row>
    <row r="94" spans="2:13" x14ac:dyDescent="0.25">
      <c r="B94" s="157" t="s">
        <v>97</v>
      </c>
      <c r="C94" s="158">
        <v>27639</v>
      </c>
      <c r="D94" s="158">
        <v>29398</v>
      </c>
      <c r="E94" s="158">
        <v>12382</v>
      </c>
      <c r="F94" s="158">
        <v>27294</v>
      </c>
      <c r="G94" s="158">
        <v>32685</v>
      </c>
      <c r="H94" s="158">
        <v>29315</v>
      </c>
      <c r="I94" s="160">
        <f>IFERROR(H94/G94-1,"-")</f>
        <v>-0.1031054000305951</v>
      </c>
      <c r="J94" s="159">
        <f t="shared" ref="J94:J105" si="43">IFERROR(H94/D94-1,"-")</f>
        <v>-2.8233213143751268E-3</v>
      </c>
      <c r="K94" s="158">
        <f t="shared" ref="K94:K104" si="44">H94-G94</f>
        <v>-3370</v>
      </c>
      <c r="L94" s="158">
        <f t="shared" ref="L94:L105" si="45">H94-D94</f>
        <v>-83</v>
      </c>
      <c r="M94" s="159">
        <f t="shared" si="42"/>
        <v>6.3892199920796778E-3</v>
      </c>
    </row>
    <row r="95" spans="2:13" x14ac:dyDescent="0.25">
      <c r="B95" s="162" t="s">
        <v>103</v>
      </c>
      <c r="C95" s="163">
        <v>13429</v>
      </c>
      <c r="D95" s="163">
        <v>14577</v>
      </c>
      <c r="E95" s="163">
        <v>6489</v>
      </c>
      <c r="F95" s="163">
        <v>12915</v>
      </c>
      <c r="G95" s="163">
        <v>10196</v>
      </c>
      <c r="H95" s="163">
        <v>9167</v>
      </c>
      <c r="I95" s="165">
        <f>IFERROR(H95/G95-1,"-")</f>
        <v>-0.10092193016869355</v>
      </c>
      <c r="J95" s="164">
        <f t="shared" si="43"/>
        <v>-0.37113260616038968</v>
      </c>
      <c r="K95" s="163">
        <f t="shared" si="44"/>
        <v>-1029</v>
      </c>
      <c r="L95" s="163">
        <f t="shared" si="45"/>
        <v>-5410</v>
      </c>
      <c r="M95" s="164">
        <f t="shared" si="42"/>
        <v>1.997952572655446E-3</v>
      </c>
    </row>
    <row r="96" spans="2:13" x14ac:dyDescent="0.25">
      <c r="B96" s="162" t="s">
        <v>100</v>
      </c>
      <c r="C96" s="163">
        <v>14210</v>
      </c>
      <c r="D96" s="163">
        <v>14821</v>
      </c>
      <c r="E96" s="163">
        <v>5893</v>
      </c>
      <c r="F96" s="163">
        <v>14379</v>
      </c>
      <c r="G96" s="163">
        <v>22489</v>
      </c>
      <c r="H96" s="163">
        <v>20148</v>
      </c>
      <c r="I96" s="165">
        <f>IFERROR(H96/G96-1,"-")</f>
        <v>-0.10409533549735428</v>
      </c>
      <c r="J96" s="164">
        <f t="shared" si="43"/>
        <v>0.35942244113082777</v>
      </c>
      <c r="K96" s="163">
        <f t="shared" si="44"/>
        <v>-2341</v>
      </c>
      <c r="L96" s="163">
        <f t="shared" si="45"/>
        <v>5327</v>
      </c>
      <c r="M96" s="164">
        <f t="shared" si="42"/>
        <v>4.3912674194242314E-3</v>
      </c>
    </row>
    <row r="97" spans="2:13" x14ac:dyDescent="0.25">
      <c r="B97" s="157" t="s">
        <v>107</v>
      </c>
      <c r="C97" s="158">
        <v>15632</v>
      </c>
      <c r="D97" s="158">
        <v>14702</v>
      </c>
      <c r="E97" s="158">
        <v>6677</v>
      </c>
      <c r="F97" s="158">
        <v>14187</v>
      </c>
      <c r="G97" s="158">
        <v>15923</v>
      </c>
      <c r="H97" s="158">
        <v>17381</v>
      </c>
      <c r="I97" s="160">
        <f>IFERROR(H97/G97-1,"-")</f>
        <v>9.156565973748676E-2</v>
      </c>
      <c r="J97" s="159">
        <f t="shared" si="43"/>
        <v>0.18222010610801243</v>
      </c>
      <c r="K97" s="158">
        <f t="shared" si="44"/>
        <v>1458</v>
      </c>
      <c r="L97" s="158">
        <f t="shared" si="45"/>
        <v>2679</v>
      </c>
      <c r="M97" s="159">
        <f t="shared" si="42"/>
        <v>3.7881982835523409E-3</v>
      </c>
    </row>
    <row r="98" spans="2:13" x14ac:dyDescent="0.25">
      <c r="B98" s="162" t="s">
        <v>110</v>
      </c>
      <c r="C98" s="163">
        <v>1828</v>
      </c>
      <c r="D98" s="163">
        <v>1911</v>
      </c>
      <c r="E98" s="163">
        <v>1092</v>
      </c>
      <c r="F98" s="163">
        <v>1836</v>
      </c>
      <c r="G98" s="163">
        <v>2198</v>
      </c>
      <c r="H98" s="163">
        <v>2450</v>
      </c>
      <c r="I98" s="165">
        <f t="shared" ref="I98:I105" si="46">IFERROR(H98/G98-1,"-")</f>
        <v>0.11464968152866239</v>
      </c>
      <c r="J98" s="164">
        <f t="shared" si="43"/>
        <v>0.28205128205128216</v>
      </c>
      <c r="K98" s="163">
        <f t="shared" si="44"/>
        <v>252</v>
      </c>
      <c r="L98" s="163">
        <f t="shared" si="45"/>
        <v>539</v>
      </c>
      <c r="M98" s="164">
        <f t="shared" si="42"/>
        <v>5.3397881564370498E-4</v>
      </c>
    </row>
    <row r="99" spans="2:13" x14ac:dyDescent="0.25">
      <c r="B99" s="162" t="s">
        <v>113</v>
      </c>
      <c r="C99" s="163">
        <v>3450</v>
      </c>
      <c r="D99" s="163">
        <v>2990</v>
      </c>
      <c r="E99" s="163">
        <v>1239</v>
      </c>
      <c r="F99" s="163">
        <v>2714</v>
      </c>
      <c r="G99" s="163">
        <v>2893</v>
      </c>
      <c r="H99" s="163">
        <v>3315</v>
      </c>
      <c r="I99" s="165">
        <f t="shared" si="46"/>
        <v>0.14586933978568961</v>
      </c>
      <c r="J99" s="164">
        <f t="shared" si="43"/>
        <v>0.10869565217391308</v>
      </c>
      <c r="K99" s="163">
        <f t="shared" si="44"/>
        <v>422</v>
      </c>
      <c r="L99" s="163">
        <f t="shared" si="45"/>
        <v>325</v>
      </c>
      <c r="M99" s="164">
        <f t="shared" si="42"/>
        <v>7.2250603014648235E-4</v>
      </c>
    </row>
    <row r="100" spans="2:13" x14ac:dyDescent="0.25">
      <c r="B100" s="162" t="s">
        <v>116</v>
      </c>
      <c r="C100" s="163">
        <v>3490</v>
      </c>
      <c r="D100" s="163">
        <v>3138</v>
      </c>
      <c r="E100" s="163">
        <v>1648</v>
      </c>
      <c r="F100" s="163">
        <v>2766</v>
      </c>
      <c r="G100" s="163">
        <v>3129</v>
      </c>
      <c r="H100" s="163">
        <v>3038</v>
      </c>
      <c r="I100" s="165">
        <f t="shared" si="46"/>
        <v>-2.9082774049216997E-2</v>
      </c>
      <c r="J100" s="164">
        <f t="shared" si="43"/>
        <v>-3.1867431485022357E-2</v>
      </c>
      <c r="K100" s="163">
        <f t="shared" si="44"/>
        <v>-91</v>
      </c>
      <c r="L100" s="163">
        <f t="shared" si="45"/>
        <v>-100</v>
      </c>
      <c r="M100" s="164">
        <f t="shared" si="42"/>
        <v>6.6213373139819415E-4</v>
      </c>
    </row>
    <row r="101" spans="2:13" x14ac:dyDescent="0.25">
      <c r="B101" s="162" t="s">
        <v>123</v>
      </c>
      <c r="C101" s="163">
        <v>420</v>
      </c>
      <c r="D101" s="163">
        <v>513</v>
      </c>
      <c r="E101" s="163">
        <v>284</v>
      </c>
      <c r="F101" s="163">
        <v>958</v>
      </c>
      <c r="G101" s="163">
        <v>711</v>
      </c>
      <c r="H101" s="163">
        <v>780</v>
      </c>
      <c r="I101" s="165">
        <f t="shared" si="46"/>
        <v>9.704641350210963E-2</v>
      </c>
      <c r="J101" s="164">
        <f t="shared" si="43"/>
        <v>0.52046783625730986</v>
      </c>
      <c r="K101" s="163">
        <f t="shared" si="44"/>
        <v>69</v>
      </c>
      <c r="L101" s="163">
        <f t="shared" si="45"/>
        <v>267</v>
      </c>
      <c r="M101" s="164">
        <f t="shared" si="42"/>
        <v>1.7000141885799584E-4</v>
      </c>
    </row>
    <row r="102" spans="2:13" x14ac:dyDescent="0.25">
      <c r="B102" s="162" t="s">
        <v>119</v>
      </c>
      <c r="C102" s="163">
        <v>379</v>
      </c>
      <c r="D102" s="163">
        <v>400</v>
      </c>
      <c r="E102" s="163">
        <v>256</v>
      </c>
      <c r="F102" s="163">
        <v>560</v>
      </c>
      <c r="G102" s="163">
        <v>466</v>
      </c>
      <c r="H102" s="163">
        <v>696</v>
      </c>
      <c r="I102" s="165">
        <f t="shared" si="46"/>
        <v>0.49356223175965663</v>
      </c>
      <c r="J102" s="164">
        <f t="shared" si="43"/>
        <v>0.74</v>
      </c>
      <c r="K102" s="163">
        <f t="shared" si="44"/>
        <v>230</v>
      </c>
      <c r="L102" s="163">
        <f t="shared" si="45"/>
        <v>296</v>
      </c>
      <c r="M102" s="164">
        <f t="shared" si="42"/>
        <v>1.5169357375021167E-4</v>
      </c>
    </row>
    <row r="103" spans="2:13" x14ac:dyDescent="0.25">
      <c r="B103" s="162" t="s">
        <v>128</v>
      </c>
      <c r="C103" s="163">
        <v>106</v>
      </c>
      <c r="D103" s="163">
        <v>119</v>
      </c>
      <c r="E103" s="163">
        <v>114</v>
      </c>
      <c r="F103" s="163">
        <v>236</v>
      </c>
      <c r="G103" s="163">
        <v>112</v>
      </c>
      <c r="H103" s="163">
        <v>188</v>
      </c>
      <c r="I103" s="165">
        <f t="shared" si="46"/>
        <v>0.6785714285714286</v>
      </c>
      <c r="J103" s="164">
        <f t="shared" si="43"/>
        <v>0.57983193277310918</v>
      </c>
      <c r="K103" s="163">
        <f t="shared" si="44"/>
        <v>76</v>
      </c>
      <c r="L103" s="163">
        <f t="shared" si="45"/>
        <v>69</v>
      </c>
      <c r="M103" s="164">
        <f t="shared" si="42"/>
        <v>4.0974700955516949E-5</v>
      </c>
    </row>
    <row r="104" spans="2:13" x14ac:dyDescent="0.25">
      <c r="B104" s="162" t="s">
        <v>131</v>
      </c>
      <c r="C104" s="163">
        <v>247</v>
      </c>
      <c r="D104" s="163">
        <v>168</v>
      </c>
      <c r="E104" s="163">
        <v>70</v>
      </c>
      <c r="F104" s="163">
        <v>125</v>
      </c>
      <c r="G104" s="163">
        <v>206</v>
      </c>
      <c r="H104" s="163">
        <v>308</v>
      </c>
      <c r="I104" s="165">
        <f t="shared" si="46"/>
        <v>0.49514563106796117</v>
      </c>
      <c r="J104" s="164">
        <f t="shared" si="43"/>
        <v>0.83333333333333326</v>
      </c>
      <c r="K104" s="163">
        <f t="shared" si="44"/>
        <v>102</v>
      </c>
      <c r="L104" s="163">
        <f t="shared" si="45"/>
        <v>140</v>
      </c>
      <c r="M104" s="164">
        <f t="shared" si="42"/>
        <v>6.7128765395208623E-5</v>
      </c>
    </row>
    <row r="105" spans="2:13" x14ac:dyDescent="0.25">
      <c r="B105" s="168" t="s">
        <v>145</v>
      </c>
      <c r="C105" s="169">
        <f t="shared" ref="C105:H105" si="47">C97-SUM(C98:C104)</f>
        <v>5712</v>
      </c>
      <c r="D105" s="169">
        <f t="shared" si="47"/>
        <v>5463</v>
      </c>
      <c r="E105" s="169">
        <f t="shared" si="47"/>
        <v>1974</v>
      </c>
      <c r="F105" s="169">
        <f t="shared" si="47"/>
        <v>4992</v>
      </c>
      <c r="G105" s="169">
        <f t="shared" si="47"/>
        <v>6208</v>
      </c>
      <c r="H105" s="169">
        <f t="shared" si="47"/>
        <v>6606</v>
      </c>
      <c r="I105" s="171">
        <f t="shared" si="46"/>
        <v>6.4110824742268147E-2</v>
      </c>
      <c r="J105" s="170">
        <f t="shared" si="43"/>
        <v>0.20922570016474462</v>
      </c>
      <c r="K105" s="169">
        <f>H105-G105</f>
        <v>398</v>
      </c>
      <c r="L105" s="169">
        <f t="shared" si="45"/>
        <v>1143</v>
      </c>
      <c r="M105" s="170">
        <f t="shared" si="42"/>
        <v>1.4397812474050264E-3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121703</v>
      </c>
      <c r="D107" s="176">
        <v>119184</v>
      </c>
      <c r="E107" s="176">
        <v>64241</v>
      </c>
      <c r="F107" s="176">
        <v>166144</v>
      </c>
      <c r="G107" s="176">
        <v>213829</v>
      </c>
      <c r="H107" s="176">
        <v>202567</v>
      </c>
      <c r="I107" s="177">
        <f>IFERROR(H107/G107-1,"-")</f>
        <v>-5.2668253604515769E-2</v>
      </c>
      <c r="J107" s="177">
        <f>IFERROR(H107/D107-1,"-")</f>
        <v>0.69961572023090346</v>
      </c>
      <c r="K107" s="176">
        <f>H107-G107</f>
        <v>-11262</v>
      </c>
      <c r="L107" s="176">
        <f>H107-D107</f>
        <v>83383</v>
      </c>
      <c r="M107" s="177">
        <f t="shared" ref="M107:M119" si="48">H107/H$9</f>
        <v>4.414958642795852E-2</v>
      </c>
    </row>
    <row r="108" spans="2:13" x14ac:dyDescent="0.25">
      <c r="B108" s="157" t="s">
        <v>97</v>
      </c>
      <c r="C108" s="158">
        <v>27533</v>
      </c>
      <c r="D108" s="158">
        <v>26438</v>
      </c>
      <c r="E108" s="158">
        <v>26699</v>
      </c>
      <c r="F108" s="158">
        <v>42099</v>
      </c>
      <c r="G108" s="158">
        <v>49296</v>
      </c>
      <c r="H108" s="158">
        <v>44255</v>
      </c>
      <c r="I108" s="160">
        <f>IFERROR(H108/G108-1,"-")</f>
        <v>-0.10225981824083086</v>
      </c>
      <c r="J108" s="159">
        <f t="shared" ref="J108:J119" si="49">IFERROR(H108/D108-1,"-")</f>
        <v>0.67391633255163019</v>
      </c>
      <c r="K108" s="158">
        <f t="shared" ref="K108:K118" si="50">H108-G108</f>
        <v>-5041</v>
      </c>
      <c r="L108" s="158">
        <f t="shared" ref="L108:L119" si="51">H108-D108</f>
        <v>17817</v>
      </c>
      <c r="M108" s="159">
        <f t="shared" si="48"/>
        <v>9.6454010148212897E-3</v>
      </c>
    </row>
    <row r="109" spans="2:13" x14ac:dyDescent="0.25">
      <c r="B109" s="162" t="s">
        <v>103</v>
      </c>
      <c r="C109" s="163">
        <v>12909</v>
      </c>
      <c r="D109" s="163">
        <v>10469</v>
      </c>
      <c r="E109" s="163">
        <v>2599</v>
      </c>
      <c r="F109" s="163">
        <v>14941</v>
      </c>
      <c r="G109" s="163">
        <v>18268</v>
      </c>
      <c r="H109" s="163">
        <v>14687</v>
      </c>
      <c r="I109" s="165">
        <f>IFERROR(H109/G109-1,"-")</f>
        <v>-0.19602583753010727</v>
      </c>
      <c r="J109" s="164">
        <f t="shared" si="49"/>
        <v>0.40290381125226871</v>
      </c>
      <c r="K109" s="163">
        <f t="shared" si="50"/>
        <v>-3581</v>
      </c>
      <c r="L109" s="163">
        <f t="shared" si="51"/>
        <v>4218</v>
      </c>
      <c r="M109" s="164">
        <f t="shared" si="48"/>
        <v>3.2010395368812631E-3</v>
      </c>
    </row>
    <row r="110" spans="2:13" x14ac:dyDescent="0.25">
      <c r="B110" s="162" t="s">
        <v>100</v>
      </c>
      <c r="C110" s="163">
        <v>14624</v>
      </c>
      <c r="D110" s="163">
        <v>15969</v>
      </c>
      <c r="E110" s="163">
        <v>24100</v>
      </c>
      <c r="F110" s="163">
        <v>27158</v>
      </c>
      <c r="G110" s="163">
        <v>31028</v>
      </c>
      <c r="H110" s="163">
        <v>29568</v>
      </c>
      <c r="I110" s="165">
        <f>IFERROR(H110/G110-1,"-")</f>
        <v>-4.7054273559365756E-2</v>
      </c>
      <c r="J110" s="164">
        <f t="shared" si="49"/>
        <v>0.85158745068570352</v>
      </c>
      <c r="K110" s="163">
        <f t="shared" si="50"/>
        <v>-1460</v>
      </c>
      <c r="L110" s="163">
        <f t="shared" si="51"/>
        <v>13599</v>
      </c>
      <c r="M110" s="164">
        <f t="shared" si="48"/>
        <v>6.4443614779400278E-3</v>
      </c>
    </row>
    <row r="111" spans="2:13" x14ac:dyDescent="0.25">
      <c r="B111" s="157" t="s">
        <v>107</v>
      </c>
      <c r="C111" s="158">
        <v>94170</v>
      </c>
      <c r="D111" s="158">
        <v>92746</v>
      </c>
      <c r="E111" s="158">
        <v>37542</v>
      </c>
      <c r="F111" s="158">
        <v>124045</v>
      </c>
      <c r="G111" s="158">
        <v>164533</v>
      </c>
      <c r="H111" s="158">
        <v>158312</v>
      </c>
      <c r="I111" s="160">
        <f>IFERROR(H111/G111-1,"-")</f>
        <v>-3.7810044185664915E-2</v>
      </c>
      <c r="J111" s="159">
        <f t="shared" si="49"/>
        <v>0.70694153925775782</v>
      </c>
      <c r="K111" s="158">
        <f t="shared" si="50"/>
        <v>-6221</v>
      </c>
      <c r="L111" s="158">
        <f t="shared" si="51"/>
        <v>65566</v>
      </c>
      <c r="M111" s="159">
        <f t="shared" si="48"/>
        <v>3.4504185413137232E-2</v>
      </c>
    </row>
    <row r="112" spans="2:13" x14ac:dyDescent="0.25">
      <c r="B112" s="162" t="s">
        <v>110</v>
      </c>
      <c r="C112" s="163">
        <v>52059</v>
      </c>
      <c r="D112" s="163">
        <v>51449</v>
      </c>
      <c r="E112" s="163">
        <v>19022</v>
      </c>
      <c r="F112" s="163">
        <v>75653</v>
      </c>
      <c r="G112" s="163">
        <v>109003</v>
      </c>
      <c r="H112" s="163">
        <v>98238</v>
      </c>
      <c r="I112" s="165">
        <f t="shared" ref="I112:I119" si="52">IFERROR(H112/G112-1,"-")</f>
        <v>-9.8758749759180975E-2</v>
      </c>
      <c r="J112" s="164">
        <f t="shared" si="49"/>
        <v>0.90942486734436034</v>
      </c>
      <c r="K112" s="163">
        <f t="shared" si="50"/>
        <v>-10765</v>
      </c>
      <c r="L112" s="163">
        <f t="shared" si="51"/>
        <v>46789</v>
      </c>
      <c r="M112" s="164">
        <f t="shared" si="48"/>
        <v>2.1411024853553586E-2</v>
      </c>
    </row>
    <row r="113" spans="2:13" x14ac:dyDescent="0.25">
      <c r="B113" s="162" t="s">
        <v>113</v>
      </c>
      <c r="C113" s="163">
        <v>10165</v>
      </c>
      <c r="D113" s="163">
        <v>7761</v>
      </c>
      <c r="E113" s="163">
        <v>2421</v>
      </c>
      <c r="F113" s="163">
        <v>5137</v>
      </c>
      <c r="G113" s="163">
        <v>6845</v>
      </c>
      <c r="H113" s="163">
        <v>6748</v>
      </c>
      <c r="I113" s="165">
        <f t="shared" si="52"/>
        <v>-1.417092768444117E-2</v>
      </c>
      <c r="J113" s="164">
        <f t="shared" si="49"/>
        <v>-0.13052441695657779</v>
      </c>
      <c r="K113" s="163">
        <f t="shared" si="50"/>
        <v>-97</v>
      </c>
      <c r="L113" s="163">
        <f t="shared" si="51"/>
        <v>-1013</v>
      </c>
      <c r="M113" s="164">
        <f t="shared" si="48"/>
        <v>1.4707302236586616E-3</v>
      </c>
    </row>
    <row r="114" spans="2:13" x14ac:dyDescent="0.25">
      <c r="B114" s="162" t="s">
        <v>116</v>
      </c>
      <c r="C114" s="163">
        <v>11291</v>
      </c>
      <c r="D114" s="163">
        <v>10561</v>
      </c>
      <c r="E114" s="163">
        <v>2278</v>
      </c>
      <c r="F114" s="163">
        <v>8163</v>
      </c>
      <c r="G114" s="163">
        <v>11769</v>
      </c>
      <c r="H114" s="163">
        <v>12112</v>
      </c>
      <c r="I114" s="165">
        <f t="shared" si="52"/>
        <v>2.9144362307757632E-2</v>
      </c>
      <c r="J114" s="164">
        <f t="shared" si="49"/>
        <v>0.14686109269955505</v>
      </c>
      <c r="K114" s="163">
        <f t="shared" si="50"/>
        <v>343</v>
      </c>
      <c r="L114" s="163">
        <f t="shared" si="51"/>
        <v>1551</v>
      </c>
      <c r="M114" s="164">
        <f t="shared" si="48"/>
        <v>2.6398169041128793E-3</v>
      </c>
    </row>
    <row r="115" spans="2:13" x14ac:dyDescent="0.25">
      <c r="B115" s="162" t="s">
        <v>123</v>
      </c>
      <c r="C115" s="163">
        <v>1996</v>
      </c>
      <c r="D115" s="163">
        <v>2103</v>
      </c>
      <c r="E115" s="163">
        <v>1106</v>
      </c>
      <c r="F115" s="163">
        <v>5044</v>
      </c>
      <c r="G115" s="163">
        <v>5191</v>
      </c>
      <c r="H115" s="163">
        <v>5187</v>
      </c>
      <c r="I115" s="165">
        <f t="shared" si="52"/>
        <v>-7.7056443845113787E-4</v>
      </c>
      <c r="J115" s="164">
        <f t="shared" si="49"/>
        <v>1.4664764621968618</v>
      </c>
      <c r="K115" s="163">
        <f t="shared" si="50"/>
        <v>-4</v>
      </c>
      <c r="L115" s="163">
        <f t="shared" si="51"/>
        <v>3084</v>
      </c>
      <c r="M115" s="164">
        <f t="shared" si="48"/>
        <v>1.1305094354056725E-3</v>
      </c>
    </row>
    <row r="116" spans="2:13" x14ac:dyDescent="0.25">
      <c r="B116" s="162" t="s">
        <v>119</v>
      </c>
      <c r="C116" s="163">
        <v>3159</v>
      </c>
      <c r="D116" s="163">
        <v>3093</v>
      </c>
      <c r="E116" s="163">
        <v>2696</v>
      </c>
      <c r="F116" s="163">
        <v>4104</v>
      </c>
      <c r="G116" s="163">
        <v>4377</v>
      </c>
      <c r="H116" s="163">
        <v>4218</v>
      </c>
      <c r="I116" s="165">
        <f t="shared" si="52"/>
        <v>-3.632625085675123E-2</v>
      </c>
      <c r="J116" s="164">
        <f t="shared" si="49"/>
        <v>0.36372453928225035</v>
      </c>
      <c r="K116" s="163">
        <f t="shared" si="50"/>
        <v>-159</v>
      </c>
      <c r="L116" s="163">
        <f t="shared" si="51"/>
        <v>1125</v>
      </c>
      <c r="M116" s="164">
        <f t="shared" si="48"/>
        <v>9.1931536505516218E-4</v>
      </c>
    </row>
    <row r="117" spans="2:13" x14ac:dyDescent="0.25">
      <c r="B117" s="162" t="s">
        <v>128</v>
      </c>
      <c r="C117" s="163">
        <v>520</v>
      </c>
      <c r="D117" s="163">
        <v>567</v>
      </c>
      <c r="E117" s="163">
        <v>403</v>
      </c>
      <c r="F117" s="163">
        <v>926</v>
      </c>
      <c r="G117" s="163">
        <v>1004</v>
      </c>
      <c r="H117" s="163">
        <v>964</v>
      </c>
      <c r="I117" s="165">
        <f t="shared" si="52"/>
        <v>-3.9840637450199168E-2</v>
      </c>
      <c r="J117" s="164">
        <f t="shared" si="49"/>
        <v>0.70017636684303342</v>
      </c>
      <c r="K117" s="163">
        <f t="shared" si="50"/>
        <v>-40</v>
      </c>
      <c r="L117" s="163">
        <f t="shared" si="51"/>
        <v>397</v>
      </c>
      <c r="M117" s="164">
        <f t="shared" si="48"/>
        <v>2.1010431766552308E-4</v>
      </c>
    </row>
    <row r="118" spans="2:13" x14ac:dyDescent="0.25">
      <c r="B118" s="162" t="s">
        <v>131</v>
      </c>
      <c r="C118" s="163">
        <v>1239</v>
      </c>
      <c r="D118" s="163">
        <v>1027</v>
      </c>
      <c r="E118" s="163">
        <v>925</v>
      </c>
      <c r="F118" s="163">
        <v>781</v>
      </c>
      <c r="G118" s="163">
        <v>524</v>
      </c>
      <c r="H118" s="163">
        <v>1183</v>
      </c>
      <c r="I118" s="165">
        <f t="shared" si="52"/>
        <v>1.2576335877862594</v>
      </c>
      <c r="J118" s="164">
        <f t="shared" si="49"/>
        <v>0.15189873417721511</v>
      </c>
      <c r="K118" s="163">
        <f t="shared" si="50"/>
        <v>659</v>
      </c>
      <c r="L118" s="163">
        <f t="shared" si="51"/>
        <v>156</v>
      </c>
      <c r="M118" s="164">
        <f t="shared" si="48"/>
        <v>2.5783548526796035E-4</v>
      </c>
    </row>
    <row r="119" spans="2:13" x14ac:dyDescent="0.25">
      <c r="B119" s="168" t="s">
        <v>145</v>
      </c>
      <c r="C119" s="169">
        <f t="shared" ref="C119:H119" si="53">C111-SUM(C112:C118)</f>
        <v>13741</v>
      </c>
      <c r="D119" s="169">
        <f t="shared" si="53"/>
        <v>16185</v>
      </c>
      <c r="E119" s="169">
        <f t="shared" si="53"/>
        <v>8691</v>
      </c>
      <c r="F119" s="169">
        <f t="shared" si="53"/>
        <v>24237</v>
      </c>
      <c r="G119" s="169">
        <f t="shared" si="53"/>
        <v>25820</v>
      </c>
      <c r="H119" s="169">
        <f t="shared" si="53"/>
        <v>29662</v>
      </c>
      <c r="I119" s="171">
        <f t="shared" si="52"/>
        <v>0.14879938032532913</v>
      </c>
      <c r="J119" s="170">
        <f t="shared" si="49"/>
        <v>0.83268458449181337</v>
      </c>
      <c r="K119" s="169">
        <f>H119-G119</f>
        <v>3842</v>
      </c>
      <c r="L119" s="169">
        <f t="shared" si="51"/>
        <v>13477</v>
      </c>
      <c r="M119" s="170">
        <f t="shared" si="48"/>
        <v>6.4648488284177862E-3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189870</v>
      </c>
      <c r="D121" s="176">
        <v>177807</v>
      </c>
      <c r="E121" s="176">
        <v>76350</v>
      </c>
      <c r="F121" s="176">
        <v>179915</v>
      </c>
      <c r="G121" s="176">
        <v>194865</v>
      </c>
      <c r="H121" s="176">
        <v>201157</v>
      </c>
      <c r="I121" s="177">
        <f>IFERROR(H121/G121-1,"-")</f>
        <v>3.2289020604007845E-2</v>
      </c>
      <c r="J121" s="177">
        <f>IFERROR(H121/D121-1,"-")</f>
        <v>0.13132216391930585</v>
      </c>
      <c r="K121" s="176">
        <f>H121-G121</f>
        <v>6292</v>
      </c>
      <c r="L121" s="176">
        <f>H121-D121</f>
        <v>23350</v>
      </c>
      <c r="M121" s="177">
        <f t="shared" ref="M121:M133" si="54">H121/H$9</f>
        <v>4.3842276170792144E-2</v>
      </c>
    </row>
    <row r="122" spans="2:13" x14ac:dyDescent="0.25">
      <c r="B122" s="157" t="s">
        <v>97</v>
      </c>
      <c r="C122" s="158">
        <v>113147</v>
      </c>
      <c r="D122" s="158">
        <v>98414</v>
      </c>
      <c r="E122" s="158">
        <v>43048</v>
      </c>
      <c r="F122" s="158">
        <v>110405</v>
      </c>
      <c r="G122" s="158">
        <v>122286</v>
      </c>
      <c r="H122" s="158">
        <v>128586</v>
      </c>
      <c r="I122" s="160">
        <f>IFERROR(H122/G122-1,"-")</f>
        <v>5.1518571218291509E-2</v>
      </c>
      <c r="J122" s="159">
        <f t="shared" ref="J122:J133" si="55">IFERROR(H122/D122-1,"-")</f>
        <v>0.30658239681346156</v>
      </c>
      <c r="K122" s="158">
        <f t="shared" ref="K122:K132" si="56">H122-G122</f>
        <v>6300</v>
      </c>
      <c r="L122" s="158">
        <f t="shared" ref="L122:L133" si="57">H122-D122</f>
        <v>30172</v>
      </c>
      <c r="M122" s="159">
        <f t="shared" si="54"/>
        <v>2.802538775035161E-2</v>
      </c>
    </row>
    <row r="123" spans="2:13" x14ac:dyDescent="0.25">
      <c r="B123" s="162" t="s">
        <v>103</v>
      </c>
      <c r="C123" s="163">
        <v>63450</v>
      </c>
      <c r="D123" s="163">
        <v>49932</v>
      </c>
      <c r="E123" s="163">
        <v>19485</v>
      </c>
      <c r="F123" s="163">
        <v>57305</v>
      </c>
      <c r="G123" s="163">
        <v>55716</v>
      </c>
      <c r="H123" s="163">
        <v>62457</v>
      </c>
      <c r="I123" s="165">
        <f>IFERROR(H123/G123-1,"-")</f>
        <v>0.12098858496661635</v>
      </c>
      <c r="J123" s="164">
        <f t="shared" si="55"/>
        <v>0.25084114395577983</v>
      </c>
      <c r="K123" s="163">
        <f t="shared" si="56"/>
        <v>6741</v>
      </c>
      <c r="L123" s="163">
        <f t="shared" si="57"/>
        <v>12525</v>
      </c>
      <c r="M123" s="164">
        <f t="shared" si="54"/>
        <v>1.3612536689248523E-2</v>
      </c>
    </row>
    <row r="124" spans="2:13" x14ac:dyDescent="0.25">
      <c r="B124" s="162" t="s">
        <v>100</v>
      </c>
      <c r="C124" s="163">
        <v>49697</v>
      </c>
      <c r="D124" s="163">
        <v>48482</v>
      </c>
      <c r="E124" s="163">
        <v>23563</v>
      </c>
      <c r="F124" s="163">
        <v>53100</v>
      </c>
      <c r="G124" s="163">
        <v>66570</v>
      </c>
      <c r="H124" s="163">
        <v>66129</v>
      </c>
      <c r="I124" s="165">
        <f>IFERROR(H124/G124-1,"-")</f>
        <v>-6.6246056782334195E-3</v>
      </c>
      <c r="J124" s="164">
        <f t="shared" si="55"/>
        <v>0.36399075945711812</v>
      </c>
      <c r="K124" s="163">
        <f t="shared" si="56"/>
        <v>-441</v>
      </c>
      <c r="L124" s="163">
        <f t="shared" si="57"/>
        <v>17647</v>
      </c>
      <c r="M124" s="164">
        <f t="shared" si="54"/>
        <v>1.4412851061103087E-2</v>
      </c>
    </row>
    <row r="125" spans="2:13" x14ac:dyDescent="0.25">
      <c r="B125" s="157" t="s">
        <v>107</v>
      </c>
      <c r="C125" s="158">
        <v>76723</v>
      </c>
      <c r="D125" s="158">
        <v>79393</v>
      </c>
      <c r="E125" s="158">
        <v>33302</v>
      </c>
      <c r="F125" s="158">
        <v>69510</v>
      </c>
      <c r="G125" s="158">
        <v>72579</v>
      </c>
      <c r="H125" s="158">
        <v>72571</v>
      </c>
      <c r="I125" s="160">
        <f>IFERROR(H125/G125-1,"-")</f>
        <v>-1.1022472064925459E-4</v>
      </c>
      <c r="J125" s="159">
        <f t="shared" si="55"/>
        <v>-8.5926970891640364E-2</v>
      </c>
      <c r="K125" s="158">
        <f t="shared" si="56"/>
        <v>-8</v>
      </c>
      <c r="L125" s="158">
        <f t="shared" si="57"/>
        <v>-6822</v>
      </c>
      <c r="M125" s="159">
        <f t="shared" si="54"/>
        <v>1.5816888420440534E-2</v>
      </c>
    </row>
    <row r="126" spans="2:13" x14ac:dyDescent="0.25">
      <c r="B126" s="162" t="s">
        <v>110</v>
      </c>
      <c r="C126" s="163">
        <v>9759</v>
      </c>
      <c r="D126" s="163">
        <v>8310</v>
      </c>
      <c r="E126" s="163">
        <v>3167</v>
      </c>
      <c r="F126" s="163">
        <v>7687</v>
      </c>
      <c r="G126" s="163">
        <v>9446</v>
      </c>
      <c r="H126" s="163">
        <v>8418</v>
      </c>
      <c r="I126" s="165">
        <f t="shared" ref="I126:I133" si="58">IFERROR(H126/G126-1,"-")</f>
        <v>-0.10882913402498418</v>
      </c>
      <c r="J126" s="164">
        <f t="shared" si="55"/>
        <v>1.2996389891696714E-2</v>
      </c>
      <c r="K126" s="163">
        <f t="shared" si="56"/>
        <v>-1028</v>
      </c>
      <c r="L126" s="163">
        <f t="shared" si="57"/>
        <v>108</v>
      </c>
      <c r="M126" s="164">
        <f t="shared" si="54"/>
        <v>1.8347076204443707E-3</v>
      </c>
    </row>
    <row r="127" spans="2:13" x14ac:dyDescent="0.25">
      <c r="B127" s="162" t="s">
        <v>113</v>
      </c>
      <c r="C127" s="163">
        <v>8521</v>
      </c>
      <c r="D127" s="163">
        <v>7266</v>
      </c>
      <c r="E127" s="163">
        <v>3337</v>
      </c>
      <c r="F127" s="163">
        <v>7498</v>
      </c>
      <c r="G127" s="163">
        <v>10075</v>
      </c>
      <c r="H127" s="163">
        <v>9604</v>
      </c>
      <c r="I127" s="165">
        <f t="shared" si="58"/>
        <v>-4.6749379652605505E-2</v>
      </c>
      <c r="J127" s="164">
        <f t="shared" si="55"/>
        <v>0.32177263969171488</v>
      </c>
      <c r="K127" s="163">
        <f t="shared" si="56"/>
        <v>-471</v>
      </c>
      <c r="L127" s="163">
        <f t="shared" si="57"/>
        <v>2338</v>
      </c>
      <c r="M127" s="164">
        <f t="shared" si="54"/>
        <v>2.0931969573233233E-3</v>
      </c>
    </row>
    <row r="128" spans="2:13" x14ac:dyDescent="0.25">
      <c r="B128" s="162" t="s">
        <v>116</v>
      </c>
      <c r="C128" s="163">
        <v>5423</v>
      </c>
      <c r="D128" s="163">
        <v>5486</v>
      </c>
      <c r="E128" s="163">
        <v>2423</v>
      </c>
      <c r="F128" s="163">
        <v>6537</v>
      </c>
      <c r="G128" s="163">
        <v>7047</v>
      </c>
      <c r="H128" s="163">
        <v>6923</v>
      </c>
      <c r="I128" s="165">
        <f t="shared" si="58"/>
        <v>-1.759614020150424E-2</v>
      </c>
      <c r="J128" s="164">
        <f t="shared" si="55"/>
        <v>0.26193948231862918</v>
      </c>
      <c r="K128" s="163">
        <f t="shared" si="56"/>
        <v>-124</v>
      </c>
      <c r="L128" s="163">
        <f t="shared" si="57"/>
        <v>1437</v>
      </c>
      <c r="M128" s="164">
        <f t="shared" si="54"/>
        <v>1.5088715676332119E-3</v>
      </c>
    </row>
    <row r="129" spans="2:13" x14ac:dyDescent="0.25">
      <c r="B129" s="162" t="s">
        <v>123</v>
      </c>
      <c r="C129" s="163">
        <v>1283</v>
      </c>
      <c r="D129" s="163">
        <v>1326</v>
      </c>
      <c r="E129" s="163">
        <v>624</v>
      </c>
      <c r="F129" s="163">
        <v>1977</v>
      </c>
      <c r="G129" s="163">
        <v>2052</v>
      </c>
      <c r="H129" s="163">
        <v>1813</v>
      </c>
      <c r="I129" s="165">
        <f t="shared" si="58"/>
        <v>-0.1164717348927875</v>
      </c>
      <c r="J129" s="164">
        <f t="shared" si="55"/>
        <v>0.36726998491704377</v>
      </c>
      <c r="K129" s="163">
        <f t="shared" si="56"/>
        <v>-239</v>
      </c>
      <c r="L129" s="163">
        <f t="shared" si="57"/>
        <v>487</v>
      </c>
      <c r="M129" s="164">
        <f t="shared" si="54"/>
        <v>3.9514432357634166E-4</v>
      </c>
    </row>
    <row r="130" spans="2:13" x14ac:dyDescent="0.25">
      <c r="B130" s="162" t="s">
        <v>119</v>
      </c>
      <c r="C130" s="163">
        <v>1448</v>
      </c>
      <c r="D130" s="163">
        <v>1136</v>
      </c>
      <c r="E130" s="163">
        <v>625</v>
      </c>
      <c r="F130" s="163">
        <v>1373</v>
      </c>
      <c r="G130" s="163">
        <v>1433</v>
      </c>
      <c r="H130" s="163">
        <v>1546</v>
      </c>
      <c r="I130" s="165">
        <f t="shared" si="58"/>
        <v>7.8855547801814474E-2</v>
      </c>
      <c r="J130" s="164">
        <f t="shared" si="55"/>
        <v>0.3609154929577465</v>
      </c>
      <c r="K130" s="163">
        <f t="shared" si="56"/>
        <v>113</v>
      </c>
      <c r="L130" s="163">
        <f t="shared" si="57"/>
        <v>410</v>
      </c>
      <c r="M130" s="164">
        <f t="shared" si="54"/>
        <v>3.3695153019802767E-4</v>
      </c>
    </row>
    <row r="131" spans="2:13" x14ac:dyDescent="0.25">
      <c r="B131" s="162" t="s">
        <v>128</v>
      </c>
      <c r="C131" s="163">
        <v>1148</v>
      </c>
      <c r="D131" s="163">
        <v>1236</v>
      </c>
      <c r="E131" s="163">
        <v>652</v>
      </c>
      <c r="F131" s="163">
        <v>785</v>
      </c>
      <c r="G131" s="163">
        <v>976</v>
      </c>
      <c r="H131" s="163">
        <v>1058</v>
      </c>
      <c r="I131" s="165">
        <f t="shared" si="58"/>
        <v>8.4016393442623016E-2</v>
      </c>
      <c r="J131" s="164">
        <f t="shared" si="55"/>
        <v>-0.14401294498381878</v>
      </c>
      <c r="K131" s="163">
        <f t="shared" si="56"/>
        <v>82</v>
      </c>
      <c r="L131" s="163">
        <f t="shared" si="57"/>
        <v>-178</v>
      </c>
      <c r="M131" s="164">
        <f t="shared" si="54"/>
        <v>2.3059166814328155E-4</v>
      </c>
    </row>
    <row r="132" spans="2:13" x14ac:dyDescent="0.25">
      <c r="B132" s="162" t="s">
        <v>131</v>
      </c>
      <c r="C132" s="163">
        <v>2176</v>
      </c>
      <c r="D132" s="163">
        <v>1943</v>
      </c>
      <c r="E132" s="163">
        <v>1030</v>
      </c>
      <c r="F132" s="163">
        <v>1266</v>
      </c>
      <c r="G132" s="163">
        <v>1806</v>
      </c>
      <c r="H132" s="163">
        <v>1655</v>
      </c>
      <c r="I132" s="165">
        <f t="shared" si="58"/>
        <v>-8.3610188261351026E-2</v>
      </c>
      <c r="J132" s="164">
        <f t="shared" si="55"/>
        <v>-0.14822439526505404</v>
      </c>
      <c r="K132" s="163">
        <f t="shared" si="56"/>
        <v>-151</v>
      </c>
      <c r="L132" s="163">
        <f t="shared" si="57"/>
        <v>-288</v>
      </c>
      <c r="M132" s="164">
        <f t="shared" si="54"/>
        <v>3.607081387307476E-4</v>
      </c>
    </row>
    <row r="133" spans="2:13" x14ac:dyDescent="0.25">
      <c r="B133" s="168" t="s">
        <v>145</v>
      </c>
      <c r="C133" s="169">
        <f t="shared" ref="C133:H133" si="59">C125-SUM(C126:C132)</f>
        <v>46965</v>
      </c>
      <c r="D133" s="169">
        <f t="shared" si="59"/>
        <v>52690</v>
      </c>
      <c r="E133" s="169">
        <f t="shared" si="59"/>
        <v>21444</v>
      </c>
      <c r="F133" s="169">
        <f t="shared" si="59"/>
        <v>42387</v>
      </c>
      <c r="G133" s="169">
        <f t="shared" si="59"/>
        <v>39744</v>
      </c>
      <c r="H133" s="169">
        <f t="shared" si="59"/>
        <v>41554</v>
      </c>
      <c r="I133" s="171">
        <f t="shared" si="58"/>
        <v>4.5541465378421853E-2</v>
      </c>
      <c r="J133" s="170">
        <f t="shared" si="55"/>
        <v>-0.21134940216359843</v>
      </c>
      <c r="K133" s="169">
        <f>H133-G133</f>
        <v>1810</v>
      </c>
      <c r="L133" s="169">
        <f t="shared" si="57"/>
        <v>-11136</v>
      </c>
      <c r="M133" s="170">
        <f t="shared" si="54"/>
        <v>9.05671661439123E-3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231120</v>
      </c>
      <c r="D135" s="176">
        <v>209689</v>
      </c>
      <c r="E135" s="176">
        <v>77984</v>
      </c>
      <c r="F135" s="176">
        <v>212753</v>
      </c>
      <c r="G135" s="176">
        <v>230245</v>
      </c>
      <c r="H135" s="176">
        <v>241157</v>
      </c>
      <c r="I135" s="177">
        <f>IFERROR(H135/G135-1,"-")</f>
        <v>4.7392994418988366E-2</v>
      </c>
      <c r="J135" s="177">
        <f>IFERROR(H135/D135-1,"-")</f>
        <v>0.15006986537205091</v>
      </c>
      <c r="K135" s="176">
        <f>H135-G135</f>
        <v>10912</v>
      </c>
      <c r="L135" s="176">
        <f>H135-D135</f>
        <v>31468</v>
      </c>
      <c r="M135" s="177">
        <f t="shared" ref="M135:M147" si="60">H135/H$9</f>
        <v>5.2560297650689369E-2</v>
      </c>
    </row>
    <row r="136" spans="2:13" x14ac:dyDescent="0.25">
      <c r="B136" s="157" t="s">
        <v>97</v>
      </c>
      <c r="C136" s="158">
        <v>47819</v>
      </c>
      <c r="D136" s="158">
        <v>41432</v>
      </c>
      <c r="E136" s="158">
        <v>18408</v>
      </c>
      <c r="F136" s="158">
        <v>26151</v>
      </c>
      <c r="G136" s="158">
        <v>28851</v>
      </c>
      <c r="H136" s="158">
        <v>26485</v>
      </c>
      <c r="I136" s="160">
        <f>IFERROR(H136/G136-1,"-")</f>
        <v>-8.2007556063914633E-2</v>
      </c>
      <c r="J136" s="159">
        <f t="shared" ref="J136:J147" si="61">IFERROR(H136/D136-1,"-")</f>
        <v>-0.36075979918903267</v>
      </c>
      <c r="K136" s="158">
        <f t="shared" ref="K136:K146" si="62">H136-G136</f>
        <v>-2366</v>
      </c>
      <c r="L136" s="158">
        <f t="shared" ref="L136:L147" si="63">H136-D136</f>
        <v>-14947</v>
      </c>
      <c r="M136" s="159">
        <f t="shared" si="60"/>
        <v>5.7724199723769489E-3</v>
      </c>
    </row>
    <row r="137" spans="2:13" x14ac:dyDescent="0.25">
      <c r="B137" s="162" t="s">
        <v>103</v>
      </c>
      <c r="C137" s="163">
        <v>34292</v>
      </c>
      <c r="D137" s="163">
        <v>23016</v>
      </c>
      <c r="E137" s="163">
        <v>13319</v>
      </c>
      <c r="F137" s="163">
        <v>18308</v>
      </c>
      <c r="G137" s="163">
        <v>19153</v>
      </c>
      <c r="H137" s="163">
        <v>17562</v>
      </c>
      <c r="I137" s="165">
        <f>IFERROR(H137/G137-1,"-")</f>
        <v>-8.3067926695556848E-2</v>
      </c>
      <c r="J137" s="164">
        <f t="shared" si="61"/>
        <v>-0.23696558915537014</v>
      </c>
      <c r="K137" s="163">
        <f t="shared" si="62"/>
        <v>-1591</v>
      </c>
      <c r="L137" s="163">
        <f t="shared" si="63"/>
        <v>-5454</v>
      </c>
      <c r="M137" s="164">
        <f t="shared" si="60"/>
        <v>3.8276473307488758E-3</v>
      </c>
    </row>
    <row r="138" spans="2:13" x14ac:dyDescent="0.25">
      <c r="B138" s="162" t="s">
        <v>100</v>
      </c>
      <c r="C138" s="163">
        <v>13527</v>
      </c>
      <c r="D138" s="163">
        <v>18416</v>
      </c>
      <c r="E138" s="163">
        <v>5089</v>
      </c>
      <c r="F138" s="163">
        <v>7843</v>
      </c>
      <c r="G138" s="163">
        <v>9698</v>
      </c>
      <c r="H138" s="163">
        <v>8923</v>
      </c>
      <c r="I138" s="165">
        <f>IFERROR(H138/G138-1,"-")</f>
        <v>-7.9913384202928484E-2</v>
      </c>
      <c r="J138" s="164">
        <f t="shared" si="61"/>
        <v>-0.51547567332754129</v>
      </c>
      <c r="K138" s="163">
        <f t="shared" si="62"/>
        <v>-775</v>
      </c>
      <c r="L138" s="163">
        <f t="shared" si="63"/>
        <v>-9493</v>
      </c>
      <c r="M138" s="164">
        <f t="shared" si="60"/>
        <v>1.9447726416280731E-3</v>
      </c>
    </row>
    <row r="139" spans="2:13" x14ac:dyDescent="0.25">
      <c r="B139" s="157" t="s">
        <v>107</v>
      </c>
      <c r="C139" s="158">
        <v>183301</v>
      </c>
      <c r="D139" s="158">
        <v>168257</v>
      </c>
      <c r="E139" s="158">
        <v>59576</v>
      </c>
      <c r="F139" s="158">
        <v>186602</v>
      </c>
      <c r="G139" s="158">
        <v>201394</v>
      </c>
      <c r="H139" s="158">
        <v>214672</v>
      </c>
      <c r="I139" s="160">
        <f>IFERROR(H139/G139-1,"-")</f>
        <v>6.5930464661310584E-2</v>
      </c>
      <c r="J139" s="159">
        <f t="shared" si="61"/>
        <v>0.2758577652044194</v>
      </c>
      <c r="K139" s="158">
        <f t="shared" si="62"/>
        <v>13278</v>
      </c>
      <c r="L139" s="158">
        <f t="shared" si="63"/>
        <v>46415</v>
      </c>
      <c r="M139" s="159">
        <f t="shared" si="60"/>
        <v>4.6787877678312419E-2</v>
      </c>
    </row>
    <row r="140" spans="2:13" x14ac:dyDescent="0.25">
      <c r="B140" s="162" t="s">
        <v>110</v>
      </c>
      <c r="C140" s="163">
        <v>93678</v>
      </c>
      <c r="D140" s="163">
        <v>83212</v>
      </c>
      <c r="E140" s="163">
        <v>22964</v>
      </c>
      <c r="F140" s="163">
        <v>80833</v>
      </c>
      <c r="G140" s="163">
        <v>87905</v>
      </c>
      <c r="H140" s="163">
        <v>97506</v>
      </c>
      <c r="I140" s="165">
        <f t="shared" ref="I140:I147" si="64">IFERROR(H140/G140-1,"-")</f>
        <v>0.10922018087708318</v>
      </c>
      <c r="J140" s="164">
        <f t="shared" si="61"/>
        <v>0.17177810892659706</v>
      </c>
      <c r="K140" s="163">
        <f t="shared" si="62"/>
        <v>9601</v>
      </c>
      <c r="L140" s="163">
        <f t="shared" si="63"/>
        <v>14294</v>
      </c>
      <c r="M140" s="164">
        <f t="shared" si="60"/>
        <v>2.1251485060471465E-2</v>
      </c>
    </row>
    <row r="141" spans="2:13" x14ac:dyDescent="0.25">
      <c r="B141" s="162" t="s">
        <v>113</v>
      </c>
      <c r="C141" s="163">
        <v>12767</v>
      </c>
      <c r="D141" s="163">
        <v>12221</v>
      </c>
      <c r="E141" s="163">
        <v>4511</v>
      </c>
      <c r="F141" s="163">
        <v>12481</v>
      </c>
      <c r="G141" s="163">
        <v>16637</v>
      </c>
      <c r="H141" s="163">
        <v>17191</v>
      </c>
      <c r="I141" s="165">
        <f t="shared" si="64"/>
        <v>3.329927270541555E-2</v>
      </c>
      <c r="J141" s="164">
        <f t="shared" si="61"/>
        <v>0.40667703133949762</v>
      </c>
      <c r="K141" s="163">
        <f t="shared" si="62"/>
        <v>554</v>
      </c>
      <c r="L141" s="163">
        <f t="shared" si="63"/>
        <v>4970</v>
      </c>
      <c r="M141" s="164">
        <f t="shared" si="60"/>
        <v>3.7467876815228292E-3</v>
      </c>
    </row>
    <row r="142" spans="2:13" x14ac:dyDescent="0.25">
      <c r="B142" s="162" t="s">
        <v>116</v>
      </c>
      <c r="C142" s="163">
        <v>21813</v>
      </c>
      <c r="D142" s="163">
        <v>17194</v>
      </c>
      <c r="E142" s="163">
        <v>5537</v>
      </c>
      <c r="F142" s="163">
        <v>23382</v>
      </c>
      <c r="G142" s="163">
        <v>21760</v>
      </c>
      <c r="H142" s="163">
        <v>21823</v>
      </c>
      <c r="I142" s="165">
        <f t="shared" si="64"/>
        <v>2.8952205882353255E-3</v>
      </c>
      <c r="J142" s="164">
        <f t="shared" si="61"/>
        <v>0.26922182156566254</v>
      </c>
      <c r="K142" s="163">
        <f t="shared" si="62"/>
        <v>63</v>
      </c>
      <c r="L142" s="163">
        <f t="shared" si="63"/>
        <v>4629</v>
      </c>
      <c r="M142" s="164">
        <f t="shared" si="60"/>
        <v>4.7563345688949278E-3</v>
      </c>
    </row>
    <row r="143" spans="2:13" x14ac:dyDescent="0.25">
      <c r="B143" s="162" t="s">
        <v>123</v>
      </c>
      <c r="C143" s="163">
        <v>3725</v>
      </c>
      <c r="D143" s="163">
        <v>3299</v>
      </c>
      <c r="E143" s="163">
        <v>955</v>
      </c>
      <c r="F143" s="163">
        <v>8695</v>
      </c>
      <c r="G143" s="163">
        <v>7539</v>
      </c>
      <c r="H143" s="163">
        <v>5432</v>
      </c>
      <c r="I143" s="165">
        <f t="shared" si="64"/>
        <v>-0.27948003714020431</v>
      </c>
      <c r="J143" s="164">
        <f t="shared" si="61"/>
        <v>0.64655956350409216</v>
      </c>
      <c r="K143" s="163">
        <f t="shared" si="62"/>
        <v>-2107</v>
      </c>
      <c r="L143" s="163">
        <f t="shared" si="63"/>
        <v>2133</v>
      </c>
      <c r="M143" s="164">
        <f t="shared" si="60"/>
        <v>1.183907316970043E-3</v>
      </c>
    </row>
    <row r="144" spans="2:13" x14ac:dyDescent="0.25">
      <c r="B144" s="162" t="s">
        <v>119</v>
      </c>
      <c r="C144" s="163">
        <v>3611</v>
      </c>
      <c r="D144" s="163">
        <v>3473</v>
      </c>
      <c r="E144" s="163">
        <v>1651</v>
      </c>
      <c r="F144" s="163">
        <v>3679</v>
      </c>
      <c r="G144" s="163">
        <v>4531</v>
      </c>
      <c r="H144" s="163">
        <v>4642</v>
      </c>
      <c r="I144" s="165">
        <f t="shared" si="64"/>
        <v>2.4497903332597604E-2</v>
      </c>
      <c r="J144" s="164">
        <f t="shared" si="61"/>
        <v>0.33659660236107114</v>
      </c>
      <c r="K144" s="163">
        <f t="shared" si="62"/>
        <v>111</v>
      </c>
      <c r="L144" s="163">
        <f t="shared" si="63"/>
        <v>1169</v>
      </c>
      <c r="M144" s="164">
        <f t="shared" si="60"/>
        <v>1.0117263927420727E-3</v>
      </c>
    </row>
    <row r="145" spans="2:13" x14ac:dyDescent="0.25">
      <c r="B145" s="162" t="s">
        <v>128</v>
      </c>
      <c r="C145" s="163">
        <v>1540</v>
      </c>
      <c r="D145" s="163">
        <v>1806</v>
      </c>
      <c r="E145" s="163">
        <v>1965</v>
      </c>
      <c r="F145" s="163">
        <v>1984</v>
      </c>
      <c r="G145" s="163">
        <v>2349</v>
      </c>
      <c r="H145" s="163">
        <v>2212</v>
      </c>
      <c r="I145" s="165">
        <f t="shared" si="64"/>
        <v>-5.8322690506598551E-2</v>
      </c>
      <c r="J145" s="164">
        <f t="shared" si="61"/>
        <v>0.22480620155038755</v>
      </c>
      <c r="K145" s="163">
        <f t="shared" si="62"/>
        <v>-137</v>
      </c>
      <c r="L145" s="163">
        <f t="shared" si="63"/>
        <v>406</v>
      </c>
      <c r="M145" s="164">
        <f t="shared" si="60"/>
        <v>4.8210658783831643E-4</v>
      </c>
    </row>
    <row r="146" spans="2:13" x14ac:dyDescent="0.25">
      <c r="B146" s="162" t="s">
        <v>131</v>
      </c>
      <c r="C146" s="163">
        <v>7454</v>
      </c>
      <c r="D146" s="163">
        <v>4552</v>
      </c>
      <c r="E146" s="163">
        <v>3993</v>
      </c>
      <c r="F146" s="163">
        <v>1077</v>
      </c>
      <c r="G146" s="163">
        <v>1773</v>
      </c>
      <c r="H146" s="163">
        <v>1728</v>
      </c>
      <c r="I146" s="165">
        <f t="shared" si="64"/>
        <v>-2.5380710659898442E-2</v>
      </c>
      <c r="J146" s="164">
        <f t="shared" si="61"/>
        <v>-0.62038664323374348</v>
      </c>
      <c r="K146" s="163">
        <f t="shared" si="62"/>
        <v>-45</v>
      </c>
      <c r="L146" s="163">
        <f t="shared" si="63"/>
        <v>-2824</v>
      </c>
      <c r="M146" s="164">
        <f t="shared" si="60"/>
        <v>3.7661852793156002E-4</v>
      </c>
    </row>
    <row r="147" spans="2:13" x14ac:dyDescent="0.25">
      <c r="B147" s="168" t="s">
        <v>145</v>
      </c>
      <c r="C147" s="169">
        <f t="shared" ref="C147:H147" si="65">C139-SUM(C140:C146)</f>
        <v>38713</v>
      </c>
      <c r="D147" s="169">
        <f t="shared" si="65"/>
        <v>42500</v>
      </c>
      <c r="E147" s="169">
        <f t="shared" si="65"/>
        <v>18000</v>
      </c>
      <c r="F147" s="169">
        <f t="shared" si="65"/>
        <v>54471</v>
      </c>
      <c r="G147" s="169">
        <f t="shared" si="65"/>
        <v>58900</v>
      </c>
      <c r="H147" s="169">
        <f t="shared" si="65"/>
        <v>64138</v>
      </c>
      <c r="I147" s="171">
        <f t="shared" si="64"/>
        <v>8.8930390492359956E-2</v>
      </c>
      <c r="J147" s="170">
        <f t="shared" si="61"/>
        <v>0.50912941176470583</v>
      </c>
      <c r="K147" s="169">
        <f>H147-G147</f>
        <v>5238</v>
      </c>
      <c r="L147" s="169">
        <f t="shared" si="63"/>
        <v>21638</v>
      </c>
      <c r="M147" s="170">
        <f t="shared" si="60"/>
        <v>1.3978911541941202E-2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106918</v>
      </c>
      <c r="D149" s="176">
        <v>105475</v>
      </c>
      <c r="E149" s="176">
        <v>34442</v>
      </c>
      <c r="F149" s="176">
        <v>91115</v>
      </c>
      <c r="G149" s="176">
        <v>101109</v>
      </c>
      <c r="H149" s="176">
        <v>106028</v>
      </c>
      <c r="I149" s="177">
        <f>IFERROR(H149/G149-1,"-")</f>
        <v>4.8650466328417741E-2</v>
      </c>
      <c r="J149" s="177">
        <f>IFERROR(H149/D149-1,"-")</f>
        <v>5.2429485660108188E-3</v>
      </c>
      <c r="K149" s="176">
        <f>H149-G149</f>
        <v>4919</v>
      </c>
      <c r="L149" s="176">
        <f>H149-D149</f>
        <v>553</v>
      </c>
      <c r="M149" s="177">
        <f t="shared" ref="M149:M161" si="66">H149/H$9</f>
        <v>2.310885953676357E-2</v>
      </c>
    </row>
    <row r="150" spans="2:13" x14ac:dyDescent="0.25">
      <c r="B150" s="157" t="s">
        <v>97</v>
      </c>
      <c r="C150" s="158">
        <v>44453</v>
      </c>
      <c r="D150" s="158">
        <v>46915</v>
      </c>
      <c r="E150" s="158">
        <v>16212</v>
      </c>
      <c r="F150" s="158">
        <v>49587</v>
      </c>
      <c r="G150" s="158">
        <v>52055</v>
      </c>
      <c r="H150" s="158">
        <v>48038</v>
      </c>
      <c r="I150" s="160">
        <f>IFERROR(H150/G150-1,"-")</f>
        <v>-7.7168379598501535E-2</v>
      </c>
      <c r="J150" s="159">
        <f t="shared" ref="J150:J161" si="67">IFERROR(H150/D150-1,"-")</f>
        <v>2.3936907172546151E-2</v>
      </c>
      <c r="K150" s="158">
        <f t="shared" ref="K150:K160" si="68">H150-G150</f>
        <v>-4017</v>
      </c>
      <c r="L150" s="158">
        <f t="shared" ref="L150:L161" si="69">H150-D150</f>
        <v>1123</v>
      </c>
      <c r="M150" s="159">
        <f t="shared" si="66"/>
        <v>1.046990789628257E-2</v>
      </c>
    </row>
    <row r="151" spans="2:13" x14ac:dyDescent="0.25">
      <c r="B151" s="162" t="s">
        <v>103</v>
      </c>
      <c r="C151" s="163">
        <v>27467</v>
      </c>
      <c r="D151" s="163">
        <v>28862</v>
      </c>
      <c r="E151" s="163">
        <v>9463</v>
      </c>
      <c r="F151" s="163">
        <v>35869</v>
      </c>
      <c r="G151" s="163">
        <v>38509</v>
      </c>
      <c r="H151" s="163">
        <v>32273</v>
      </c>
      <c r="I151" s="165">
        <f>IFERROR(H151/G151-1,"-")</f>
        <v>-0.16193617076527567</v>
      </c>
      <c r="J151" s="164">
        <f t="shared" si="67"/>
        <v>0.118183078095766</v>
      </c>
      <c r="K151" s="163">
        <f t="shared" si="68"/>
        <v>-6236</v>
      </c>
      <c r="L151" s="163">
        <f t="shared" si="69"/>
        <v>3411</v>
      </c>
      <c r="M151" s="164">
        <f t="shared" si="66"/>
        <v>7.0339176805180774E-3</v>
      </c>
    </row>
    <row r="152" spans="2:13" x14ac:dyDescent="0.25">
      <c r="B152" s="162" t="s">
        <v>100</v>
      </c>
      <c r="C152" s="163">
        <v>16986</v>
      </c>
      <c r="D152" s="163">
        <v>18053</v>
      </c>
      <c r="E152" s="163">
        <v>6749</v>
      </c>
      <c r="F152" s="163">
        <v>13718</v>
      </c>
      <c r="G152" s="163">
        <v>13546</v>
      </c>
      <c r="H152" s="163">
        <v>15765</v>
      </c>
      <c r="I152" s="165">
        <f>IFERROR(H152/G152-1,"-")</f>
        <v>0.16381219548206105</v>
      </c>
      <c r="J152" s="164">
        <f t="shared" si="67"/>
        <v>-0.12673793829280455</v>
      </c>
      <c r="K152" s="163">
        <f t="shared" si="68"/>
        <v>2219</v>
      </c>
      <c r="L152" s="163">
        <f t="shared" si="69"/>
        <v>-2288</v>
      </c>
      <c r="M152" s="164">
        <f t="shared" si="66"/>
        <v>3.435990215764493E-3</v>
      </c>
    </row>
    <row r="153" spans="2:13" x14ac:dyDescent="0.25">
      <c r="B153" s="157" t="s">
        <v>107</v>
      </c>
      <c r="C153" s="158">
        <v>62465</v>
      </c>
      <c r="D153" s="158">
        <v>58560</v>
      </c>
      <c r="E153" s="158">
        <v>18230</v>
      </c>
      <c r="F153" s="158">
        <v>41528</v>
      </c>
      <c r="G153" s="158">
        <v>49054</v>
      </c>
      <c r="H153" s="158">
        <v>57990</v>
      </c>
      <c r="I153" s="160">
        <f>IFERROR(H153/G153-1,"-")</f>
        <v>0.18216659191910956</v>
      </c>
      <c r="J153" s="159">
        <f t="shared" si="67"/>
        <v>-9.7336065573770947E-3</v>
      </c>
      <c r="K153" s="158">
        <f t="shared" si="68"/>
        <v>8936</v>
      </c>
      <c r="L153" s="158">
        <f t="shared" si="69"/>
        <v>-570</v>
      </c>
      <c r="M153" s="159">
        <f t="shared" si="66"/>
        <v>1.2638951640480999E-2</v>
      </c>
    </row>
    <row r="154" spans="2:13" x14ac:dyDescent="0.25">
      <c r="B154" s="162" t="s">
        <v>110</v>
      </c>
      <c r="C154" s="163">
        <v>18311</v>
      </c>
      <c r="D154" s="163">
        <v>17462</v>
      </c>
      <c r="E154" s="163">
        <v>5108</v>
      </c>
      <c r="F154" s="163">
        <v>14964</v>
      </c>
      <c r="G154" s="163">
        <v>14917</v>
      </c>
      <c r="H154" s="163">
        <v>16509</v>
      </c>
      <c r="I154" s="165">
        <f t="shared" ref="I154:I161" si="70">IFERROR(H154/G154-1,"-")</f>
        <v>0.10672387209224365</v>
      </c>
      <c r="J154" s="164">
        <f t="shared" si="67"/>
        <v>-5.4575649982819829E-2</v>
      </c>
      <c r="K154" s="163">
        <f t="shared" si="68"/>
        <v>1592</v>
      </c>
      <c r="L154" s="163">
        <f t="shared" si="69"/>
        <v>-953</v>
      </c>
      <c r="M154" s="164">
        <f t="shared" si="66"/>
        <v>3.5981454152905815E-3</v>
      </c>
    </row>
    <row r="155" spans="2:13" x14ac:dyDescent="0.25">
      <c r="B155" s="162" t="s">
        <v>113</v>
      </c>
      <c r="C155" s="163">
        <v>18813</v>
      </c>
      <c r="D155" s="163">
        <v>15097</v>
      </c>
      <c r="E155" s="163">
        <v>4515</v>
      </c>
      <c r="F155" s="163">
        <v>8567</v>
      </c>
      <c r="G155" s="163">
        <v>9517</v>
      </c>
      <c r="H155" s="163">
        <v>9914</v>
      </c>
      <c r="I155" s="165">
        <f t="shared" si="70"/>
        <v>4.1714826100661906E-2</v>
      </c>
      <c r="J155" s="164">
        <f t="shared" si="67"/>
        <v>-0.34331324104126648</v>
      </c>
      <c r="K155" s="163">
        <f t="shared" si="68"/>
        <v>397</v>
      </c>
      <c r="L155" s="163">
        <f t="shared" si="69"/>
        <v>-5183</v>
      </c>
      <c r="M155" s="164">
        <f t="shared" si="66"/>
        <v>2.1607616237925269E-3</v>
      </c>
    </row>
    <row r="156" spans="2:13" x14ac:dyDescent="0.25">
      <c r="B156" s="162" t="s">
        <v>116</v>
      </c>
      <c r="C156" s="163">
        <v>9627</v>
      </c>
      <c r="D156" s="163">
        <v>8637</v>
      </c>
      <c r="E156" s="163">
        <v>2035</v>
      </c>
      <c r="F156" s="163">
        <v>5043</v>
      </c>
      <c r="G156" s="163">
        <v>8079</v>
      </c>
      <c r="H156" s="163">
        <v>10323</v>
      </c>
      <c r="I156" s="165">
        <f t="shared" si="70"/>
        <v>0.27775714816190122</v>
      </c>
      <c r="J156" s="164">
        <f t="shared" si="67"/>
        <v>0.19520666898228556</v>
      </c>
      <c r="K156" s="163">
        <f t="shared" si="68"/>
        <v>2244</v>
      </c>
      <c r="L156" s="163">
        <f t="shared" si="69"/>
        <v>1686</v>
      </c>
      <c r="M156" s="164">
        <f t="shared" si="66"/>
        <v>2.2499033934244759E-3</v>
      </c>
    </row>
    <row r="157" spans="2:13" x14ac:dyDescent="0.25">
      <c r="B157" s="162" t="s">
        <v>123</v>
      </c>
      <c r="C157" s="163">
        <v>1151</v>
      </c>
      <c r="D157" s="163">
        <v>1288</v>
      </c>
      <c r="E157" s="163">
        <v>561</v>
      </c>
      <c r="F157" s="163">
        <v>1305</v>
      </c>
      <c r="G157" s="163">
        <v>1530</v>
      </c>
      <c r="H157" s="163">
        <v>2288</v>
      </c>
      <c r="I157" s="165">
        <f t="shared" si="70"/>
        <v>0.49542483660130721</v>
      </c>
      <c r="J157" s="164">
        <f t="shared" si="67"/>
        <v>0.77639751552795033</v>
      </c>
      <c r="K157" s="163">
        <f t="shared" si="68"/>
        <v>758</v>
      </c>
      <c r="L157" s="163">
        <f t="shared" si="69"/>
        <v>1000</v>
      </c>
      <c r="M157" s="164">
        <f t="shared" si="66"/>
        <v>4.9867082865012117E-4</v>
      </c>
    </row>
    <row r="158" spans="2:13" x14ac:dyDescent="0.25">
      <c r="B158" s="162" t="s">
        <v>119</v>
      </c>
      <c r="C158" s="163">
        <v>1952</v>
      </c>
      <c r="D158" s="163">
        <v>2504</v>
      </c>
      <c r="E158" s="163">
        <v>1130</v>
      </c>
      <c r="F158" s="163">
        <v>2560</v>
      </c>
      <c r="G158" s="163">
        <v>2571</v>
      </c>
      <c r="H158" s="163">
        <v>2957</v>
      </c>
      <c r="I158" s="165">
        <f t="shared" si="70"/>
        <v>0.15013613380007773</v>
      </c>
      <c r="J158" s="164">
        <f t="shared" si="67"/>
        <v>0.18091054313099031</v>
      </c>
      <c r="K158" s="163">
        <f t="shared" si="68"/>
        <v>386</v>
      </c>
      <c r="L158" s="163">
        <f t="shared" si="69"/>
        <v>453</v>
      </c>
      <c r="M158" s="164">
        <f t="shared" si="66"/>
        <v>6.4447973790140219E-4</v>
      </c>
    </row>
    <row r="159" spans="2:13" x14ac:dyDescent="0.25">
      <c r="B159" s="162" t="s">
        <v>128</v>
      </c>
      <c r="C159" s="163">
        <v>319</v>
      </c>
      <c r="D159" s="163">
        <v>389</v>
      </c>
      <c r="E159" s="163">
        <v>340</v>
      </c>
      <c r="F159" s="163">
        <v>325</v>
      </c>
      <c r="G159" s="163">
        <v>447</v>
      </c>
      <c r="H159" s="163">
        <v>322</v>
      </c>
      <c r="I159" s="165">
        <f t="shared" si="70"/>
        <v>-0.2796420581655481</v>
      </c>
      <c r="J159" s="164">
        <f t="shared" si="67"/>
        <v>-0.17223650385604117</v>
      </c>
      <c r="K159" s="163">
        <f t="shared" si="68"/>
        <v>-125</v>
      </c>
      <c r="L159" s="163">
        <f t="shared" si="69"/>
        <v>-67</v>
      </c>
      <c r="M159" s="164">
        <f t="shared" si="66"/>
        <v>7.0180072913172647E-5</v>
      </c>
    </row>
    <row r="160" spans="2:13" x14ac:dyDescent="0.25">
      <c r="B160" s="162" t="s">
        <v>131</v>
      </c>
      <c r="C160" s="163">
        <v>859</v>
      </c>
      <c r="D160" s="163">
        <v>705</v>
      </c>
      <c r="E160" s="163">
        <v>426</v>
      </c>
      <c r="F160" s="163">
        <v>457</v>
      </c>
      <c r="G160" s="163">
        <v>624</v>
      </c>
      <c r="H160" s="163">
        <v>554</v>
      </c>
      <c r="I160" s="165">
        <f t="shared" si="70"/>
        <v>-0.11217948717948723</v>
      </c>
      <c r="J160" s="164">
        <f t="shared" si="67"/>
        <v>-0.21418439716312054</v>
      </c>
      <c r="K160" s="163">
        <f t="shared" si="68"/>
        <v>-70</v>
      </c>
      <c r="L160" s="163">
        <f t="shared" si="69"/>
        <v>-151</v>
      </c>
      <c r="M160" s="164">
        <f t="shared" si="66"/>
        <v>1.2074459749657654E-4</v>
      </c>
    </row>
    <row r="161" spans="2:13" x14ac:dyDescent="0.25">
      <c r="B161" s="168" t="s">
        <v>145</v>
      </c>
      <c r="C161" s="169">
        <f t="shared" ref="C161:H161" si="71">C153-SUM(C154:C160)</f>
        <v>11433</v>
      </c>
      <c r="D161" s="169">
        <f t="shared" si="71"/>
        <v>12478</v>
      </c>
      <c r="E161" s="169">
        <f t="shared" si="71"/>
        <v>4115</v>
      </c>
      <c r="F161" s="169">
        <f t="shared" si="71"/>
        <v>8307</v>
      </c>
      <c r="G161" s="169">
        <f t="shared" si="71"/>
        <v>11369</v>
      </c>
      <c r="H161" s="169">
        <f t="shared" si="71"/>
        <v>15123</v>
      </c>
      <c r="I161" s="171">
        <f t="shared" si="70"/>
        <v>0.33019614741841852</v>
      </c>
      <c r="J161" s="170">
        <f t="shared" si="67"/>
        <v>0.21197307260778975</v>
      </c>
      <c r="K161" s="169">
        <f>H161-G161</f>
        <v>3754</v>
      </c>
      <c r="L161" s="169">
        <f t="shared" si="69"/>
        <v>2645</v>
      </c>
      <c r="M161" s="170">
        <f t="shared" si="66"/>
        <v>3.2960659710121426E-3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5AFF8-11CA-488B-A497-0B42201BA360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265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259</v>
      </c>
      <c r="D7" s="172" t="s">
        <v>260</v>
      </c>
      <c r="E7" s="172" t="s">
        <v>261</v>
      </c>
      <c r="F7" s="172" t="s">
        <v>262</v>
      </c>
      <c r="G7" s="172" t="s">
        <v>263</v>
      </c>
      <c r="H7" s="172" t="s">
        <v>264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259</v>
      </c>
      <c r="R7" s="172" t="s">
        <v>260</v>
      </c>
      <c r="S7" s="172" t="s">
        <v>261</v>
      </c>
      <c r="T7" s="172" t="s">
        <v>262</v>
      </c>
      <c r="U7" s="172" t="s">
        <v>263</v>
      </c>
      <c r="V7" s="172" t="s">
        <v>264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46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2956112</v>
      </c>
      <c r="D9" s="176">
        <f t="shared" ref="D9:H9" si="0">D10+D13</f>
        <v>2973500</v>
      </c>
      <c r="E9" s="176">
        <f t="shared" si="0"/>
        <v>1075029</v>
      </c>
      <c r="F9" s="176">
        <f t="shared" si="0"/>
        <v>3116022</v>
      </c>
      <c r="G9" s="176">
        <f t="shared" si="0"/>
        <v>3408188</v>
      </c>
      <c r="H9" s="176">
        <f t="shared" si="0"/>
        <v>3585143</v>
      </c>
      <c r="I9" s="177">
        <f>IFERROR(H9/G9-1,"-")</f>
        <v>5.1920551331088527E-2</v>
      </c>
      <c r="J9" s="177">
        <f>IFERROR(H9/D9-1,"-")</f>
        <v>0.20569799899108787</v>
      </c>
      <c r="K9" s="176">
        <f>H9-G9</f>
        <v>176955</v>
      </c>
      <c r="L9" s="176">
        <f>H9-D9</f>
        <v>611643</v>
      </c>
      <c r="M9" s="177">
        <f t="shared" ref="M9:M21" si="1">H9/H$9</f>
        <v>1</v>
      </c>
      <c r="P9" s="154" t="s">
        <v>68</v>
      </c>
      <c r="Q9" s="176">
        <f>Q10+Q13</f>
        <v>33106</v>
      </c>
      <c r="R9" s="176">
        <f t="shared" ref="R9:V9" si="2">R10+R13</f>
        <v>31798</v>
      </c>
      <c r="S9" s="176">
        <f t="shared" si="2"/>
        <v>9750</v>
      </c>
      <c r="T9" s="176">
        <f t="shared" si="2"/>
        <v>29058</v>
      </c>
      <c r="U9" s="176">
        <f t="shared" si="2"/>
        <v>40794</v>
      </c>
      <c r="V9" s="176">
        <f t="shared" si="2"/>
        <v>35457</v>
      </c>
      <c r="W9" s="177">
        <f>IFERROR(V9/U9-1,"-")</f>
        <v>-0.13082806295043392</v>
      </c>
      <c r="X9" s="177">
        <f>IFERROR(V9/R9-1,"-")</f>
        <v>0.11507013019686774</v>
      </c>
      <c r="Y9" s="176">
        <f>V9-U9</f>
        <v>-5337</v>
      </c>
      <c r="Z9" s="176">
        <f>V9-R9</f>
        <v>3659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725049</v>
      </c>
      <c r="D10" s="158">
        <v>744014</v>
      </c>
      <c r="E10" s="158">
        <v>333970</v>
      </c>
      <c r="F10" s="158">
        <v>743562</v>
      </c>
      <c r="G10" s="158">
        <v>769598</v>
      </c>
      <c r="H10" s="158">
        <v>767914</v>
      </c>
      <c r="I10" s="160">
        <f>IFERROR(H10/G10-1,"-")</f>
        <v>-2.1881553746241345E-3</v>
      </c>
      <c r="J10" s="159">
        <f t="shared" ref="J10:J21" si="4">IFERROR(H10/D10-1,"-")</f>
        <v>3.2123051447956685E-2</v>
      </c>
      <c r="K10" s="157">
        <f t="shared" ref="K10:K20" si="5">H10-G10</f>
        <v>-1684</v>
      </c>
      <c r="L10" s="158">
        <f t="shared" ref="L10:L21" si="6">H10-D10</f>
        <v>23900</v>
      </c>
      <c r="M10" s="159">
        <f t="shared" si="1"/>
        <v>0.21419340874269172</v>
      </c>
      <c r="P10" s="157" t="s">
        <v>97</v>
      </c>
      <c r="Q10" s="158">
        <v>8643</v>
      </c>
      <c r="R10" s="158">
        <v>7576</v>
      </c>
      <c r="S10" s="158">
        <v>1894</v>
      </c>
      <c r="T10" s="158">
        <v>4856</v>
      </c>
      <c r="U10" s="158">
        <v>17330</v>
      </c>
      <c r="V10" s="158">
        <v>9653</v>
      </c>
      <c r="W10" s="160">
        <f>IFERROR(V10/U10-1,"-")</f>
        <v>-0.44298903635314479</v>
      </c>
      <c r="X10" s="159">
        <f t="shared" ref="X10:X21" si="7">IFERROR(V10/R10-1,"-")</f>
        <v>0.27415522703273498</v>
      </c>
      <c r="Y10" s="157">
        <f t="shared" ref="Y10:Y20" si="8">V10-U10</f>
        <v>-7677</v>
      </c>
      <c r="Z10" s="158">
        <f t="shared" ref="Z10:Z21" si="9">V10-R10</f>
        <v>2077</v>
      </c>
      <c r="AA10" s="159">
        <f t="shared" si="3"/>
        <v>0.27224525481569223</v>
      </c>
    </row>
    <row r="11" spans="1:27" x14ac:dyDescent="0.25">
      <c r="A11" s="161" t="s">
        <v>100</v>
      </c>
      <c r="B11" s="162" t="s">
        <v>103</v>
      </c>
      <c r="C11" s="163">
        <v>280216</v>
      </c>
      <c r="D11" s="163">
        <v>271299</v>
      </c>
      <c r="E11" s="163">
        <v>127521</v>
      </c>
      <c r="F11" s="163">
        <v>291583</v>
      </c>
      <c r="G11" s="163">
        <v>299896</v>
      </c>
      <c r="H11" s="163">
        <v>296650</v>
      </c>
      <c r="I11" s="165">
        <f>IFERROR(H11/G11-1,"-")</f>
        <v>-1.0823752234107809E-2</v>
      </c>
      <c r="J11" s="164">
        <f t="shared" si="4"/>
        <v>9.3443027803272294E-2</v>
      </c>
      <c r="K11" s="162">
        <f t="shared" si="5"/>
        <v>-3246</v>
      </c>
      <c r="L11" s="163">
        <f t="shared" si="6"/>
        <v>25351</v>
      </c>
      <c r="M11" s="164">
        <f t="shared" si="1"/>
        <v>8.2744258736680801E-2</v>
      </c>
      <c r="P11" s="162" t="s">
        <v>103</v>
      </c>
      <c r="Q11" s="163">
        <v>5286</v>
      </c>
      <c r="R11" s="163">
        <v>4227</v>
      </c>
      <c r="S11" s="163">
        <v>1421</v>
      </c>
      <c r="T11" s="163">
        <v>2591</v>
      </c>
      <c r="U11" s="163">
        <v>12810</v>
      </c>
      <c r="V11" s="163">
        <v>6601</v>
      </c>
      <c r="W11" s="165">
        <f>IFERROR(V11/U11-1,"-")</f>
        <v>-0.48469945355191257</v>
      </c>
      <c r="X11" s="164">
        <f t="shared" si="7"/>
        <v>0.56162763189022957</v>
      </c>
      <c r="Y11" s="162">
        <f t="shared" si="8"/>
        <v>-6209</v>
      </c>
      <c r="Z11" s="163">
        <f t="shared" si="9"/>
        <v>2374</v>
      </c>
      <c r="AA11" s="164">
        <f>V11/V$9</f>
        <v>0.18616916264771413</v>
      </c>
    </row>
    <row r="12" spans="1:27" x14ac:dyDescent="0.25">
      <c r="A12" s="1"/>
      <c r="B12" s="162" t="s">
        <v>100</v>
      </c>
      <c r="C12" s="163">
        <v>444833</v>
      </c>
      <c r="D12" s="163">
        <v>472715</v>
      </c>
      <c r="E12" s="163">
        <v>206449</v>
      </c>
      <c r="F12" s="163">
        <v>451979</v>
      </c>
      <c r="G12" s="163">
        <v>469702</v>
      </c>
      <c r="H12" s="163">
        <v>471264</v>
      </c>
      <c r="I12" s="165">
        <f>IFERROR(H12/G12-1,"-")</f>
        <v>3.3255127719278299E-3</v>
      </c>
      <c r="J12" s="164">
        <f t="shared" si="4"/>
        <v>-3.0695027659372043E-3</v>
      </c>
      <c r="K12" s="162">
        <f t="shared" si="5"/>
        <v>1562</v>
      </c>
      <c r="L12" s="163">
        <f t="shared" si="6"/>
        <v>-1451</v>
      </c>
      <c r="M12" s="164">
        <f t="shared" si="1"/>
        <v>0.13144915000601093</v>
      </c>
      <c r="P12" s="162" t="s">
        <v>100</v>
      </c>
      <c r="Q12" s="163">
        <v>3357</v>
      </c>
      <c r="R12" s="163">
        <v>3349</v>
      </c>
      <c r="S12" s="163">
        <v>473</v>
      </c>
      <c r="T12" s="163">
        <v>2265</v>
      </c>
      <c r="U12" s="163">
        <v>4520</v>
      </c>
      <c r="V12" s="163">
        <v>3052</v>
      </c>
      <c r="W12" s="165">
        <f>IFERROR(V12/U12-1,"-")</f>
        <v>-0.32477876106194692</v>
      </c>
      <c r="X12" s="164">
        <f t="shared" si="7"/>
        <v>-8.8683189011645291E-2</v>
      </c>
      <c r="Y12" s="162">
        <f t="shared" si="8"/>
        <v>-1468</v>
      </c>
      <c r="Z12" s="163">
        <f t="shared" si="9"/>
        <v>-297</v>
      </c>
      <c r="AA12" s="164">
        <f t="shared" si="3"/>
        <v>8.607609216797811E-2</v>
      </c>
    </row>
    <row r="13" spans="1:27" s="56" customFormat="1" x14ac:dyDescent="0.25">
      <c r="B13" s="157" t="s">
        <v>107</v>
      </c>
      <c r="C13" s="158">
        <v>2231063</v>
      </c>
      <c r="D13" s="158">
        <v>2229486</v>
      </c>
      <c r="E13" s="158">
        <v>741059</v>
      </c>
      <c r="F13" s="158">
        <v>2372460</v>
      </c>
      <c r="G13" s="158">
        <v>2638590</v>
      </c>
      <c r="H13" s="158">
        <v>2817229</v>
      </c>
      <c r="I13" s="160">
        <f>IFERROR(H13/G13-1,"-")</f>
        <v>6.7702447140328692E-2</v>
      </c>
      <c r="J13" s="159">
        <f t="shared" si="4"/>
        <v>0.26362264665487922</v>
      </c>
      <c r="K13" s="157">
        <f t="shared" si="5"/>
        <v>178639</v>
      </c>
      <c r="L13" s="158">
        <f t="shared" si="6"/>
        <v>587743</v>
      </c>
      <c r="M13" s="159">
        <f t="shared" si="1"/>
        <v>0.78580659125730834</v>
      </c>
      <c r="P13" s="157" t="s">
        <v>107</v>
      </c>
      <c r="Q13" s="158">
        <v>24463</v>
      </c>
      <c r="R13" s="158">
        <v>24222</v>
      </c>
      <c r="S13" s="158">
        <v>7856</v>
      </c>
      <c r="T13" s="158">
        <v>24202</v>
      </c>
      <c r="U13" s="158">
        <v>23464</v>
      </c>
      <c r="V13" s="158">
        <v>25804</v>
      </c>
      <c r="W13" s="160">
        <f>IFERROR(V13/U13-1,"-")</f>
        <v>9.9727241732014971E-2</v>
      </c>
      <c r="X13" s="159">
        <f t="shared" si="7"/>
        <v>6.5312525802988963E-2</v>
      </c>
      <c r="Y13" s="157">
        <f t="shared" si="8"/>
        <v>2340</v>
      </c>
      <c r="Z13" s="158">
        <f t="shared" si="9"/>
        <v>1582</v>
      </c>
      <c r="AA13" s="159">
        <f t="shared" si="3"/>
        <v>0.72775474518430772</v>
      </c>
    </row>
    <row r="14" spans="1:27" s="56" customFormat="1" x14ac:dyDescent="0.25">
      <c r="B14" s="162" t="s">
        <v>110</v>
      </c>
      <c r="C14" s="163">
        <v>915566</v>
      </c>
      <c r="D14" s="163">
        <v>966126</v>
      </c>
      <c r="E14" s="163">
        <v>277618</v>
      </c>
      <c r="F14" s="163">
        <v>1099359</v>
      </c>
      <c r="G14" s="163">
        <v>1222793</v>
      </c>
      <c r="H14" s="163">
        <v>1292045</v>
      </c>
      <c r="I14" s="165">
        <f t="shared" ref="I14:I21" si="10">IFERROR(H14/G14-1,"-")</f>
        <v>5.6634279064404103E-2</v>
      </c>
      <c r="J14" s="164">
        <f t="shared" si="4"/>
        <v>0.33734626746407814</v>
      </c>
      <c r="K14" s="162">
        <f t="shared" si="5"/>
        <v>69252</v>
      </c>
      <c r="L14" s="163">
        <f t="shared" si="6"/>
        <v>325919</v>
      </c>
      <c r="M14" s="164">
        <f t="shared" si="1"/>
        <v>0.36038869300331955</v>
      </c>
      <c r="P14" s="162" t="s">
        <v>110</v>
      </c>
      <c r="Q14" s="163">
        <v>6926</v>
      </c>
      <c r="R14" s="163">
        <v>7265</v>
      </c>
      <c r="S14" s="163">
        <v>2355</v>
      </c>
      <c r="T14" s="163">
        <v>8555</v>
      </c>
      <c r="U14" s="163">
        <v>7448</v>
      </c>
      <c r="V14" s="163">
        <v>9085</v>
      </c>
      <c r="W14" s="165">
        <f t="shared" ref="W14:W21" si="11">IFERROR(V14/U14-1,"-")</f>
        <v>0.21979054779806662</v>
      </c>
      <c r="X14" s="164">
        <f t="shared" si="7"/>
        <v>0.25051617343427401</v>
      </c>
      <c r="Y14" s="162">
        <f t="shared" si="8"/>
        <v>1637</v>
      </c>
      <c r="Z14" s="163">
        <f t="shared" si="9"/>
        <v>1820</v>
      </c>
      <c r="AA14" s="164">
        <f t="shared" si="3"/>
        <v>0.25622585103082607</v>
      </c>
    </row>
    <row r="15" spans="1:27" x14ac:dyDescent="0.25">
      <c r="A15" s="1"/>
      <c r="B15" s="162" t="s">
        <v>113</v>
      </c>
      <c r="C15" s="163">
        <v>398834</v>
      </c>
      <c r="D15" s="163">
        <v>341608</v>
      </c>
      <c r="E15" s="163">
        <v>104762</v>
      </c>
      <c r="F15" s="163">
        <v>264032</v>
      </c>
      <c r="G15" s="163">
        <v>302210</v>
      </c>
      <c r="H15" s="163">
        <v>312157</v>
      </c>
      <c r="I15" s="165">
        <f t="shared" si="10"/>
        <v>3.2914198735978228E-2</v>
      </c>
      <c r="J15" s="164">
        <f t="shared" si="4"/>
        <v>-8.6212852158029096E-2</v>
      </c>
      <c r="K15" s="162">
        <f t="shared" si="5"/>
        <v>9947</v>
      </c>
      <c r="L15" s="163">
        <f t="shared" si="6"/>
        <v>-29451</v>
      </c>
      <c r="M15" s="164">
        <f t="shared" si="1"/>
        <v>8.7069609217819199E-2</v>
      </c>
      <c r="P15" s="162" t="s">
        <v>113</v>
      </c>
      <c r="Q15" s="163">
        <v>7972</v>
      </c>
      <c r="R15" s="163">
        <v>6702</v>
      </c>
      <c r="S15" s="163">
        <v>2284</v>
      </c>
      <c r="T15" s="163">
        <v>5239</v>
      </c>
      <c r="U15" s="163">
        <v>4103</v>
      </c>
      <c r="V15" s="163">
        <v>4942</v>
      </c>
      <c r="W15" s="165">
        <f t="shared" si="11"/>
        <v>0.20448452351937596</v>
      </c>
      <c r="X15" s="164">
        <f t="shared" si="7"/>
        <v>-0.26260817666368252</v>
      </c>
      <c r="Y15" s="162">
        <f t="shared" si="8"/>
        <v>839</v>
      </c>
      <c r="Z15" s="163">
        <f t="shared" si="9"/>
        <v>-1760</v>
      </c>
      <c r="AA15" s="164">
        <f t="shared" si="3"/>
        <v>0.13938009419860675</v>
      </c>
    </row>
    <row r="16" spans="1:27" x14ac:dyDescent="0.25">
      <c r="A16" s="1"/>
      <c r="B16" s="162" t="s">
        <v>116</v>
      </c>
      <c r="C16" s="163">
        <v>115288</v>
      </c>
      <c r="D16" s="163">
        <v>119402</v>
      </c>
      <c r="E16" s="163">
        <v>44136</v>
      </c>
      <c r="F16" s="163">
        <v>138916</v>
      </c>
      <c r="G16" s="163">
        <v>152119</v>
      </c>
      <c r="H16" s="163">
        <v>166406</v>
      </c>
      <c r="I16" s="165">
        <f t="shared" si="10"/>
        <v>9.3919891663763133E-2</v>
      </c>
      <c r="J16" s="164">
        <f t="shared" si="4"/>
        <v>0.39366174770941864</v>
      </c>
      <c r="K16" s="162">
        <f t="shared" si="5"/>
        <v>14287</v>
      </c>
      <c r="L16" s="163">
        <f t="shared" si="6"/>
        <v>47004</v>
      </c>
      <c r="M16" s="164">
        <f t="shared" si="1"/>
        <v>4.6415442842865681E-2</v>
      </c>
      <c r="P16" s="162" t="s">
        <v>116</v>
      </c>
      <c r="Q16" s="163">
        <v>1690</v>
      </c>
      <c r="R16" s="163">
        <v>1725</v>
      </c>
      <c r="S16" s="163">
        <v>448</v>
      </c>
      <c r="T16" s="163">
        <v>2127</v>
      </c>
      <c r="U16" s="163">
        <v>2370</v>
      </c>
      <c r="V16" s="163">
        <v>1950</v>
      </c>
      <c r="W16" s="165">
        <f t="shared" si="11"/>
        <v>-0.17721518987341767</v>
      </c>
      <c r="X16" s="164">
        <f t="shared" si="7"/>
        <v>0.13043478260869557</v>
      </c>
      <c r="Y16" s="162">
        <f t="shared" si="8"/>
        <v>-420</v>
      </c>
      <c r="Z16" s="163">
        <f t="shared" si="9"/>
        <v>225</v>
      </c>
      <c r="AA16" s="164">
        <f t="shared" si="3"/>
        <v>5.4996192571283527E-2</v>
      </c>
    </row>
    <row r="17" spans="1:27" x14ac:dyDescent="0.25">
      <c r="A17" s="1"/>
      <c r="B17" s="162" t="s">
        <v>123</v>
      </c>
      <c r="C17" s="163">
        <v>86178</v>
      </c>
      <c r="D17" s="163">
        <v>77108</v>
      </c>
      <c r="E17" s="163">
        <v>25581</v>
      </c>
      <c r="F17" s="163">
        <v>105135</v>
      </c>
      <c r="G17" s="163">
        <v>98401</v>
      </c>
      <c r="H17" s="163">
        <v>107519</v>
      </c>
      <c r="I17" s="165">
        <f t="shared" si="10"/>
        <v>9.2661659942480323E-2</v>
      </c>
      <c r="J17" s="164">
        <f t="shared" si="4"/>
        <v>0.3943948747211703</v>
      </c>
      <c r="K17" s="162">
        <f t="shared" si="5"/>
        <v>9118</v>
      </c>
      <c r="L17" s="163">
        <f t="shared" si="6"/>
        <v>30411</v>
      </c>
      <c r="M17" s="164">
        <f t="shared" si="1"/>
        <v>2.999015659905337E-2</v>
      </c>
      <c r="P17" s="162" t="s">
        <v>123</v>
      </c>
      <c r="Q17" s="163">
        <v>447</v>
      </c>
      <c r="R17" s="163">
        <v>477</v>
      </c>
      <c r="S17" s="163">
        <v>234</v>
      </c>
      <c r="T17" s="163">
        <v>711</v>
      </c>
      <c r="U17" s="163">
        <v>574</v>
      </c>
      <c r="V17" s="163">
        <v>855</v>
      </c>
      <c r="W17" s="165">
        <f t="shared" si="11"/>
        <v>0.48954703832752622</v>
      </c>
      <c r="X17" s="164">
        <f t="shared" si="7"/>
        <v>0.79245283018867929</v>
      </c>
      <c r="Y17" s="162">
        <f t="shared" si="8"/>
        <v>281</v>
      </c>
      <c r="Z17" s="163">
        <f t="shared" si="9"/>
        <v>378</v>
      </c>
      <c r="AA17" s="164">
        <f t="shared" si="3"/>
        <v>2.4113715204332007E-2</v>
      </c>
    </row>
    <row r="18" spans="1:27" x14ac:dyDescent="0.25">
      <c r="A18" s="1"/>
      <c r="B18" s="162" t="s">
        <v>119</v>
      </c>
      <c r="C18" s="163">
        <v>99717</v>
      </c>
      <c r="D18" s="163">
        <v>97686</v>
      </c>
      <c r="E18" s="163">
        <v>45154</v>
      </c>
      <c r="F18" s="163">
        <v>107508</v>
      </c>
      <c r="G18" s="163">
        <v>110571</v>
      </c>
      <c r="H18" s="163">
        <v>115704</v>
      </c>
      <c r="I18" s="165">
        <f t="shared" si="10"/>
        <v>4.6422660552947859E-2</v>
      </c>
      <c r="J18" s="164">
        <f t="shared" si="4"/>
        <v>0.1844481297217615</v>
      </c>
      <c r="K18" s="162">
        <f t="shared" si="5"/>
        <v>5133</v>
      </c>
      <c r="L18" s="163">
        <f t="shared" si="6"/>
        <v>18018</v>
      </c>
      <c r="M18" s="164">
        <f t="shared" si="1"/>
        <v>3.227318966077504E-2</v>
      </c>
      <c r="P18" s="162" t="s">
        <v>119</v>
      </c>
      <c r="Q18" s="163">
        <v>487</v>
      </c>
      <c r="R18" s="163">
        <v>550</v>
      </c>
      <c r="S18" s="163">
        <v>165</v>
      </c>
      <c r="T18" s="163">
        <v>550</v>
      </c>
      <c r="U18" s="163">
        <v>522</v>
      </c>
      <c r="V18" s="163">
        <v>589</v>
      </c>
      <c r="W18" s="165">
        <f t="shared" si="11"/>
        <v>0.12835249042145591</v>
      </c>
      <c r="X18" s="164">
        <f t="shared" si="7"/>
        <v>7.0909090909090811E-2</v>
      </c>
      <c r="Y18" s="162">
        <f t="shared" si="8"/>
        <v>67</v>
      </c>
      <c r="Z18" s="163">
        <f t="shared" si="9"/>
        <v>39</v>
      </c>
      <c r="AA18" s="164">
        <f t="shared" si="3"/>
        <v>1.6611670474095383E-2</v>
      </c>
    </row>
    <row r="19" spans="1:27" x14ac:dyDescent="0.25">
      <c r="A19" s="161" t="s">
        <v>144</v>
      </c>
      <c r="B19" s="162" t="s">
        <v>128</v>
      </c>
      <c r="C19" s="163">
        <v>30961</v>
      </c>
      <c r="D19" s="163">
        <v>34661</v>
      </c>
      <c r="E19" s="163">
        <v>18138</v>
      </c>
      <c r="F19" s="163">
        <v>28971</v>
      </c>
      <c r="G19" s="163">
        <v>34286</v>
      </c>
      <c r="H19" s="163">
        <v>31543</v>
      </c>
      <c r="I19" s="165">
        <f t="shared" si="10"/>
        <v>-8.0003499970833558E-2</v>
      </c>
      <c r="J19" s="164">
        <f t="shared" si="4"/>
        <v>-8.9957012203917941E-2</v>
      </c>
      <c r="K19" s="162">
        <f t="shared" si="5"/>
        <v>-2743</v>
      </c>
      <c r="L19" s="163">
        <f t="shared" si="6"/>
        <v>-3118</v>
      </c>
      <c r="M19" s="164">
        <f t="shared" si="1"/>
        <v>8.7982543513606005E-3</v>
      </c>
      <c r="P19" s="162" t="s">
        <v>128</v>
      </c>
      <c r="Q19" s="163">
        <v>243</v>
      </c>
      <c r="R19" s="163">
        <v>144</v>
      </c>
      <c r="S19" s="163">
        <v>76</v>
      </c>
      <c r="T19" s="163">
        <v>70</v>
      </c>
      <c r="U19" s="163">
        <v>182</v>
      </c>
      <c r="V19" s="163">
        <v>98</v>
      </c>
      <c r="W19" s="165">
        <f t="shared" si="11"/>
        <v>-0.46153846153846156</v>
      </c>
      <c r="X19" s="164">
        <f t="shared" si="7"/>
        <v>-0.31944444444444442</v>
      </c>
      <c r="Y19" s="162">
        <f t="shared" si="8"/>
        <v>-84</v>
      </c>
      <c r="Z19" s="163">
        <f t="shared" si="9"/>
        <v>-46</v>
      </c>
      <c r="AA19" s="164">
        <f t="shared" si="3"/>
        <v>2.7639112164029671E-3</v>
      </c>
    </row>
    <row r="20" spans="1:27" x14ac:dyDescent="0.25">
      <c r="A20" s="167" t="s">
        <v>145</v>
      </c>
      <c r="B20" s="162" t="s">
        <v>131</v>
      </c>
      <c r="C20" s="163">
        <v>47270</v>
      </c>
      <c r="D20" s="163">
        <v>40515</v>
      </c>
      <c r="E20" s="163">
        <v>24693</v>
      </c>
      <c r="F20" s="163">
        <v>20777</v>
      </c>
      <c r="G20" s="163">
        <v>30679</v>
      </c>
      <c r="H20" s="163">
        <v>28530</v>
      </c>
      <c r="I20" s="165">
        <f t="shared" si="10"/>
        <v>-7.0047915512239656E-2</v>
      </c>
      <c r="J20" s="164">
        <f t="shared" si="4"/>
        <v>-0.29581636430951497</v>
      </c>
      <c r="K20" s="162">
        <f t="shared" si="5"/>
        <v>-2149</v>
      </c>
      <c r="L20" s="163">
        <f t="shared" si="6"/>
        <v>-11985</v>
      </c>
      <c r="M20" s="164">
        <f t="shared" si="1"/>
        <v>7.9578415700573175E-3</v>
      </c>
      <c r="P20" s="162" t="s">
        <v>131</v>
      </c>
      <c r="Q20" s="163">
        <v>247</v>
      </c>
      <c r="R20" s="163">
        <v>239</v>
      </c>
      <c r="S20" s="163">
        <v>111</v>
      </c>
      <c r="T20" s="163">
        <v>110</v>
      </c>
      <c r="U20" s="163">
        <v>156</v>
      </c>
      <c r="V20" s="163">
        <v>98</v>
      </c>
      <c r="W20" s="165">
        <f t="shared" si="11"/>
        <v>-0.37179487179487181</v>
      </c>
      <c r="X20" s="164">
        <f t="shared" si="7"/>
        <v>-0.58995815899581583</v>
      </c>
      <c r="Y20" s="162">
        <f t="shared" si="8"/>
        <v>-58</v>
      </c>
      <c r="Z20" s="163">
        <f t="shared" si="9"/>
        <v>-141</v>
      </c>
      <c r="AA20" s="164">
        <f t="shared" si="3"/>
        <v>2.7639112164029671E-3</v>
      </c>
    </row>
    <row r="21" spans="1:27" x14ac:dyDescent="0.25">
      <c r="B21" s="168" t="s">
        <v>145</v>
      </c>
      <c r="C21" s="169">
        <f t="shared" ref="C21:H21" si="12">C13-SUM(C14:C20)</f>
        <v>537249</v>
      </c>
      <c r="D21" s="169">
        <f t="shared" si="12"/>
        <v>552380</v>
      </c>
      <c r="E21" s="169">
        <f t="shared" si="12"/>
        <v>200977</v>
      </c>
      <c r="F21" s="169">
        <f t="shared" si="12"/>
        <v>607762</v>
      </c>
      <c r="G21" s="169">
        <f t="shared" si="12"/>
        <v>687531</v>
      </c>
      <c r="H21" s="169">
        <f t="shared" si="12"/>
        <v>763325</v>
      </c>
      <c r="I21" s="171">
        <f t="shared" si="10"/>
        <v>0.11024084732179351</v>
      </c>
      <c r="J21" s="170">
        <f t="shared" si="4"/>
        <v>0.38188384807560016</v>
      </c>
      <c r="K21" s="168">
        <f>H21-G21</f>
        <v>75794</v>
      </c>
      <c r="L21" s="169">
        <f t="shared" si="6"/>
        <v>210945</v>
      </c>
      <c r="M21" s="170">
        <f t="shared" si="1"/>
        <v>0.21291340401205755</v>
      </c>
      <c r="P21" s="168" t="s">
        <v>145</v>
      </c>
      <c r="Q21" s="169">
        <f t="shared" ref="Q21:V21" si="13">Q13-SUM(Q14:Q20)</f>
        <v>6451</v>
      </c>
      <c r="R21" s="169">
        <f t="shared" si="13"/>
        <v>7120</v>
      </c>
      <c r="S21" s="169">
        <f t="shared" si="13"/>
        <v>2183</v>
      </c>
      <c r="T21" s="169">
        <f t="shared" si="13"/>
        <v>6840</v>
      </c>
      <c r="U21" s="169">
        <f t="shared" si="13"/>
        <v>8109</v>
      </c>
      <c r="V21" s="169">
        <f t="shared" si="13"/>
        <v>8187</v>
      </c>
      <c r="W21" s="171">
        <f t="shared" si="11"/>
        <v>9.6189419163892342E-3</v>
      </c>
      <c r="X21" s="170">
        <f t="shared" si="7"/>
        <v>0.14985955056179767</v>
      </c>
      <c r="Y21" s="168">
        <f>V21-U21</f>
        <v>78</v>
      </c>
      <c r="Z21" s="169">
        <f t="shared" si="9"/>
        <v>1067</v>
      </c>
      <c r="AA21" s="170">
        <f t="shared" si="3"/>
        <v>0.23089939927235806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1118930</v>
      </c>
      <c r="D23" s="176">
        <f t="shared" ref="D23:H23" si="14">D24+D27</f>
        <v>1150575</v>
      </c>
      <c r="E23" s="176">
        <f t="shared" si="14"/>
        <v>375814</v>
      </c>
      <c r="F23" s="176">
        <f t="shared" si="14"/>
        <v>1242545</v>
      </c>
      <c r="G23" s="176">
        <f t="shared" si="14"/>
        <v>1288547</v>
      </c>
      <c r="H23" s="176">
        <f t="shared" si="14"/>
        <v>1320475</v>
      </c>
      <c r="I23" s="177">
        <f>IFERROR(H23/G23-1,"-")</f>
        <v>2.4778296794761845E-2</v>
      </c>
      <c r="J23" s="177">
        <f>IFERROR(H23/D23-1,"-")</f>
        <v>0.14766529778588966</v>
      </c>
      <c r="K23" s="176">
        <f>H23-G23</f>
        <v>31928</v>
      </c>
      <c r="L23" s="176">
        <f>H23-D23</f>
        <v>169900</v>
      </c>
      <c r="M23" s="177">
        <f t="shared" ref="M23:M35" si="15">H23/H$9</f>
        <v>0.36831864168319089</v>
      </c>
    </row>
    <row r="24" spans="1:27" x14ac:dyDescent="0.25">
      <c r="B24" s="157" t="s">
        <v>97</v>
      </c>
      <c r="C24" s="158">
        <v>142603</v>
      </c>
      <c r="D24" s="158">
        <v>163619</v>
      </c>
      <c r="E24" s="158">
        <v>74004</v>
      </c>
      <c r="F24" s="158">
        <v>154516</v>
      </c>
      <c r="G24" s="158">
        <v>127253</v>
      </c>
      <c r="H24" s="158">
        <v>113009</v>
      </c>
      <c r="I24" s="160">
        <f>IFERROR(H24/G24-1,"-")</f>
        <v>-0.11193449270351186</v>
      </c>
      <c r="J24" s="159">
        <f t="shared" ref="J24:J35" si="16">IFERROR(H24/D24-1,"-")</f>
        <v>-0.30931615521424771</v>
      </c>
      <c r="K24" s="157">
        <f t="shared" ref="K24:K34" si="17">H24-G24</f>
        <v>-14244</v>
      </c>
      <c r="L24" s="158">
        <f t="shared" ref="L24:L35" si="18">H24-D24</f>
        <v>-50610</v>
      </c>
      <c r="M24" s="159">
        <f t="shared" si="15"/>
        <v>3.1521476270263138E-2</v>
      </c>
    </row>
    <row r="25" spans="1:27" x14ac:dyDescent="0.25">
      <c r="B25" s="162" t="s">
        <v>103</v>
      </c>
      <c r="C25" s="163">
        <v>63841</v>
      </c>
      <c r="D25" s="163">
        <v>76310</v>
      </c>
      <c r="E25" s="163">
        <v>37421</v>
      </c>
      <c r="F25" s="163">
        <v>61778</v>
      </c>
      <c r="G25" s="163">
        <v>50205</v>
      </c>
      <c r="H25" s="163">
        <v>39596</v>
      </c>
      <c r="I25" s="165">
        <f>IFERROR(H25/G25-1,"-")</f>
        <v>-0.21131361418185435</v>
      </c>
      <c r="J25" s="164">
        <f t="shared" si="16"/>
        <v>-0.4811164984929891</v>
      </c>
      <c r="K25" s="162">
        <f t="shared" si="17"/>
        <v>-10609</v>
      </c>
      <c r="L25" s="163">
        <f t="shared" si="18"/>
        <v>-36714</v>
      </c>
      <c r="M25" s="164">
        <f t="shared" si="15"/>
        <v>1.1044468798036786E-2</v>
      </c>
    </row>
    <row r="26" spans="1:27" x14ac:dyDescent="0.25">
      <c r="B26" s="162" t="s">
        <v>100</v>
      </c>
      <c r="C26" s="163">
        <v>78762</v>
      </c>
      <c r="D26" s="163">
        <v>87309</v>
      </c>
      <c r="E26" s="163">
        <v>36583</v>
      </c>
      <c r="F26" s="163">
        <v>92738</v>
      </c>
      <c r="G26" s="163">
        <v>77048</v>
      </c>
      <c r="H26" s="163">
        <v>73413</v>
      </c>
      <c r="I26" s="165">
        <f>IFERROR(H26/G26-1,"-")</f>
        <v>-4.7178382307133226E-2</v>
      </c>
      <c r="J26" s="164">
        <f t="shared" si="16"/>
        <v>-0.15915884960313365</v>
      </c>
      <c r="K26" s="162">
        <f t="shared" si="17"/>
        <v>-3635</v>
      </c>
      <c r="L26" s="163">
        <f t="shared" si="18"/>
        <v>-13896</v>
      </c>
      <c r="M26" s="164">
        <f t="shared" si="15"/>
        <v>2.047700747222635E-2</v>
      </c>
    </row>
    <row r="27" spans="1:27" x14ac:dyDescent="0.25">
      <c r="B27" s="157" t="s">
        <v>107</v>
      </c>
      <c r="C27" s="158">
        <v>976327</v>
      </c>
      <c r="D27" s="158">
        <v>986956</v>
      </c>
      <c r="E27" s="158">
        <v>301810</v>
      </c>
      <c r="F27" s="158">
        <v>1088029</v>
      </c>
      <c r="G27" s="158">
        <v>1161294</v>
      </c>
      <c r="H27" s="158">
        <v>1207466</v>
      </c>
      <c r="I27" s="160">
        <f>IFERROR(H27/G27-1,"-")</f>
        <v>3.975909631841712E-2</v>
      </c>
      <c r="J27" s="159">
        <f t="shared" si="16"/>
        <v>0.22342434718467685</v>
      </c>
      <c r="K27" s="157">
        <f t="shared" si="17"/>
        <v>46172</v>
      </c>
      <c r="L27" s="158">
        <f t="shared" si="18"/>
        <v>220510</v>
      </c>
      <c r="M27" s="159">
        <f t="shared" si="15"/>
        <v>0.33679716541292776</v>
      </c>
    </row>
    <row r="28" spans="1:27" x14ac:dyDescent="0.25">
      <c r="B28" s="162" t="s">
        <v>110</v>
      </c>
      <c r="C28" s="163">
        <v>442288</v>
      </c>
      <c r="D28" s="163">
        <v>463536</v>
      </c>
      <c r="E28" s="163">
        <v>124154</v>
      </c>
      <c r="F28" s="163">
        <v>552012</v>
      </c>
      <c r="G28" s="163">
        <v>596874</v>
      </c>
      <c r="H28" s="163">
        <v>619587</v>
      </c>
      <c r="I28" s="165">
        <f t="shared" ref="I28:I35" si="19">IFERROR(H28/G28-1,"-")</f>
        <v>3.8053257471426072E-2</v>
      </c>
      <c r="J28" s="164">
        <f t="shared" si="16"/>
        <v>0.33665346380863626</v>
      </c>
      <c r="K28" s="162">
        <f t="shared" si="17"/>
        <v>22713</v>
      </c>
      <c r="L28" s="163">
        <f t="shared" si="18"/>
        <v>156051</v>
      </c>
      <c r="M28" s="164">
        <f t="shared" si="15"/>
        <v>0.17282072151654759</v>
      </c>
    </row>
    <row r="29" spans="1:27" x14ac:dyDescent="0.25">
      <c r="B29" s="162" t="s">
        <v>113</v>
      </c>
      <c r="C29" s="163">
        <v>156857</v>
      </c>
      <c r="D29" s="163">
        <v>143919</v>
      </c>
      <c r="E29" s="163">
        <v>39687</v>
      </c>
      <c r="F29" s="163">
        <v>125486</v>
      </c>
      <c r="G29" s="163">
        <v>136586</v>
      </c>
      <c r="H29" s="163">
        <v>136714</v>
      </c>
      <c r="I29" s="165">
        <f t="shared" si="19"/>
        <v>9.3713850614274286E-4</v>
      </c>
      <c r="J29" s="164">
        <f t="shared" si="16"/>
        <v>-5.0062882593681191E-2</v>
      </c>
      <c r="K29" s="162">
        <f t="shared" si="17"/>
        <v>128</v>
      </c>
      <c r="L29" s="163">
        <f t="shared" si="18"/>
        <v>-7205</v>
      </c>
      <c r="M29" s="164">
        <f t="shared" si="15"/>
        <v>3.8133485888847393E-2</v>
      </c>
    </row>
    <row r="30" spans="1:27" x14ac:dyDescent="0.25">
      <c r="B30" s="162" t="s">
        <v>116</v>
      </c>
      <c r="C30" s="163">
        <v>36397</v>
      </c>
      <c r="D30" s="163">
        <v>37033</v>
      </c>
      <c r="E30" s="163">
        <v>15068</v>
      </c>
      <c r="F30" s="163">
        <v>45049</v>
      </c>
      <c r="G30" s="163">
        <v>40730</v>
      </c>
      <c r="H30" s="163">
        <v>36577</v>
      </c>
      <c r="I30" s="165">
        <f t="shared" si="19"/>
        <v>-0.10196415418610361</v>
      </c>
      <c r="J30" s="164">
        <f t="shared" si="16"/>
        <v>-1.2313342154294804E-2</v>
      </c>
      <c r="K30" s="162">
        <f t="shared" si="17"/>
        <v>-4153</v>
      </c>
      <c r="L30" s="163">
        <f t="shared" si="18"/>
        <v>-456</v>
      </c>
      <c r="M30" s="164">
        <f t="shared" si="15"/>
        <v>1.0202382443322345E-2</v>
      </c>
    </row>
    <row r="31" spans="1:27" x14ac:dyDescent="0.25">
      <c r="B31" s="162" t="s">
        <v>123</v>
      </c>
      <c r="C31" s="163">
        <v>46286</v>
      </c>
      <c r="D31" s="163">
        <v>40575</v>
      </c>
      <c r="E31" s="163">
        <v>12723</v>
      </c>
      <c r="F31" s="163">
        <v>56055</v>
      </c>
      <c r="G31" s="163">
        <v>49378</v>
      </c>
      <c r="H31" s="163">
        <v>52155</v>
      </c>
      <c r="I31" s="165">
        <f t="shared" si="19"/>
        <v>5.6239620883794306E-2</v>
      </c>
      <c r="J31" s="164">
        <f t="shared" si="16"/>
        <v>0.28539741219963033</v>
      </c>
      <c r="K31" s="162">
        <f t="shared" si="17"/>
        <v>2777</v>
      </c>
      <c r="L31" s="163">
        <f t="shared" si="18"/>
        <v>11580</v>
      </c>
      <c r="M31" s="164">
        <f t="shared" si="15"/>
        <v>1.4547536876492793E-2</v>
      </c>
    </row>
    <row r="32" spans="1:27" x14ac:dyDescent="0.25">
      <c r="B32" s="162" t="s">
        <v>119</v>
      </c>
      <c r="C32" s="163">
        <v>55106</v>
      </c>
      <c r="D32" s="163">
        <v>53802</v>
      </c>
      <c r="E32" s="163">
        <v>22341</v>
      </c>
      <c r="F32" s="163">
        <v>64497</v>
      </c>
      <c r="G32" s="163">
        <v>60977</v>
      </c>
      <c r="H32" s="163">
        <v>62640</v>
      </c>
      <c r="I32" s="165">
        <f t="shared" si="19"/>
        <v>2.7272578185217444E-2</v>
      </c>
      <c r="J32" s="164">
        <f t="shared" si="16"/>
        <v>0.16426898628303777</v>
      </c>
      <c r="K32" s="162">
        <f t="shared" si="17"/>
        <v>1663</v>
      </c>
      <c r="L32" s="163">
        <f t="shared" si="18"/>
        <v>8838</v>
      </c>
      <c r="M32" s="164">
        <f t="shared" si="15"/>
        <v>1.7472106412491775E-2</v>
      </c>
    </row>
    <row r="33" spans="2:13" x14ac:dyDescent="0.25">
      <c r="B33" s="162" t="s">
        <v>128</v>
      </c>
      <c r="C33" s="163">
        <v>17966</v>
      </c>
      <c r="D33" s="163">
        <v>21000</v>
      </c>
      <c r="E33" s="163">
        <v>9543</v>
      </c>
      <c r="F33" s="163">
        <v>15151</v>
      </c>
      <c r="G33" s="163">
        <v>16332</v>
      </c>
      <c r="H33" s="163">
        <v>16171</v>
      </c>
      <c r="I33" s="165">
        <f t="shared" si="19"/>
        <v>-9.8579475875582023E-3</v>
      </c>
      <c r="J33" s="164">
        <f t="shared" si="16"/>
        <v>-0.22995238095238091</v>
      </c>
      <c r="K33" s="162">
        <f t="shared" si="17"/>
        <v>-161</v>
      </c>
      <c r="L33" s="163">
        <f t="shared" si="18"/>
        <v>-4829</v>
      </c>
      <c r="M33" s="164">
        <f t="shared" si="15"/>
        <v>4.510559271973252E-3</v>
      </c>
    </row>
    <row r="34" spans="2:13" x14ac:dyDescent="0.25">
      <c r="B34" s="162" t="s">
        <v>131</v>
      </c>
      <c r="C34" s="163">
        <v>21539</v>
      </c>
      <c r="D34" s="163">
        <v>19582</v>
      </c>
      <c r="E34" s="163">
        <v>11268</v>
      </c>
      <c r="F34" s="163">
        <v>9915</v>
      </c>
      <c r="G34" s="163">
        <v>14999</v>
      </c>
      <c r="H34" s="163">
        <v>13867</v>
      </c>
      <c r="I34" s="165">
        <f t="shared" si="19"/>
        <v>-7.547169811320753E-2</v>
      </c>
      <c r="J34" s="164">
        <f t="shared" si="16"/>
        <v>-0.29184965784904504</v>
      </c>
      <c r="K34" s="162">
        <f t="shared" si="17"/>
        <v>-1132</v>
      </c>
      <c r="L34" s="163">
        <f t="shared" si="18"/>
        <v>-5715</v>
      </c>
      <c r="M34" s="164">
        <f t="shared" si="15"/>
        <v>3.8679070820884969E-3</v>
      </c>
    </row>
    <row r="35" spans="2:13" x14ac:dyDescent="0.25">
      <c r="B35" s="168" t="s">
        <v>145</v>
      </c>
      <c r="C35" s="169">
        <f t="shared" ref="C35:H35" si="20">C27-SUM(C28:C34)</f>
        <v>199888</v>
      </c>
      <c r="D35" s="169">
        <f t="shared" si="20"/>
        <v>207509</v>
      </c>
      <c r="E35" s="169">
        <f t="shared" si="20"/>
        <v>67026</v>
      </c>
      <c r="F35" s="169">
        <f t="shared" si="20"/>
        <v>219864</v>
      </c>
      <c r="G35" s="169">
        <f t="shared" si="20"/>
        <v>245418</v>
      </c>
      <c r="H35" s="169">
        <f t="shared" si="20"/>
        <v>269755</v>
      </c>
      <c r="I35" s="171">
        <f t="shared" si="19"/>
        <v>9.916550538265323E-2</v>
      </c>
      <c r="J35" s="170">
        <f t="shared" si="16"/>
        <v>0.29996771224380625</v>
      </c>
      <c r="K35" s="168">
        <f>H35-G35</f>
        <v>24337</v>
      </c>
      <c r="L35" s="169">
        <f t="shared" si="18"/>
        <v>62246</v>
      </c>
      <c r="M35" s="170">
        <f t="shared" si="15"/>
        <v>7.5242465921164098E-2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592422</v>
      </c>
      <c r="D37" s="176">
        <f t="shared" ref="D37:H37" si="21">D38+D41</f>
        <v>602480</v>
      </c>
      <c r="E37" s="176">
        <f t="shared" si="21"/>
        <v>179799</v>
      </c>
      <c r="F37" s="176">
        <f t="shared" si="21"/>
        <v>618226</v>
      </c>
      <c r="G37" s="176">
        <f t="shared" si="21"/>
        <v>671817</v>
      </c>
      <c r="H37" s="176">
        <f t="shared" si="21"/>
        <v>719190</v>
      </c>
      <c r="I37" s="177">
        <f>IFERROR(H37/G37-1,"-")</f>
        <v>7.0514738388579135E-2</v>
      </c>
      <c r="J37" s="177">
        <f>IFERROR(H37/D37-1,"-")</f>
        <v>0.19371597397423979</v>
      </c>
      <c r="K37" s="176">
        <f>H37-G37</f>
        <v>47373</v>
      </c>
      <c r="L37" s="176">
        <f>H37-D37</f>
        <v>116710</v>
      </c>
      <c r="M37" s="177">
        <f t="shared" ref="M37:M49" si="22">H37/H$9</f>
        <v>0.20060287692847956</v>
      </c>
    </row>
    <row r="38" spans="2:13" x14ac:dyDescent="0.25">
      <c r="B38" s="157" t="s">
        <v>97</v>
      </c>
      <c r="C38" s="158">
        <v>67501</v>
      </c>
      <c r="D38" s="158">
        <v>69661</v>
      </c>
      <c r="E38" s="158">
        <v>20245</v>
      </c>
      <c r="F38" s="158">
        <v>72608</v>
      </c>
      <c r="G38" s="158">
        <v>70476</v>
      </c>
      <c r="H38" s="158">
        <v>71063</v>
      </c>
      <c r="I38" s="160">
        <f>IFERROR(H38/G38-1,"-")</f>
        <v>8.329076565071869E-3</v>
      </c>
      <c r="J38" s="159">
        <f t="shared" ref="J38:J49" si="23">IFERROR(H38/D38-1,"-")</f>
        <v>2.0126038960106785E-2</v>
      </c>
      <c r="K38" s="157">
        <f t="shared" ref="K38:K48" si="24">H38-G38</f>
        <v>587</v>
      </c>
      <c r="L38" s="158">
        <f t="shared" ref="L38:L49" si="25">H38-D38</f>
        <v>1402</v>
      </c>
      <c r="M38" s="159">
        <f t="shared" si="22"/>
        <v>1.9821524552856049E-2</v>
      </c>
    </row>
    <row r="39" spans="2:13" x14ac:dyDescent="0.25">
      <c r="B39" s="162" t="s">
        <v>103</v>
      </c>
      <c r="C39" s="163">
        <v>10207</v>
      </c>
      <c r="D39" s="163">
        <v>15923</v>
      </c>
      <c r="E39" s="163">
        <v>3458</v>
      </c>
      <c r="F39" s="163">
        <v>16810</v>
      </c>
      <c r="G39" s="163">
        <v>25570</v>
      </c>
      <c r="H39" s="163">
        <v>28518</v>
      </c>
      <c r="I39" s="165">
        <f>IFERROR(H39/G39-1,"-")</f>
        <v>0.11529135705905347</v>
      </c>
      <c r="J39" s="164">
        <f t="shared" si="23"/>
        <v>0.7909941593920744</v>
      </c>
      <c r="K39" s="162">
        <f t="shared" si="24"/>
        <v>2948</v>
      </c>
      <c r="L39" s="163">
        <f t="shared" si="25"/>
        <v>12595</v>
      </c>
      <c r="M39" s="164">
        <f t="shared" si="22"/>
        <v>7.9544944232350003E-3</v>
      </c>
    </row>
    <row r="40" spans="2:13" x14ac:dyDescent="0.25">
      <c r="B40" s="162" t="s">
        <v>100</v>
      </c>
      <c r="C40" s="163">
        <v>57294</v>
      </c>
      <c r="D40" s="163">
        <v>53738</v>
      </c>
      <c r="E40" s="163">
        <v>16787</v>
      </c>
      <c r="F40" s="163">
        <v>55798</v>
      </c>
      <c r="G40" s="163">
        <v>44906</v>
      </c>
      <c r="H40" s="163">
        <v>42545</v>
      </c>
      <c r="I40" s="165">
        <f>IFERROR(H40/G40-1,"-")</f>
        <v>-5.2576493118959622E-2</v>
      </c>
      <c r="J40" s="164">
        <f t="shared" si="23"/>
        <v>-0.20828836205292345</v>
      </c>
      <c r="K40" s="162">
        <f t="shared" si="24"/>
        <v>-2361</v>
      </c>
      <c r="L40" s="163">
        <f t="shared" si="25"/>
        <v>-11193</v>
      </c>
      <c r="M40" s="164">
        <f t="shared" si="22"/>
        <v>1.1867030129621051E-2</v>
      </c>
    </row>
    <row r="41" spans="2:13" x14ac:dyDescent="0.25">
      <c r="B41" s="157" t="s">
        <v>107</v>
      </c>
      <c r="C41" s="158">
        <v>524921</v>
      </c>
      <c r="D41" s="158">
        <v>532819</v>
      </c>
      <c r="E41" s="158">
        <v>159554</v>
      </c>
      <c r="F41" s="158">
        <v>545618</v>
      </c>
      <c r="G41" s="158">
        <v>601341</v>
      </c>
      <c r="H41" s="158">
        <v>648127</v>
      </c>
      <c r="I41" s="160">
        <f>IFERROR(H41/G41-1,"-")</f>
        <v>7.7802777459045735E-2</v>
      </c>
      <c r="J41" s="159">
        <f t="shared" si="23"/>
        <v>0.21641120155249727</v>
      </c>
      <c r="K41" s="157">
        <f t="shared" si="24"/>
        <v>46786</v>
      </c>
      <c r="L41" s="158">
        <f t="shared" si="25"/>
        <v>115308</v>
      </c>
      <c r="M41" s="159">
        <f t="shared" si="22"/>
        <v>0.18078135237562351</v>
      </c>
    </row>
    <row r="42" spans="2:13" x14ac:dyDescent="0.25">
      <c r="B42" s="162" t="s">
        <v>110</v>
      </c>
      <c r="C42" s="163">
        <v>267108</v>
      </c>
      <c r="D42" s="163">
        <v>292666</v>
      </c>
      <c r="E42" s="163">
        <v>75666</v>
      </c>
      <c r="F42" s="163">
        <v>285701</v>
      </c>
      <c r="G42" s="163">
        <v>314515</v>
      </c>
      <c r="H42" s="163">
        <v>348529</v>
      </c>
      <c r="I42" s="165">
        <f t="shared" ref="I42:I49" si="26">IFERROR(H42/G42-1,"-")</f>
        <v>0.10814746514474671</v>
      </c>
      <c r="J42" s="164">
        <f t="shared" si="23"/>
        <v>0.19087628901204789</v>
      </c>
      <c r="K42" s="162">
        <f t="shared" si="24"/>
        <v>34014</v>
      </c>
      <c r="L42" s="163">
        <f t="shared" si="25"/>
        <v>55863</v>
      </c>
      <c r="M42" s="164">
        <f t="shared" si="22"/>
        <v>9.7214811236260315E-2</v>
      </c>
    </row>
    <row r="43" spans="2:13" x14ac:dyDescent="0.25">
      <c r="B43" s="162" t="s">
        <v>113</v>
      </c>
      <c r="C43" s="163">
        <v>43176</v>
      </c>
      <c r="D43" s="163">
        <v>31456</v>
      </c>
      <c r="E43" s="163">
        <v>9493</v>
      </c>
      <c r="F43" s="163">
        <v>20857</v>
      </c>
      <c r="G43" s="163">
        <v>26333</v>
      </c>
      <c r="H43" s="163">
        <v>24747</v>
      </c>
      <c r="I43" s="165">
        <f t="shared" si="26"/>
        <v>-6.0228610488740397E-2</v>
      </c>
      <c r="J43" s="164">
        <f t="shared" si="23"/>
        <v>-0.21328204476093593</v>
      </c>
      <c r="K43" s="162">
        <f t="shared" si="24"/>
        <v>-1586</v>
      </c>
      <c r="L43" s="163">
        <f t="shared" si="25"/>
        <v>-6709</v>
      </c>
      <c r="M43" s="164">
        <f t="shared" si="22"/>
        <v>6.9026535343220622E-3</v>
      </c>
    </row>
    <row r="44" spans="2:13" x14ac:dyDescent="0.25">
      <c r="B44" s="162" t="s">
        <v>116</v>
      </c>
      <c r="C44" s="163">
        <v>12856</v>
      </c>
      <c r="D44" s="163">
        <v>13903</v>
      </c>
      <c r="E44" s="163">
        <v>5450</v>
      </c>
      <c r="F44" s="163">
        <v>14615</v>
      </c>
      <c r="G44" s="163">
        <v>16785</v>
      </c>
      <c r="H44" s="163">
        <v>16665</v>
      </c>
      <c r="I44" s="165">
        <f t="shared" si="26"/>
        <v>-7.1492403932081894E-3</v>
      </c>
      <c r="J44" s="164">
        <f t="shared" si="23"/>
        <v>0.19866215924620589</v>
      </c>
      <c r="K44" s="162">
        <f t="shared" si="24"/>
        <v>-120</v>
      </c>
      <c r="L44" s="163">
        <f t="shared" si="25"/>
        <v>2762</v>
      </c>
      <c r="M44" s="164">
        <f t="shared" si="22"/>
        <v>4.6483501494919447E-3</v>
      </c>
    </row>
    <row r="45" spans="2:13" x14ac:dyDescent="0.25">
      <c r="B45" s="162" t="s">
        <v>123</v>
      </c>
      <c r="C45" s="163">
        <v>24449</v>
      </c>
      <c r="D45" s="163">
        <v>23241</v>
      </c>
      <c r="E45" s="163">
        <v>6157</v>
      </c>
      <c r="F45" s="163">
        <v>26212</v>
      </c>
      <c r="G45" s="163">
        <v>24743</v>
      </c>
      <c r="H45" s="163">
        <v>27021</v>
      </c>
      <c r="I45" s="165">
        <f t="shared" si="26"/>
        <v>9.2066443034393597E-2</v>
      </c>
      <c r="J45" s="164">
        <f t="shared" si="23"/>
        <v>0.16264360397573263</v>
      </c>
      <c r="K45" s="162">
        <f t="shared" si="24"/>
        <v>2278</v>
      </c>
      <c r="L45" s="163">
        <f t="shared" si="25"/>
        <v>3780</v>
      </c>
      <c r="M45" s="164">
        <f t="shared" si="22"/>
        <v>7.536937857151026E-3</v>
      </c>
    </row>
    <row r="46" spans="2:13" x14ac:dyDescent="0.25">
      <c r="B46" s="162" t="s">
        <v>119</v>
      </c>
      <c r="C46" s="163">
        <v>27346</v>
      </c>
      <c r="D46" s="163">
        <v>27206</v>
      </c>
      <c r="E46" s="163">
        <v>11013</v>
      </c>
      <c r="F46" s="163">
        <v>24904</v>
      </c>
      <c r="G46" s="163">
        <v>29443</v>
      </c>
      <c r="H46" s="163">
        <v>29628</v>
      </c>
      <c r="I46" s="165">
        <f t="shared" si="26"/>
        <v>6.2833271066127239E-3</v>
      </c>
      <c r="J46" s="164">
        <f t="shared" si="23"/>
        <v>8.9024479894141084E-2</v>
      </c>
      <c r="K46" s="162">
        <f t="shared" si="24"/>
        <v>185</v>
      </c>
      <c r="L46" s="163">
        <f t="shared" si="25"/>
        <v>2422</v>
      </c>
      <c r="M46" s="164">
        <f t="shared" si="22"/>
        <v>8.2641055042992698E-3</v>
      </c>
    </row>
    <row r="47" spans="2:13" x14ac:dyDescent="0.25">
      <c r="B47" s="162" t="s">
        <v>128</v>
      </c>
      <c r="C47" s="163">
        <v>6647</v>
      </c>
      <c r="D47" s="163">
        <v>6096</v>
      </c>
      <c r="E47" s="163">
        <v>3340</v>
      </c>
      <c r="F47" s="163">
        <v>6392</v>
      </c>
      <c r="G47" s="163">
        <v>7185</v>
      </c>
      <c r="H47" s="163">
        <v>6190</v>
      </c>
      <c r="I47" s="165">
        <f t="shared" si="26"/>
        <v>-0.13848295059151006</v>
      </c>
      <c r="J47" s="164">
        <f t="shared" si="23"/>
        <v>1.5419947506561726E-2</v>
      </c>
      <c r="K47" s="162">
        <f t="shared" si="24"/>
        <v>-995</v>
      </c>
      <c r="L47" s="163">
        <f t="shared" si="25"/>
        <v>94</v>
      </c>
      <c r="M47" s="164">
        <f t="shared" si="22"/>
        <v>1.7265699025115595E-3</v>
      </c>
    </row>
    <row r="48" spans="2:13" x14ac:dyDescent="0.25">
      <c r="B48" s="162" t="s">
        <v>131</v>
      </c>
      <c r="C48" s="163">
        <v>9534</v>
      </c>
      <c r="D48" s="163">
        <v>7655</v>
      </c>
      <c r="E48" s="163">
        <v>4839</v>
      </c>
      <c r="F48" s="163">
        <v>4756</v>
      </c>
      <c r="G48" s="163">
        <v>7018</v>
      </c>
      <c r="H48" s="163">
        <v>6079</v>
      </c>
      <c r="I48" s="165">
        <f t="shared" si="26"/>
        <v>-0.1337988030777999</v>
      </c>
      <c r="J48" s="164">
        <f t="shared" si="23"/>
        <v>-0.20587851077726971</v>
      </c>
      <c r="K48" s="162">
        <f t="shared" si="24"/>
        <v>-939</v>
      </c>
      <c r="L48" s="163">
        <f t="shared" si="25"/>
        <v>-1576</v>
      </c>
      <c r="M48" s="164">
        <f t="shared" si="22"/>
        <v>1.6956087944051325E-3</v>
      </c>
    </row>
    <row r="49" spans="2:13" x14ac:dyDescent="0.25">
      <c r="B49" s="168" t="s">
        <v>145</v>
      </c>
      <c r="C49" s="169">
        <f t="shared" ref="C49:H49" si="27">C41-SUM(C42:C48)</f>
        <v>133805</v>
      </c>
      <c r="D49" s="169">
        <f t="shared" si="27"/>
        <v>130596</v>
      </c>
      <c r="E49" s="169">
        <f t="shared" si="27"/>
        <v>43596</v>
      </c>
      <c r="F49" s="169">
        <f t="shared" si="27"/>
        <v>162181</v>
      </c>
      <c r="G49" s="169">
        <f t="shared" si="27"/>
        <v>175319</v>
      </c>
      <c r="H49" s="169">
        <f t="shared" si="27"/>
        <v>189268</v>
      </c>
      <c r="I49" s="171">
        <f t="shared" si="26"/>
        <v>7.956353846417108E-2</v>
      </c>
      <c r="J49" s="170">
        <f t="shared" si="23"/>
        <v>0.44926337713253095</v>
      </c>
      <c r="K49" s="168">
        <f>H49-G49</f>
        <v>13949</v>
      </c>
      <c r="L49" s="169">
        <f t="shared" si="25"/>
        <v>58672</v>
      </c>
      <c r="M49" s="170">
        <f t="shared" si="22"/>
        <v>5.2792315397182203E-2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33106</v>
      </c>
      <c r="D51" s="176">
        <f t="shared" ref="D51:H51" si="28">D52+D55</f>
        <v>31798</v>
      </c>
      <c r="E51" s="176">
        <f t="shared" si="28"/>
        <v>9750</v>
      </c>
      <c r="F51" s="176">
        <f t="shared" si="28"/>
        <v>29058</v>
      </c>
      <c r="G51" s="176">
        <f t="shared" si="28"/>
        <v>40794</v>
      </c>
      <c r="H51" s="176">
        <f t="shared" si="28"/>
        <v>35457</v>
      </c>
      <c r="I51" s="177">
        <f>IFERROR(H51/G51-1,"-")</f>
        <v>-0.13082806295043392</v>
      </c>
      <c r="J51" s="177">
        <f>IFERROR(H51/D51-1,"-")</f>
        <v>0.11507013019686774</v>
      </c>
      <c r="K51" s="176">
        <f>H51-G51</f>
        <v>-5337</v>
      </c>
      <c r="L51" s="176">
        <f>H51-D51</f>
        <v>3659</v>
      </c>
      <c r="M51" s="177">
        <f t="shared" ref="M51:M63" si="29">H51/H$9</f>
        <v>9.8899820732394773E-3</v>
      </c>
    </row>
    <row r="52" spans="2:13" x14ac:dyDescent="0.25">
      <c r="B52" s="157" t="s">
        <v>97</v>
      </c>
      <c r="C52" s="158">
        <v>8643</v>
      </c>
      <c r="D52" s="158">
        <v>7576</v>
      </c>
      <c r="E52" s="158">
        <v>1894</v>
      </c>
      <c r="F52" s="158">
        <v>4856</v>
      </c>
      <c r="G52" s="158">
        <v>17330</v>
      </c>
      <c r="H52" s="158">
        <v>9653</v>
      </c>
      <c r="I52" s="160">
        <f>IFERROR(H52/G52-1,"-")</f>
        <v>-0.44298903635314479</v>
      </c>
      <c r="J52" s="159">
        <f t="shared" ref="J52:J63" si="30">IFERROR(H52/D52-1,"-")</f>
        <v>0.27415522703273498</v>
      </c>
      <c r="K52" s="157">
        <f t="shared" ref="K52:K62" si="31">H52-G52</f>
        <v>-7677</v>
      </c>
      <c r="L52" s="158">
        <f t="shared" ref="L52:L63" si="32">H52-D52</f>
        <v>2077</v>
      </c>
      <c r="M52" s="159">
        <f t="shared" si="29"/>
        <v>2.6925006896517099E-3</v>
      </c>
    </row>
    <row r="53" spans="2:13" x14ac:dyDescent="0.25">
      <c r="B53" s="162" t="s">
        <v>103</v>
      </c>
      <c r="C53" s="163">
        <v>5286</v>
      </c>
      <c r="D53" s="163">
        <v>4227</v>
      </c>
      <c r="E53" s="163">
        <v>1421</v>
      </c>
      <c r="F53" s="163">
        <v>2591</v>
      </c>
      <c r="G53" s="163">
        <v>12810</v>
      </c>
      <c r="H53" s="163">
        <v>6601</v>
      </c>
      <c r="I53" s="165">
        <f>IFERROR(H53/G53-1,"-")</f>
        <v>-0.48469945355191257</v>
      </c>
      <c r="J53" s="164">
        <f t="shared" si="30"/>
        <v>0.56162763189022957</v>
      </c>
      <c r="K53" s="162">
        <f t="shared" si="31"/>
        <v>-6209</v>
      </c>
      <c r="L53" s="163">
        <f t="shared" si="32"/>
        <v>2374</v>
      </c>
      <c r="M53" s="164">
        <f t="shared" si="29"/>
        <v>1.8412096811758973E-3</v>
      </c>
    </row>
    <row r="54" spans="2:13" x14ac:dyDescent="0.25">
      <c r="B54" s="162" t="s">
        <v>100</v>
      </c>
      <c r="C54" s="163">
        <v>3357</v>
      </c>
      <c r="D54" s="163">
        <v>3349</v>
      </c>
      <c r="E54" s="163">
        <v>473</v>
      </c>
      <c r="F54" s="163">
        <v>2265</v>
      </c>
      <c r="G54" s="163">
        <v>4520</v>
      </c>
      <c r="H54" s="163">
        <v>3052</v>
      </c>
      <c r="I54" s="165">
        <f>IFERROR(H54/G54-1,"-")</f>
        <v>-0.32477876106194692</v>
      </c>
      <c r="J54" s="164">
        <f t="shared" si="30"/>
        <v>-8.8683189011645291E-2</v>
      </c>
      <c r="K54" s="162">
        <f t="shared" si="31"/>
        <v>-1468</v>
      </c>
      <c r="L54" s="163">
        <f t="shared" si="32"/>
        <v>-297</v>
      </c>
      <c r="M54" s="164">
        <f t="shared" si="29"/>
        <v>8.512910084758125E-4</v>
      </c>
    </row>
    <row r="55" spans="2:13" x14ac:dyDescent="0.25">
      <c r="B55" s="157" t="s">
        <v>107</v>
      </c>
      <c r="C55" s="158">
        <v>24463</v>
      </c>
      <c r="D55" s="158">
        <v>24222</v>
      </c>
      <c r="E55" s="158">
        <v>7856</v>
      </c>
      <c r="F55" s="158">
        <v>24202</v>
      </c>
      <c r="G55" s="158">
        <v>23464</v>
      </c>
      <c r="H55" s="158">
        <v>25804</v>
      </c>
      <c r="I55" s="160">
        <f>IFERROR(H55/G55-1,"-")</f>
        <v>9.9727241732014971E-2</v>
      </c>
      <c r="J55" s="159">
        <f t="shared" si="30"/>
        <v>6.5312525802988963E-2</v>
      </c>
      <c r="K55" s="157">
        <f t="shared" si="31"/>
        <v>2340</v>
      </c>
      <c r="L55" s="158">
        <f t="shared" si="32"/>
        <v>1582</v>
      </c>
      <c r="M55" s="159">
        <f t="shared" si="29"/>
        <v>7.1974813835877678E-3</v>
      </c>
    </row>
    <row r="56" spans="2:13" x14ac:dyDescent="0.25">
      <c r="B56" s="162" t="s">
        <v>110</v>
      </c>
      <c r="C56" s="163">
        <v>6926</v>
      </c>
      <c r="D56" s="163">
        <v>7265</v>
      </c>
      <c r="E56" s="163">
        <v>2355</v>
      </c>
      <c r="F56" s="163">
        <v>8555</v>
      </c>
      <c r="G56" s="163">
        <v>7448</v>
      </c>
      <c r="H56" s="163">
        <v>9085</v>
      </c>
      <c r="I56" s="165">
        <f t="shared" ref="I56:I63" si="33">IFERROR(H56/G56-1,"-")</f>
        <v>0.21979054779806662</v>
      </c>
      <c r="J56" s="164">
        <f t="shared" si="30"/>
        <v>0.25051617343427401</v>
      </c>
      <c r="K56" s="162">
        <f t="shared" si="31"/>
        <v>1637</v>
      </c>
      <c r="L56" s="163">
        <f t="shared" si="32"/>
        <v>1820</v>
      </c>
      <c r="M56" s="164">
        <f t="shared" si="29"/>
        <v>2.5340690733953986E-3</v>
      </c>
    </row>
    <row r="57" spans="2:13" x14ac:dyDescent="0.25">
      <c r="B57" s="162" t="s">
        <v>113</v>
      </c>
      <c r="C57" s="163">
        <v>7972</v>
      </c>
      <c r="D57" s="163">
        <v>6702</v>
      </c>
      <c r="E57" s="163">
        <v>2284</v>
      </c>
      <c r="F57" s="163">
        <v>5239</v>
      </c>
      <c r="G57" s="163">
        <v>4103</v>
      </c>
      <c r="H57" s="163">
        <v>4942</v>
      </c>
      <c r="I57" s="165">
        <f t="shared" si="33"/>
        <v>0.20448452351937596</v>
      </c>
      <c r="J57" s="164">
        <f t="shared" si="30"/>
        <v>-0.26260817666368252</v>
      </c>
      <c r="K57" s="162">
        <f t="shared" si="31"/>
        <v>839</v>
      </c>
      <c r="L57" s="163">
        <f t="shared" si="32"/>
        <v>-1760</v>
      </c>
      <c r="M57" s="164">
        <f t="shared" si="29"/>
        <v>1.3784666329906506E-3</v>
      </c>
    </row>
    <row r="58" spans="2:13" x14ac:dyDescent="0.25">
      <c r="B58" s="162" t="s">
        <v>116</v>
      </c>
      <c r="C58" s="163">
        <v>1690</v>
      </c>
      <c r="D58" s="163">
        <v>1725</v>
      </c>
      <c r="E58" s="163">
        <v>448</v>
      </c>
      <c r="F58" s="163">
        <v>2127</v>
      </c>
      <c r="G58" s="163">
        <v>2370</v>
      </c>
      <c r="H58" s="163">
        <v>1950</v>
      </c>
      <c r="I58" s="165">
        <f t="shared" si="33"/>
        <v>-0.17721518987341767</v>
      </c>
      <c r="J58" s="164">
        <f t="shared" si="30"/>
        <v>0.13043478260869557</v>
      </c>
      <c r="K58" s="162">
        <f t="shared" si="31"/>
        <v>-420</v>
      </c>
      <c r="L58" s="163">
        <f t="shared" si="32"/>
        <v>225</v>
      </c>
      <c r="M58" s="164">
        <f t="shared" si="29"/>
        <v>5.4391135862642023E-4</v>
      </c>
    </row>
    <row r="59" spans="2:13" x14ac:dyDescent="0.25">
      <c r="B59" s="162" t="s">
        <v>123</v>
      </c>
      <c r="C59" s="163">
        <v>447</v>
      </c>
      <c r="D59" s="163">
        <v>477</v>
      </c>
      <c r="E59" s="163">
        <v>234</v>
      </c>
      <c r="F59" s="163">
        <v>711</v>
      </c>
      <c r="G59" s="163">
        <v>574</v>
      </c>
      <c r="H59" s="163">
        <v>855</v>
      </c>
      <c r="I59" s="165">
        <f t="shared" si="33"/>
        <v>0.48954703832752622</v>
      </c>
      <c r="J59" s="164">
        <f t="shared" si="30"/>
        <v>0.79245283018867929</v>
      </c>
      <c r="K59" s="162">
        <f t="shared" si="31"/>
        <v>281</v>
      </c>
      <c r="L59" s="163">
        <f t="shared" si="32"/>
        <v>378</v>
      </c>
      <c r="M59" s="164">
        <f t="shared" si="29"/>
        <v>2.3848421109004577E-4</v>
      </c>
    </row>
    <row r="60" spans="2:13" x14ac:dyDescent="0.25">
      <c r="B60" s="162" t="s">
        <v>119</v>
      </c>
      <c r="C60" s="163">
        <v>487</v>
      </c>
      <c r="D60" s="163">
        <v>550</v>
      </c>
      <c r="E60" s="163">
        <v>165</v>
      </c>
      <c r="F60" s="163">
        <v>550</v>
      </c>
      <c r="G60" s="163">
        <v>522</v>
      </c>
      <c r="H60" s="163">
        <v>589</v>
      </c>
      <c r="I60" s="165">
        <f t="shared" si="33"/>
        <v>0.12835249042145591</v>
      </c>
      <c r="J60" s="164">
        <f t="shared" si="30"/>
        <v>7.0909090909090811E-2</v>
      </c>
      <c r="K60" s="162">
        <f t="shared" si="31"/>
        <v>67</v>
      </c>
      <c r="L60" s="163">
        <f t="shared" si="32"/>
        <v>39</v>
      </c>
      <c r="M60" s="164">
        <f t="shared" si="29"/>
        <v>1.6428912319536488E-4</v>
      </c>
    </row>
    <row r="61" spans="2:13" x14ac:dyDescent="0.25">
      <c r="B61" s="162" t="s">
        <v>128</v>
      </c>
      <c r="C61" s="163">
        <v>243</v>
      </c>
      <c r="D61" s="163">
        <v>144</v>
      </c>
      <c r="E61" s="163">
        <v>76</v>
      </c>
      <c r="F61" s="163">
        <v>70</v>
      </c>
      <c r="G61" s="163">
        <v>182</v>
      </c>
      <c r="H61" s="163">
        <v>98</v>
      </c>
      <c r="I61" s="165">
        <f t="shared" si="33"/>
        <v>-0.46153846153846156</v>
      </c>
      <c r="J61" s="164">
        <f t="shared" si="30"/>
        <v>-0.31944444444444442</v>
      </c>
      <c r="K61" s="162">
        <f t="shared" si="31"/>
        <v>-84</v>
      </c>
      <c r="L61" s="163">
        <f t="shared" si="32"/>
        <v>-46</v>
      </c>
      <c r="M61" s="164">
        <f t="shared" si="29"/>
        <v>2.7335032382250861E-5</v>
      </c>
    </row>
    <row r="62" spans="2:13" x14ac:dyDescent="0.25">
      <c r="B62" s="162" t="s">
        <v>131</v>
      </c>
      <c r="C62" s="163">
        <v>247</v>
      </c>
      <c r="D62" s="163">
        <v>239</v>
      </c>
      <c r="E62" s="163">
        <v>111</v>
      </c>
      <c r="F62" s="163">
        <v>110</v>
      </c>
      <c r="G62" s="163">
        <v>156</v>
      </c>
      <c r="H62" s="163">
        <v>98</v>
      </c>
      <c r="I62" s="165">
        <f t="shared" si="33"/>
        <v>-0.37179487179487181</v>
      </c>
      <c r="J62" s="164">
        <f t="shared" si="30"/>
        <v>-0.58995815899581583</v>
      </c>
      <c r="K62" s="162">
        <f t="shared" si="31"/>
        <v>-58</v>
      </c>
      <c r="L62" s="163">
        <f t="shared" si="32"/>
        <v>-141</v>
      </c>
      <c r="M62" s="164">
        <f t="shared" si="29"/>
        <v>2.7335032382250861E-5</v>
      </c>
    </row>
    <row r="63" spans="2:13" x14ac:dyDescent="0.25">
      <c r="B63" s="168" t="s">
        <v>145</v>
      </c>
      <c r="C63" s="169">
        <f t="shared" ref="C63:H63" si="34">C55-SUM(C56:C62)</f>
        <v>6451</v>
      </c>
      <c r="D63" s="169">
        <f t="shared" si="34"/>
        <v>7120</v>
      </c>
      <c r="E63" s="169">
        <f t="shared" si="34"/>
        <v>2183</v>
      </c>
      <c r="F63" s="169">
        <f t="shared" si="34"/>
        <v>6840</v>
      </c>
      <c r="G63" s="169">
        <f t="shared" si="34"/>
        <v>8109</v>
      </c>
      <c r="H63" s="169">
        <f t="shared" si="34"/>
        <v>8187</v>
      </c>
      <c r="I63" s="171">
        <f t="shared" si="33"/>
        <v>9.6189419163892342E-3</v>
      </c>
      <c r="J63" s="170">
        <f t="shared" si="30"/>
        <v>0.14985955056179767</v>
      </c>
      <c r="K63" s="168">
        <f>H63-G63</f>
        <v>78</v>
      </c>
      <c r="L63" s="169">
        <f t="shared" si="32"/>
        <v>1067</v>
      </c>
      <c r="M63" s="170">
        <f t="shared" si="29"/>
        <v>2.2835909195253858E-3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113846</v>
      </c>
      <c r="D65" s="176">
        <f t="shared" ref="D65:H65" si="35">D66+D69</f>
        <v>115401</v>
      </c>
      <c r="E65" s="176">
        <f t="shared" si="35"/>
        <v>40665</v>
      </c>
      <c r="F65" s="176">
        <f t="shared" si="35"/>
        <v>124085</v>
      </c>
      <c r="G65" s="176">
        <f t="shared" si="35"/>
        <v>147548</v>
      </c>
      <c r="H65" s="176">
        <f t="shared" si="35"/>
        <v>167311</v>
      </c>
      <c r="I65" s="177">
        <f>IFERROR(H65/G65-1,"-")</f>
        <v>0.13394285249545912</v>
      </c>
      <c r="J65" s="177">
        <f>IFERROR(H65/D65-1,"-")</f>
        <v>0.44982279183022666</v>
      </c>
      <c r="K65" s="176">
        <f>H65-G65</f>
        <v>19763</v>
      </c>
      <c r="L65" s="176">
        <f>H65-D65</f>
        <v>51910</v>
      </c>
      <c r="M65" s="177">
        <f t="shared" ref="M65:M77" si="36">H65/H$9</f>
        <v>4.6667873499048711E-2</v>
      </c>
    </row>
    <row r="66" spans="2:13" x14ac:dyDescent="0.25">
      <c r="B66" s="157" t="s">
        <v>97</v>
      </c>
      <c r="C66" s="158">
        <v>31048</v>
      </c>
      <c r="D66" s="158">
        <v>37002</v>
      </c>
      <c r="E66" s="158">
        <v>20003</v>
      </c>
      <c r="F66" s="158">
        <v>29429</v>
      </c>
      <c r="G66" s="158">
        <v>39443</v>
      </c>
      <c r="H66" s="158">
        <v>51353</v>
      </c>
      <c r="I66" s="160">
        <f>IFERROR(H66/G66-1,"-")</f>
        <v>0.30195471946860031</v>
      </c>
      <c r="J66" s="159">
        <f t="shared" ref="J66:J77" si="37">IFERROR(H66/D66-1,"-")</f>
        <v>0.38784390032971183</v>
      </c>
      <c r="K66" s="157">
        <f t="shared" ref="K66:K76" si="38">H66-G66</f>
        <v>11910</v>
      </c>
      <c r="L66" s="158">
        <f t="shared" ref="L66:L77" si="39">H66-D66</f>
        <v>14351</v>
      </c>
      <c r="M66" s="159">
        <f t="shared" si="36"/>
        <v>1.4323835897201312E-2</v>
      </c>
    </row>
    <row r="67" spans="2:13" x14ac:dyDescent="0.25">
      <c r="B67" s="162" t="s">
        <v>103</v>
      </c>
      <c r="C67" s="163">
        <v>17709</v>
      </c>
      <c r="D67" s="163">
        <v>20293</v>
      </c>
      <c r="E67" s="163">
        <v>7091</v>
      </c>
      <c r="F67" s="163">
        <v>22700</v>
      </c>
      <c r="G67" s="163">
        <v>28099</v>
      </c>
      <c r="H67" s="163">
        <v>31529</v>
      </c>
      <c r="I67" s="165">
        <f>IFERROR(H67/G67-1,"-")</f>
        <v>0.12206840101071204</v>
      </c>
      <c r="J67" s="164">
        <f t="shared" si="37"/>
        <v>0.55368846400236538</v>
      </c>
      <c r="K67" s="162">
        <f t="shared" si="38"/>
        <v>3430</v>
      </c>
      <c r="L67" s="163">
        <f t="shared" si="39"/>
        <v>11236</v>
      </c>
      <c r="M67" s="164">
        <f t="shared" si="36"/>
        <v>8.7943493467345646E-3</v>
      </c>
    </row>
    <row r="68" spans="2:13" x14ac:dyDescent="0.25">
      <c r="B68" s="162" t="s">
        <v>100</v>
      </c>
      <c r="C68" s="163">
        <v>13339</v>
      </c>
      <c r="D68" s="163">
        <v>16709</v>
      </c>
      <c r="E68" s="163">
        <v>12912</v>
      </c>
      <c r="F68" s="163">
        <v>6729</v>
      </c>
      <c r="G68" s="163">
        <v>11344</v>
      </c>
      <c r="H68" s="163">
        <v>19824</v>
      </c>
      <c r="I68" s="165">
        <f>IFERROR(H68/G68-1,"-")</f>
        <v>0.74753173483779967</v>
      </c>
      <c r="J68" s="164">
        <f t="shared" si="37"/>
        <v>0.18642647674905732</v>
      </c>
      <c r="K68" s="162">
        <f t="shared" si="38"/>
        <v>8480</v>
      </c>
      <c r="L68" s="163">
        <f t="shared" si="39"/>
        <v>3115</v>
      </c>
      <c r="M68" s="164">
        <f t="shared" si="36"/>
        <v>5.5294865504667461E-3</v>
      </c>
    </row>
    <row r="69" spans="2:13" x14ac:dyDescent="0.25">
      <c r="B69" s="157" t="s">
        <v>107</v>
      </c>
      <c r="C69" s="158">
        <v>82798</v>
      </c>
      <c r="D69" s="158">
        <v>78399</v>
      </c>
      <c r="E69" s="158">
        <v>20662</v>
      </c>
      <c r="F69" s="158">
        <v>94656</v>
      </c>
      <c r="G69" s="158">
        <v>108105</v>
      </c>
      <c r="H69" s="158">
        <v>115958</v>
      </c>
      <c r="I69" s="160">
        <f>IFERROR(H69/G69-1,"-")</f>
        <v>7.2642338467231005E-2</v>
      </c>
      <c r="J69" s="159">
        <f t="shared" si="37"/>
        <v>0.47907498820138006</v>
      </c>
      <c r="K69" s="157">
        <f t="shared" si="38"/>
        <v>7853</v>
      </c>
      <c r="L69" s="158">
        <f t="shared" si="39"/>
        <v>37559</v>
      </c>
      <c r="M69" s="159">
        <f t="shared" si="36"/>
        <v>3.2344037601847404E-2</v>
      </c>
    </row>
    <row r="70" spans="2:13" x14ac:dyDescent="0.25">
      <c r="B70" s="162" t="s">
        <v>110</v>
      </c>
      <c r="C70" s="163">
        <v>38182</v>
      </c>
      <c r="D70" s="163">
        <v>34292</v>
      </c>
      <c r="E70" s="163">
        <v>7853</v>
      </c>
      <c r="F70" s="163">
        <v>44166</v>
      </c>
      <c r="G70" s="163">
        <v>39770</v>
      </c>
      <c r="H70" s="163">
        <v>39292</v>
      </c>
      <c r="I70" s="165">
        <f t="shared" ref="I70:I77" si="40">IFERROR(H70/G70-1,"-")</f>
        <v>-1.2019109881820422E-2</v>
      </c>
      <c r="J70" s="164">
        <f t="shared" si="37"/>
        <v>0.14580660212294405</v>
      </c>
      <c r="K70" s="162">
        <f t="shared" si="38"/>
        <v>-478</v>
      </c>
      <c r="L70" s="163">
        <f t="shared" si="39"/>
        <v>5000</v>
      </c>
      <c r="M70" s="164">
        <f t="shared" si="36"/>
        <v>1.0959674411871437E-2</v>
      </c>
    </row>
    <row r="71" spans="2:13" x14ac:dyDescent="0.25">
      <c r="B71" s="162" t="s">
        <v>113</v>
      </c>
      <c r="C71" s="163">
        <v>10857</v>
      </c>
      <c r="D71" s="163">
        <v>9333</v>
      </c>
      <c r="E71" s="163">
        <v>2468</v>
      </c>
      <c r="F71" s="163">
        <v>5830</v>
      </c>
      <c r="G71" s="163">
        <v>7118</v>
      </c>
      <c r="H71" s="163">
        <v>7568</v>
      </c>
      <c r="I71" s="165">
        <f t="shared" si="40"/>
        <v>6.3220005619555986E-2</v>
      </c>
      <c r="J71" s="164">
        <f t="shared" si="37"/>
        <v>-0.18911389692489022</v>
      </c>
      <c r="K71" s="162">
        <f t="shared" si="38"/>
        <v>450</v>
      </c>
      <c r="L71" s="163">
        <f t="shared" si="39"/>
        <v>-1765</v>
      </c>
      <c r="M71" s="164">
        <f t="shared" si="36"/>
        <v>2.1109339292742298E-3</v>
      </c>
    </row>
    <row r="72" spans="2:13" x14ac:dyDescent="0.25">
      <c r="B72" s="162" t="s">
        <v>116</v>
      </c>
      <c r="C72" s="163">
        <v>5523</v>
      </c>
      <c r="D72" s="163">
        <v>9183</v>
      </c>
      <c r="E72" s="163">
        <v>2800</v>
      </c>
      <c r="F72" s="163">
        <v>14265</v>
      </c>
      <c r="G72" s="163">
        <v>14596</v>
      </c>
      <c r="H72" s="163">
        <v>17781</v>
      </c>
      <c r="I72" s="165">
        <f t="shared" si="40"/>
        <v>0.21821046862154025</v>
      </c>
      <c r="J72" s="164">
        <f t="shared" si="37"/>
        <v>0.93629532832407714</v>
      </c>
      <c r="K72" s="162">
        <f t="shared" si="38"/>
        <v>3185</v>
      </c>
      <c r="L72" s="163">
        <f t="shared" si="39"/>
        <v>8598</v>
      </c>
      <c r="M72" s="164">
        <f t="shared" si="36"/>
        <v>4.9596348039673728E-3</v>
      </c>
    </row>
    <row r="73" spans="2:13" x14ac:dyDescent="0.25">
      <c r="B73" s="162" t="s">
        <v>123</v>
      </c>
      <c r="C73" s="163">
        <v>1868</v>
      </c>
      <c r="D73" s="163">
        <v>1423</v>
      </c>
      <c r="E73" s="163">
        <v>265</v>
      </c>
      <c r="F73" s="163">
        <v>1612</v>
      </c>
      <c r="G73" s="163">
        <v>2887</v>
      </c>
      <c r="H73" s="163">
        <v>3774</v>
      </c>
      <c r="I73" s="165">
        <f t="shared" si="40"/>
        <v>0.30723934880498782</v>
      </c>
      <c r="J73" s="164">
        <f t="shared" si="37"/>
        <v>1.6521433591004917</v>
      </c>
      <c r="K73" s="162">
        <f t="shared" si="38"/>
        <v>887</v>
      </c>
      <c r="L73" s="163">
        <f t="shared" si="39"/>
        <v>2351</v>
      </c>
      <c r="M73" s="164">
        <f t="shared" si="36"/>
        <v>1.0526776756185179E-3</v>
      </c>
    </row>
    <row r="74" spans="2:13" x14ac:dyDescent="0.25">
      <c r="B74" s="162" t="s">
        <v>119</v>
      </c>
      <c r="C74" s="163">
        <v>2326</v>
      </c>
      <c r="D74" s="163">
        <v>1854</v>
      </c>
      <c r="E74" s="163">
        <v>831</v>
      </c>
      <c r="F74" s="163">
        <v>2323</v>
      </c>
      <c r="G74" s="163">
        <v>2141</v>
      </c>
      <c r="H74" s="163">
        <v>3327</v>
      </c>
      <c r="I74" s="165">
        <f t="shared" si="40"/>
        <v>0.55394675385333958</v>
      </c>
      <c r="J74" s="164">
        <f t="shared" si="37"/>
        <v>0.7944983818770226</v>
      </c>
      <c r="K74" s="162">
        <f t="shared" si="38"/>
        <v>1186</v>
      </c>
      <c r="L74" s="163">
        <f t="shared" si="39"/>
        <v>1473</v>
      </c>
      <c r="M74" s="164">
        <f t="shared" si="36"/>
        <v>9.2799645648723077E-4</v>
      </c>
    </row>
    <row r="75" spans="2:13" x14ac:dyDescent="0.25">
      <c r="B75" s="162" t="s">
        <v>128</v>
      </c>
      <c r="C75" s="163">
        <v>954</v>
      </c>
      <c r="D75" s="163">
        <v>1541</v>
      </c>
      <c r="E75" s="163">
        <v>636</v>
      </c>
      <c r="F75" s="163">
        <v>1235</v>
      </c>
      <c r="G75" s="163">
        <v>3490</v>
      </c>
      <c r="H75" s="163">
        <v>1888</v>
      </c>
      <c r="I75" s="165">
        <f t="shared" si="40"/>
        <v>-0.45902578796561599</v>
      </c>
      <c r="J75" s="164">
        <f t="shared" si="37"/>
        <v>0.22517845554834515</v>
      </c>
      <c r="K75" s="162">
        <f t="shared" si="38"/>
        <v>-1602</v>
      </c>
      <c r="L75" s="163">
        <f t="shared" si="39"/>
        <v>347</v>
      </c>
      <c r="M75" s="164">
        <f t="shared" si="36"/>
        <v>5.2661776671111859E-4</v>
      </c>
    </row>
    <row r="76" spans="2:13" x14ac:dyDescent="0.25">
      <c r="B76" s="162" t="s">
        <v>131</v>
      </c>
      <c r="C76" s="163">
        <v>1937</v>
      </c>
      <c r="D76" s="163">
        <v>1628</v>
      </c>
      <c r="E76" s="163">
        <v>855</v>
      </c>
      <c r="F76" s="163">
        <v>331</v>
      </c>
      <c r="G76" s="163">
        <v>1010</v>
      </c>
      <c r="H76" s="163">
        <v>294</v>
      </c>
      <c r="I76" s="165">
        <f t="shared" si="40"/>
        <v>-0.70891089108910887</v>
      </c>
      <c r="J76" s="164">
        <f t="shared" si="37"/>
        <v>-0.81941031941031939</v>
      </c>
      <c r="K76" s="162">
        <f t="shared" si="38"/>
        <v>-716</v>
      </c>
      <c r="L76" s="163">
        <f t="shared" si="39"/>
        <v>-1334</v>
      </c>
      <c r="M76" s="164">
        <f t="shared" si="36"/>
        <v>8.2005097146752582E-5</v>
      </c>
    </row>
    <row r="77" spans="2:13" x14ac:dyDescent="0.25">
      <c r="B77" s="168" t="s">
        <v>145</v>
      </c>
      <c r="C77" s="169">
        <f t="shared" ref="C77:H77" si="41">C69-SUM(C70:C76)</f>
        <v>21151</v>
      </c>
      <c r="D77" s="169">
        <f t="shared" si="41"/>
        <v>19145</v>
      </c>
      <c r="E77" s="169">
        <f t="shared" si="41"/>
        <v>4954</v>
      </c>
      <c r="F77" s="169">
        <f t="shared" si="41"/>
        <v>24894</v>
      </c>
      <c r="G77" s="169">
        <f t="shared" si="41"/>
        <v>37093</v>
      </c>
      <c r="H77" s="169">
        <f t="shared" si="41"/>
        <v>42034</v>
      </c>
      <c r="I77" s="171">
        <f t="shared" si="40"/>
        <v>0.13320572614779058</v>
      </c>
      <c r="J77" s="170">
        <f t="shared" si="37"/>
        <v>1.1955601984852442</v>
      </c>
      <c r="K77" s="168">
        <f>H77-G77</f>
        <v>4941</v>
      </c>
      <c r="L77" s="169">
        <f t="shared" si="39"/>
        <v>22889</v>
      </c>
      <c r="M77" s="170">
        <f t="shared" si="36"/>
        <v>1.1724497460770741E-2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545444</v>
      </c>
      <c r="D79" s="176">
        <f t="shared" ref="D79:H79" si="42">D80+D83</f>
        <v>528667</v>
      </c>
      <c r="E79" s="176">
        <f t="shared" si="42"/>
        <v>158448</v>
      </c>
      <c r="F79" s="176">
        <f t="shared" si="42"/>
        <v>474438</v>
      </c>
      <c r="G79" s="176">
        <f t="shared" si="42"/>
        <v>546108</v>
      </c>
      <c r="H79" s="176">
        <f t="shared" si="42"/>
        <v>623726</v>
      </c>
      <c r="I79" s="177">
        <f>IFERROR(H79/G79-1,"-")</f>
        <v>0.14212939565067706</v>
      </c>
      <c r="J79" s="177">
        <f>IFERROR(H79/D79-1,"-")</f>
        <v>0.17980883996920549</v>
      </c>
      <c r="K79" s="176">
        <f>H79-G79</f>
        <v>77618</v>
      </c>
      <c r="L79" s="176">
        <f>H79-D79</f>
        <v>95059</v>
      </c>
      <c r="M79" s="177">
        <f t="shared" ref="M79:M91" si="43">H79/H$9</f>
        <v>0.17397520824134491</v>
      </c>
    </row>
    <row r="80" spans="2:13" x14ac:dyDescent="0.25">
      <c r="B80" s="157" t="s">
        <v>97</v>
      </c>
      <c r="C80" s="158">
        <v>247588</v>
      </c>
      <c r="D80" s="158">
        <v>245409</v>
      </c>
      <c r="E80" s="158">
        <v>71318</v>
      </c>
      <c r="F80" s="158">
        <v>241565</v>
      </c>
      <c r="G80" s="158">
        <v>247252</v>
      </c>
      <c r="H80" s="158">
        <v>261668</v>
      </c>
      <c r="I80" s="160">
        <f>IFERROR(H80/G80-1,"-")</f>
        <v>5.8304887321437349E-2</v>
      </c>
      <c r="J80" s="159">
        <f t="shared" ref="J80:J91" si="44">IFERROR(H80/D80-1,"-")</f>
        <v>6.6252663920231214E-2</v>
      </c>
      <c r="K80" s="157">
        <f t="shared" ref="K80:K90" si="45">H80-G80</f>
        <v>14416</v>
      </c>
      <c r="L80" s="158">
        <f t="shared" ref="L80:L91" si="46">H80-D80</f>
        <v>16259</v>
      </c>
      <c r="M80" s="159">
        <f t="shared" si="43"/>
        <v>7.2986767891824678E-2</v>
      </c>
    </row>
    <row r="81" spans="2:13" x14ac:dyDescent="0.25">
      <c r="B81" s="162" t="s">
        <v>103</v>
      </c>
      <c r="C81" s="163">
        <v>57903</v>
      </c>
      <c r="D81" s="163">
        <v>42844</v>
      </c>
      <c r="E81" s="163">
        <v>15674</v>
      </c>
      <c r="F81" s="163">
        <v>58745</v>
      </c>
      <c r="G81" s="163">
        <v>53278</v>
      </c>
      <c r="H81" s="163">
        <v>63808</v>
      </c>
      <c r="I81" s="165">
        <f>IFERROR(H81/G81-1,"-")</f>
        <v>0.19764255414993048</v>
      </c>
      <c r="J81" s="164">
        <f t="shared" si="44"/>
        <v>0.48931005508355896</v>
      </c>
      <c r="K81" s="162">
        <f t="shared" si="45"/>
        <v>10530</v>
      </c>
      <c r="L81" s="163">
        <f t="shared" si="46"/>
        <v>20964</v>
      </c>
      <c r="M81" s="164">
        <f t="shared" si="43"/>
        <v>1.7797895369863908E-2</v>
      </c>
    </row>
    <row r="82" spans="2:13" x14ac:dyDescent="0.25">
      <c r="B82" s="162" t="s">
        <v>100</v>
      </c>
      <c r="C82" s="163">
        <v>189685</v>
      </c>
      <c r="D82" s="163">
        <v>202565</v>
      </c>
      <c r="E82" s="163">
        <v>55644</v>
      </c>
      <c r="F82" s="163">
        <v>182820</v>
      </c>
      <c r="G82" s="163">
        <v>193974</v>
      </c>
      <c r="H82" s="163">
        <v>197860</v>
      </c>
      <c r="I82" s="165">
        <f>IFERROR(H82/G82-1,"-")</f>
        <v>2.0033612752224483E-2</v>
      </c>
      <c r="J82" s="164">
        <f t="shared" si="44"/>
        <v>-2.3227112284945561E-2</v>
      </c>
      <c r="K82" s="162">
        <f t="shared" si="45"/>
        <v>3886</v>
      </c>
      <c r="L82" s="163">
        <f t="shared" si="46"/>
        <v>-4705</v>
      </c>
      <c r="M82" s="164">
        <f t="shared" si="43"/>
        <v>5.5188872521960773E-2</v>
      </c>
    </row>
    <row r="83" spans="2:13" x14ac:dyDescent="0.25">
      <c r="B83" s="157" t="s">
        <v>107</v>
      </c>
      <c r="C83" s="158">
        <v>297856</v>
      </c>
      <c r="D83" s="158">
        <v>283258</v>
      </c>
      <c r="E83" s="158">
        <v>87130</v>
      </c>
      <c r="F83" s="158">
        <v>232873</v>
      </c>
      <c r="G83" s="158">
        <v>298856</v>
      </c>
      <c r="H83" s="158">
        <v>362058</v>
      </c>
      <c r="I83" s="160">
        <f>IFERROR(H83/G83-1,"-")</f>
        <v>0.21147977621329339</v>
      </c>
      <c r="J83" s="159">
        <f t="shared" si="44"/>
        <v>0.27819161329953612</v>
      </c>
      <c r="K83" s="157">
        <f t="shared" si="45"/>
        <v>63202</v>
      </c>
      <c r="L83" s="158">
        <f t="shared" si="46"/>
        <v>78800</v>
      </c>
      <c r="M83" s="159">
        <f t="shared" si="43"/>
        <v>0.10098844034952023</v>
      </c>
    </row>
    <row r="84" spans="2:13" x14ac:dyDescent="0.25">
      <c r="B84" s="162" t="s">
        <v>110</v>
      </c>
      <c r="C84" s="163">
        <v>45099</v>
      </c>
      <c r="D84" s="163">
        <v>52180</v>
      </c>
      <c r="E84" s="163">
        <v>16702</v>
      </c>
      <c r="F84" s="163">
        <v>50190</v>
      </c>
      <c r="G84" s="163">
        <v>66769</v>
      </c>
      <c r="H84" s="163">
        <v>80259</v>
      </c>
      <c r="I84" s="165">
        <f t="shared" ref="I84:I91" si="47">IFERROR(H84/G84-1,"-")</f>
        <v>0.2020398688013898</v>
      </c>
      <c r="J84" s="164">
        <f t="shared" si="44"/>
        <v>0.53811805289382897</v>
      </c>
      <c r="K84" s="162">
        <f t="shared" si="45"/>
        <v>13490</v>
      </c>
      <c r="L84" s="163">
        <f t="shared" si="46"/>
        <v>28079</v>
      </c>
      <c r="M84" s="164">
        <f t="shared" si="43"/>
        <v>2.2386554734357876E-2</v>
      </c>
    </row>
    <row r="85" spans="2:13" x14ac:dyDescent="0.25">
      <c r="B85" s="162" t="s">
        <v>113</v>
      </c>
      <c r="C85" s="163">
        <v>137135</v>
      </c>
      <c r="D85" s="163">
        <v>112762</v>
      </c>
      <c r="E85" s="163">
        <v>30438</v>
      </c>
      <c r="F85" s="163">
        <v>74314</v>
      </c>
      <c r="G85" s="163">
        <v>86906</v>
      </c>
      <c r="H85" s="163">
        <v>96971</v>
      </c>
      <c r="I85" s="165">
        <f t="shared" si="47"/>
        <v>0.11581478839205572</v>
      </c>
      <c r="J85" s="164">
        <f t="shared" si="44"/>
        <v>-0.14003831077845375</v>
      </c>
      <c r="K85" s="162">
        <f t="shared" si="45"/>
        <v>10065</v>
      </c>
      <c r="L85" s="163">
        <f t="shared" si="46"/>
        <v>-15791</v>
      </c>
      <c r="M85" s="164">
        <f t="shared" si="43"/>
        <v>2.7048014542237226E-2</v>
      </c>
    </row>
    <row r="86" spans="2:13" x14ac:dyDescent="0.25">
      <c r="B86" s="162" t="s">
        <v>116</v>
      </c>
      <c r="C86" s="163">
        <v>15388</v>
      </c>
      <c r="D86" s="163">
        <v>17712</v>
      </c>
      <c r="E86" s="163">
        <v>6394</v>
      </c>
      <c r="F86" s="163">
        <v>21266</v>
      </c>
      <c r="G86" s="163">
        <v>31345</v>
      </c>
      <c r="H86" s="163">
        <v>45031</v>
      </c>
      <c r="I86" s="165">
        <f t="shared" si="47"/>
        <v>0.43662466103046738</v>
      </c>
      <c r="J86" s="164">
        <f t="shared" si="44"/>
        <v>1.5424006323396569</v>
      </c>
      <c r="K86" s="162">
        <f t="shared" si="45"/>
        <v>13686</v>
      </c>
      <c r="L86" s="163">
        <f t="shared" si="46"/>
        <v>27319</v>
      </c>
      <c r="M86" s="164">
        <f t="shared" si="43"/>
        <v>1.2560447379644272E-2</v>
      </c>
    </row>
    <row r="87" spans="2:13" x14ac:dyDescent="0.25">
      <c r="B87" s="162" t="s">
        <v>123</v>
      </c>
      <c r="C87" s="163">
        <v>6654</v>
      </c>
      <c r="D87" s="163">
        <v>5284</v>
      </c>
      <c r="E87" s="163">
        <v>1378</v>
      </c>
      <c r="F87" s="163">
        <v>4404</v>
      </c>
      <c r="G87" s="163">
        <v>5923</v>
      </c>
      <c r="H87" s="163">
        <v>10603</v>
      </c>
      <c r="I87" s="165">
        <f t="shared" si="47"/>
        <v>0.79014013169002184</v>
      </c>
      <c r="J87" s="164">
        <f t="shared" si="44"/>
        <v>1.0066237698713096</v>
      </c>
      <c r="K87" s="162">
        <f t="shared" si="45"/>
        <v>4680</v>
      </c>
      <c r="L87" s="163">
        <f t="shared" si="46"/>
        <v>5319</v>
      </c>
      <c r="M87" s="164">
        <f t="shared" si="43"/>
        <v>2.9574831464184272E-3</v>
      </c>
    </row>
    <row r="88" spans="2:13" x14ac:dyDescent="0.25">
      <c r="B88" s="162" t="s">
        <v>119</v>
      </c>
      <c r="C88" s="163">
        <v>5122</v>
      </c>
      <c r="D88" s="163">
        <v>4775</v>
      </c>
      <c r="E88" s="163">
        <v>1711</v>
      </c>
      <c r="F88" s="163">
        <v>4021</v>
      </c>
      <c r="G88" s="163">
        <v>5226</v>
      </c>
      <c r="H88" s="163">
        <v>6583</v>
      </c>
      <c r="I88" s="165">
        <f t="shared" si="47"/>
        <v>0.25966322234978945</v>
      </c>
      <c r="J88" s="164">
        <f t="shared" si="44"/>
        <v>0.37863874345549742</v>
      </c>
      <c r="K88" s="162">
        <f t="shared" si="45"/>
        <v>1357</v>
      </c>
      <c r="L88" s="163">
        <f t="shared" si="46"/>
        <v>1808</v>
      </c>
      <c r="M88" s="164">
        <f t="shared" si="43"/>
        <v>1.8361889609424227E-3</v>
      </c>
    </row>
    <row r="89" spans="2:13" x14ac:dyDescent="0.25">
      <c r="B89" s="162" t="s">
        <v>128</v>
      </c>
      <c r="C89" s="163">
        <v>2409</v>
      </c>
      <c r="D89" s="163">
        <v>2829</v>
      </c>
      <c r="E89" s="163">
        <v>1700</v>
      </c>
      <c r="F89" s="163">
        <v>2248</v>
      </c>
      <c r="G89" s="163">
        <v>2813</v>
      </c>
      <c r="H89" s="163">
        <v>2776</v>
      </c>
      <c r="I89" s="165">
        <f t="shared" si="47"/>
        <v>-1.315321720583007E-2</v>
      </c>
      <c r="J89" s="164">
        <f t="shared" si="44"/>
        <v>-1.8734535171438638E-2</v>
      </c>
      <c r="K89" s="162">
        <f t="shared" si="45"/>
        <v>-37</v>
      </c>
      <c r="L89" s="163">
        <f t="shared" si="46"/>
        <v>-53</v>
      </c>
      <c r="M89" s="164">
        <f t="shared" si="43"/>
        <v>7.7430663156253458E-4</v>
      </c>
    </row>
    <row r="90" spans="2:13" x14ac:dyDescent="0.25">
      <c r="B90" s="162" t="s">
        <v>131</v>
      </c>
      <c r="C90" s="163">
        <v>5374</v>
      </c>
      <c r="D90" s="163">
        <v>4552</v>
      </c>
      <c r="E90" s="163">
        <v>2305</v>
      </c>
      <c r="F90" s="163">
        <v>2283</v>
      </c>
      <c r="G90" s="163">
        <v>3032</v>
      </c>
      <c r="H90" s="163">
        <v>3380</v>
      </c>
      <c r="I90" s="165">
        <f t="shared" si="47"/>
        <v>0.11477572559366744</v>
      </c>
      <c r="J90" s="164">
        <f t="shared" si="44"/>
        <v>-0.25746924428822493</v>
      </c>
      <c r="K90" s="162">
        <f t="shared" si="45"/>
        <v>348</v>
      </c>
      <c r="L90" s="163">
        <f t="shared" si="46"/>
        <v>-1172</v>
      </c>
      <c r="M90" s="164">
        <f t="shared" si="43"/>
        <v>9.4277968828579504E-4</v>
      </c>
    </row>
    <row r="91" spans="2:13" x14ac:dyDescent="0.25">
      <c r="B91" s="168" t="s">
        <v>145</v>
      </c>
      <c r="C91" s="169">
        <f t="shared" ref="C91:H91" si="48">C83-SUM(C84:C90)</f>
        <v>80675</v>
      </c>
      <c r="D91" s="169">
        <f t="shared" si="48"/>
        <v>83164</v>
      </c>
      <c r="E91" s="169">
        <f t="shared" si="48"/>
        <v>26502</v>
      </c>
      <c r="F91" s="169">
        <f t="shared" si="48"/>
        <v>74147</v>
      </c>
      <c r="G91" s="169">
        <f t="shared" si="48"/>
        <v>96842</v>
      </c>
      <c r="H91" s="169">
        <f t="shared" si="48"/>
        <v>116455</v>
      </c>
      <c r="I91" s="171">
        <f t="shared" si="47"/>
        <v>0.20252576361496044</v>
      </c>
      <c r="J91" s="170">
        <f t="shared" si="44"/>
        <v>0.40030542061468899</v>
      </c>
      <c r="K91" s="168">
        <f>H91-G91</f>
        <v>19613</v>
      </c>
      <c r="L91" s="169">
        <f t="shared" si="46"/>
        <v>33291</v>
      </c>
      <c r="M91" s="170">
        <f t="shared" si="43"/>
        <v>3.2482665266071672E-2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43271</v>
      </c>
      <c r="D93" s="176">
        <f t="shared" ref="D93:H93" si="49">D94+D97</f>
        <v>44100</v>
      </c>
      <c r="E93" s="176">
        <f t="shared" si="49"/>
        <v>19059</v>
      </c>
      <c r="F93" s="176">
        <f t="shared" si="49"/>
        <v>41481</v>
      </c>
      <c r="G93" s="176">
        <f t="shared" si="49"/>
        <v>48608</v>
      </c>
      <c r="H93" s="176">
        <f t="shared" si="49"/>
        <v>46696</v>
      </c>
      <c r="I93" s="177">
        <f>IFERROR(H93/G93-1,"-")</f>
        <v>-3.9335088874259405E-2</v>
      </c>
      <c r="J93" s="177">
        <f>IFERROR(H93/D93-1,"-")</f>
        <v>5.8866213151927527E-2</v>
      </c>
      <c r="K93" s="176">
        <f>H93-G93</f>
        <v>-1912</v>
      </c>
      <c r="L93" s="176">
        <f>H93-D93</f>
        <v>2596</v>
      </c>
      <c r="M93" s="177">
        <f t="shared" ref="M93:M105" si="50">H93/H$9</f>
        <v>1.3024864001240677E-2</v>
      </c>
    </row>
    <row r="94" spans="2:13" x14ac:dyDescent="0.25">
      <c r="B94" s="157" t="s">
        <v>97</v>
      </c>
      <c r="C94" s="158">
        <v>27639</v>
      </c>
      <c r="D94" s="158">
        <v>29398</v>
      </c>
      <c r="E94" s="158">
        <v>12382</v>
      </c>
      <c r="F94" s="158">
        <v>27294</v>
      </c>
      <c r="G94" s="158">
        <v>32685</v>
      </c>
      <c r="H94" s="158">
        <v>29315</v>
      </c>
      <c r="I94" s="160">
        <f>IFERROR(H94/G94-1,"-")</f>
        <v>-0.1031054000305951</v>
      </c>
      <c r="J94" s="159">
        <f t="shared" ref="J94:J105" si="51">IFERROR(H94/D94-1,"-")</f>
        <v>-2.8233213143751268E-3</v>
      </c>
      <c r="K94" s="157">
        <f t="shared" ref="K94:K104" si="52">H94-G94</f>
        <v>-3370</v>
      </c>
      <c r="L94" s="158">
        <f t="shared" ref="L94:L105" si="53">H94-D94</f>
        <v>-83</v>
      </c>
      <c r="M94" s="159">
        <f t="shared" si="50"/>
        <v>8.1768007580171834E-3</v>
      </c>
    </row>
    <row r="95" spans="2:13" x14ac:dyDescent="0.25">
      <c r="B95" s="162" t="s">
        <v>103</v>
      </c>
      <c r="C95" s="163">
        <v>13429</v>
      </c>
      <c r="D95" s="163">
        <v>14577</v>
      </c>
      <c r="E95" s="163">
        <v>6489</v>
      </c>
      <c r="F95" s="163">
        <v>12915</v>
      </c>
      <c r="G95" s="163">
        <v>10196</v>
      </c>
      <c r="H95" s="163">
        <v>9167</v>
      </c>
      <c r="I95" s="165">
        <f>IFERROR(H95/G95-1,"-")</f>
        <v>-0.10092193016869355</v>
      </c>
      <c r="J95" s="164">
        <f t="shared" si="51"/>
        <v>-0.37113260616038968</v>
      </c>
      <c r="K95" s="162">
        <f t="shared" si="52"/>
        <v>-1029</v>
      </c>
      <c r="L95" s="163">
        <f t="shared" si="53"/>
        <v>-5410</v>
      </c>
      <c r="M95" s="164">
        <f t="shared" si="50"/>
        <v>2.5569412433478944E-3</v>
      </c>
    </row>
    <row r="96" spans="2:13" x14ac:dyDescent="0.25">
      <c r="B96" s="162" t="s">
        <v>100</v>
      </c>
      <c r="C96" s="163">
        <v>14210</v>
      </c>
      <c r="D96" s="163">
        <v>14821</v>
      </c>
      <c r="E96" s="163">
        <v>5893</v>
      </c>
      <c r="F96" s="163">
        <v>14379</v>
      </c>
      <c r="G96" s="163">
        <v>22489</v>
      </c>
      <c r="H96" s="163">
        <v>20148</v>
      </c>
      <c r="I96" s="165">
        <f>IFERROR(H96/G96-1,"-")</f>
        <v>-0.10409533549735428</v>
      </c>
      <c r="J96" s="164">
        <f t="shared" si="51"/>
        <v>0.35942244113082777</v>
      </c>
      <c r="K96" s="162">
        <f t="shared" si="52"/>
        <v>-2341</v>
      </c>
      <c r="L96" s="163">
        <f t="shared" si="53"/>
        <v>5327</v>
      </c>
      <c r="M96" s="164">
        <f t="shared" si="50"/>
        <v>5.6198595146692894E-3</v>
      </c>
    </row>
    <row r="97" spans="2:13" x14ac:dyDescent="0.25">
      <c r="B97" s="157" t="s">
        <v>107</v>
      </c>
      <c r="C97" s="158">
        <v>15632</v>
      </c>
      <c r="D97" s="158">
        <v>14702</v>
      </c>
      <c r="E97" s="158">
        <v>6677</v>
      </c>
      <c r="F97" s="158">
        <v>14187</v>
      </c>
      <c r="G97" s="158">
        <v>15923</v>
      </c>
      <c r="H97" s="158">
        <v>17381</v>
      </c>
      <c r="I97" s="160">
        <f>IFERROR(H97/G97-1,"-")</f>
        <v>9.156565973748676E-2</v>
      </c>
      <c r="J97" s="159">
        <f t="shared" si="51"/>
        <v>0.18222010610801243</v>
      </c>
      <c r="K97" s="157">
        <f t="shared" si="52"/>
        <v>1458</v>
      </c>
      <c r="L97" s="158">
        <f t="shared" si="53"/>
        <v>2679</v>
      </c>
      <c r="M97" s="159">
        <f t="shared" si="50"/>
        <v>4.8480632432234922E-3</v>
      </c>
    </row>
    <row r="98" spans="2:13" x14ac:dyDescent="0.25">
      <c r="B98" s="162" t="s">
        <v>110</v>
      </c>
      <c r="C98" s="163">
        <v>1828</v>
      </c>
      <c r="D98" s="163">
        <v>1911</v>
      </c>
      <c r="E98" s="163">
        <v>1092</v>
      </c>
      <c r="F98" s="163">
        <v>1836</v>
      </c>
      <c r="G98" s="163">
        <v>2198</v>
      </c>
      <c r="H98" s="163">
        <v>2450</v>
      </c>
      <c r="I98" s="165">
        <f t="shared" ref="I98:I105" si="54">IFERROR(H98/G98-1,"-")</f>
        <v>0.11464968152866239</v>
      </c>
      <c r="J98" s="164">
        <f t="shared" si="51"/>
        <v>0.28205128205128216</v>
      </c>
      <c r="K98" s="162">
        <f t="shared" si="52"/>
        <v>252</v>
      </c>
      <c r="L98" s="163">
        <f t="shared" si="53"/>
        <v>539</v>
      </c>
      <c r="M98" s="164">
        <f t="shared" si="50"/>
        <v>6.8337580955627158E-4</v>
      </c>
    </row>
    <row r="99" spans="2:13" x14ac:dyDescent="0.25">
      <c r="B99" s="162" t="s">
        <v>113</v>
      </c>
      <c r="C99" s="163">
        <v>3450</v>
      </c>
      <c r="D99" s="163">
        <v>2990</v>
      </c>
      <c r="E99" s="163">
        <v>1239</v>
      </c>
      <c r="F99" s="163">
        <v>2714</v>
      </c>
      <c r="G99" s="163">
        <v>2893</v>
      </c>
      <c r="H99" s="163">
        <v>3315</v>
      </c>
      <c r="I99" s="165">
        <f t="shared" si="54"/>
        <v>0.14586933978568961</v>
      </c>
      <c r="J99" s="164">
        <f t="shared" si="51"/>
        <v>0.10869565217391308</v>
      </c>
      <c r="K99" s="162">
        <f t="shared" si="52"/>
        <v>422</v>
      </c>
      <c r="L99" s="163">
        <f t="shared" si="53"/>
        <v>325</v>
      </c>
      <c r="M99" s="164">
        <f t="shared" si="50"/>
        <v>9.2464930966491431E-4</v>
      </c>
    </row>
    <row r="100" spans="2:13" x14ac:dyDescent="0.25">
      <c r="B100" s="162" t="s">
        <v>116</v>
      </c>
      <c r="C100" s="163">
        <v>3490</v>
      </c>
      <c r="D100" s="163">
        <v>3138</v>
      </c>
      <c r="E100" s="163">
        <v>1648</v>
      </c>
      <c r="F100" s="163">
        <v>2766</v>
      </c>
      <c r="G100" s="163">
        <v>3129</v>
      </c>
      <c r="H100" s="163">
        <v>3038</v>
      </c>
      <c r="I100" s="165">
        <f t="shared" si="54"/>
        <v>-2.9082774049216997E-2</v>
      </c>
      <c r="J100" s="164">
        <f t="shared" si="51"/>
        <v>-3.1867431485022357E-2</v>
      </c>
      <c r="K100" s="162">
        <f t="shared" si="52"/>
        <v>-91</v>
      </c>
      <c r="L100" s="163">
        <f t="shared" si="53"/>
        <v>-100</v>
      </c>
      <c r="M100" s="164">
        <f t="shared" si="50"/>
        <v>8.4738600384977672E-4</v>
      </c>
    </row>
    <row r="101" spans="2:13" x14ac:dyDescent="0.25">
      <c r="B101" s="162" t="s">
        <v>123</v>
      </c>
      <c r="C101" s="163">
        <v>420</v>
      </c>
      <c r="D101" s="163">
        <v>513</v>
      </c>
      <c r="E101" s="163">
        <v>284</v>
      </c>
      <c r="F101" s="163">
        <v>958</v>
      </c>
      <c r="G101" s="163">
        <v>711</v>
      </c>
      <c r="H101" s="163">
        <v>780</v>
      </c>
      <c r="I101" s="165">
        <f t="shared" si="54"/>
        <v>9.704641350210963E-2</v>
      </c>
      <c r="J101" s="164">
        <f t="shared" si="51"/>
        <v>0.52046783625730986</v>
      </c>
      <c r="K101" s="162">
        <f t="shared" si="52"/>
        <v>69</v>
      </c>
      <c r="L101" s="163">
        <f t="shared" si="53"/>
        <v>267</v>
      </c>
      <c r="M101" s="164">
        <f t="shared" si="50"/>
        <v>2.1756454345056808E-4</v>
      </c>
    </row>
    <row r="102" spans="2:13" x14ac:dyDescent="0.25">
      <c r="B102" s="162" t="s">
        <v>119</v>
      </c>
      <c r="C102" s="163">
        <v>379</v>
      </c>
      <c r="D102" s="163">
        <v>400</v>
      </c>
      <c r="E102" s="163">
        <v>256</v>
      </c>
      <c r="F102" s="163">
        <v>560</v>
      </c>
      <c r="G102" s="163">
        <v>466</v>
      </c>
      <c r="H102" s="163">
        <v>696</v>
      </c>
      <c r="I102" s="165">
        <f t="shared" si="54"/>
        <v>0.49356223175965663</v>
      </c>
      <c r="J102" s="164">
        <f t="shared" si="51"/>
        <v>0.74</v>
      </c>
      <c r="K102" s="162">
        <f t="shared" si="52"/>
        <v>230</v>
      </c>
      <c r="L102" s="163">
        <f t="shared" si="53"/>
        <v>296</v>
      </c>
      <c r="M102" s="164">
        <f t="shared" si="50"/>
        <v>1.9413451569435305E-4</v>
      </c>
    </row>
    <row r="103" spans="2:13" x14ac:dyDescent="0.25">
      <c r="B103" s="162" t="s">
        <v>128</v>
      </c>
      <c r="C103" s="163">
        <v>106</v>
      </c>
      <c r="D103" s="163">
        <v>119</v>
      </c>
      <c r="E103" s="163">
        <v>114</v>
      </c>
      <c r="F103" s="163">
        <v>236</v>
      </c>
      <c r="G103" s="163">
        <v>112</v>
      </c>
      <c r="H103" s="163">
        <v>188</v>
      </c>
      <c r="I103" s="165">
        <f t="shared" si="54"/>
        <v>0.6785714285714286</v>
      </c>
      <c r="J103" s="164">
        <f t="shared" si="51"/>
        <v>0.57983193277310918</v>
      </c>
      <c r="K103" s="162">
        <f t="shared" si="52"/>
        <v>76</v>
      </c>
      <c r="L103" s="163">
        <f t="shared" si="53"/>
        <v>69</v>
      </c>
      <c r="M103" s="164">
        <f t="shared" si="50"/>
        <v>5.2438633549624101E-5</v>
      </c>
    </row>
    <row r="104" spans="2:13" x14ac:dyDescent="0.25">
      <c r="B104" s="162" t="s">
        <v>131</v>
      </c>
      <c r="C104" s="163">
        <v>247</v>
      </c>
      <c r="D104" s="163">
        <v>168</v>
      </c>
      <c r="E104" s="163">
        <v>70</v>
      </c>
      <c r="F104" s="163">
        <v>125</v>
      </c>
      <c r="G104" s="163">
        <v>206</v>
      </c>
      <c r="H104" s="163">
        <v>308</v>
      </c>
      <c r="I104" s="165">
        <f t="shared" si="54"/>
        <v>0.49514563106796117</v>
      </c>
      <c r="J104" s="164">
        <f t="shared" si="51"/>
        <v>0.83333333333333326</v>
      </c>
      <c r="K104" s="162">
        <f t="shared" si="52"/>
        <v>102</v>
      </c>
      <c r="L104" s="163">
        <f t="shared" si="53"/>
        <v>140</v>
      </c>
      <c r="M104" s="164">
        <f t="shared" si="50"/>
        <v>8.5910101772788421E-5</v>
      </c>
    </row>
    <row r="105" spans="2:13" x14ac:dyDescent="0.25">
      <c r="B105" s="168" t="s">
        <v>145</v>
      </c>
      <c r="C105" s="169">
        <f t="shared" ref="C105:H105" si="55">C97-SUM(C98:C104)</f>
        <v>5712</v>
      </c>
      <c r="D105" s="169">
        <f t="shared" si="55"/>
        <v>5463</v>
      </c>
      <c r="E105" s="169">
        <f t="shared" si="55"/>
        <v>1974</v>
      </c>
      <c r="F105" s="169">
        <f t="shared" si="55"/>
        <v>4992</v>
      </c>
      <c r="G105" s="169">
        <f t="shared" si="55"/>
        <v>6208</v>
      </c>
      <c r="H105" s="169">
        <f t="shared" si="55"/>
        <v>6606</v>
      </c>
      <c r="I105" s="171">
        <f t="shared" si="54"/>
        <v>6.4110824742268147E-2</v>
      </c>
      <c r="J105" s="170">
        <f t="shared" si="51"/>
        <v>0.20922570016474462</v>
      </c>
      <c r="K105" s="168">
        <f>H105-G105</f>
        <v>398</v>
      </c>
      <c r="L105" s="169">
        <f t="shared" si="53"/>
        <v>1143</v>
      </c>
      <c r="M105" s="170">
        <f t="shared" si="50"/>
        <v>1.8426043256851959E-3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71175</v>
      </c>
      <c r="D107" s="176">
        <f t="shared" ref="D107:H107" si="56">D108+D111</f>
        <v>70163</v>
      </c>
      <c r="E107" s="176">
        <f t="shared" si="56"/>
        <v>50483</v>
      </c>
      <c r="F107" s="176">
        <f t="shared" si="56"/>
        <v>142029</v>
      </c>
      <c r="G107" s="176">
        <f t="shared" si="56"/>
        <v>186898</v>
      </c>
      <c r="H107" s="176">
        <f t="shared" si="56"/>
        <v>175551</v>
      </c>
      <c r="I107" s="177">
        <f>IFERROR(H107/G107-1,"-")</f>
        <v>-6.0712260163297671E-2</v>
      </c>
      <c r="J107" s="177">
        <f>IFERROR(H107/D107-1,"-")</f>
        <v>1.5020452375183502</v>
      </c>
      <c r="K107" s="176">
        <f>H107-G107</f>
        <v>-11347</v>
      </c>
      <c r="L107" s="176">
        <f>H107-D107</f>
        <v>105388</v>
      </c>
      <c r="M107" s="177">
        <f t="shared" ref="M107:M119" si="57">H107/H$9</f>
        <v>4.8966247650372663E-2</v>
      </c>
    </row>
    <row r="108" spans="2:13" x14ac:dyDescent="0.25">
      <c r="B108" s="157" t="s">
        <v>97</v>
      </c>
      <c r="C108" s="158">
        <v>13871</v>
      </c>
      <c r="D108" s="158">
        <v>14754</v>
      </c>
      <c r="E108" s="158">
        <v>24639</v>
      </c>
      <c r="F108" s="158">
        <v>35155</v>
      </c>
      <c r="G108" s="158">
        <v>42777</v>
      </c>
      <c r="H108" s="158">
        <v>38573</v>
      </c>
      <c r="I108" s="160">
        <f>IFERROR(H108/G108-1,"-")</f>
        <v>-9.8277111531897998E-2</v>
      </c>
      <c r="J108" s="159">
        <f t="shared" ref="J108:J119" si="58">IFERROR(H108/D108-1,"-")</f>
        <v>1.6144096516198996</v>
      </c>
      <c r="K108" s="157">
        <f t="shared" ref="K108:K118" si="59">H108-G108</f>
        <v>-4204</v>
      </c>
      <c r="L108" s="158">
        <f t="shared" ref="L108:L119" si="60">H108-D108</f>
        <v>23819</v>
      </c>
      <c r="M108" s="159">
        <f t="shared" si="57"/>
        <v>1.0759124531434312E-2</v>
      </c>
    </row>
    <row r="109" spans="2:13" x14ac:dyDescent="0.25">
      <c r="B109" s="162" t="s">
        <v>103</v>
      </c>
      <c r="C109" s="163">
        <v>2462</v>
      </c>
      <c r="D109" s="163">
        <v>2706</v>
      </c>
      <c r="E109" s="163">
        <v>1147</v>
      </c>
      <c r="F109" s="163">
        <v>9838</v>
      </c>
      <c r="G109" s="163">
        <v>13530</v>
      </c>
      <c r="H109" s="163">
        <v>11111</v>
      </c>
      <c r="I109" s="165">
        <f>IFERROR(H109/G109-1,"-")</f>
        <v>-0.17878787878787883</v>
      </c>
      <c r="J109" s="164">
        <f t="shared" si="58"/>
        <v>3.1060606060606064</v>
      </c>
      <c r="K109" s="162">
        <f t="shared" si="59"/>
        <v>-2419</v>
      </c>
      <c r="L109" s="163">
        <f t="shared" si="60"/>
        <v>8405</v>
      </c>
      <c r="M109" s="164">
        <f t="shared" si="57"/>
        <v>3.0991790285631563E-3</v>
      </c>
    </row>
    <row r="110" spans="2:13" x14ac:dyDescent="0.25">
      <c r="B110" s="162" t="s">
        <v>100</v>
      </c>
      <c r="C110" s="163">
        <v>11409</v>
      </c>
      <c r="D110" s="163">
        <v>12048</v>
      </c>
      <c r="E110" s="163">
        <v>23492</v>
      </c>
      <c r="F110" s="163">
        <v>25317</v>
      </c>
      <c r="G110" s="163">
        <v>29247</v>
      </c>
      <c r="H110" s="163">
        <v>27462</v>
      </c>
      <c r="I110" s="165">
        <f>IFERROR(H110/G110-1,"-")</f>
        <v>-6.1031900707764875E-2</v>
      </c>
      <c r="J110" s="164">
        <f t="shared" si="58"/>
        <v>1.279382470119522</v>
      </c>
      <c r="K110" s="162">
        <f t="shared" si="59"/>
        <v>-1785</v>
      </c>
      <c r="L110" s="163">
        <f t="shared" si="60"/>
        <v>15414</v>
      </c>
      <c r="M110" s="164">
        <f t="shared" si="57"/>
        <v>7.6599455028711549E-3</v>
      </c>
    </row>
    <row r="111" spans="2:13" x14ac:dyDescent="0.25">
      <c r="B111" s="157" t="s">
        <v>107</v>
      </c>
      <c r="C111" s="158">
        <v>57304</v>
      </c>
      <c r="D111" s="158">
        <v>55409</v>
      </c>
      <c r="E111" s="158">
        <v>25844</v>
      </c>
      <c r="F111" s="158">
        <v>106874</v>
      </c>
      <c r="G111" s="158">
        <v>144121</v>
      </c>
      <c r="H111" s="158">
        <v>136978</v>
      </c>
      <c r="I111" s="160">
        <f>IFERROR(H111/G111-1,"-")</f>
        <v>-4.9562520382178898E-2</v>
      </c>
      <c r="J111" s="159">
        <f t="shared" si="58"/>
        <v>1.4721254669818982</v>
      </c>
      <c r="K111" s="157">
        <f t="shared" si="59"/>
        <v>-7143</v>
      </c>
      <c r="L111" s="158">
        <f t="shared" si="60"/>
        <v>81569</v>
      </c>
      <c r="M111" s="159">
        <f t="shared" si="57"/>
        <v>3.8207123118938355E-2</v>
      </c>
    </row>
    <row r="112" spans="2:13" x14ac:dyDescent="0.25">
      <c r="B112" s="162" t="s">
        <v>110</v>
      </c>
      <c r="C112" s="163">
        <v>30373</v>
      </c>
      <c r="D112" s="163">
        <v>31174</v>
      </c>
      <c r="E112" s="163">
        <v>12927</v>
      </c>
      <c r="F112" s="163">
        <v>65016</v>
      </c>
      <c r="G112" s="163">
        <v>96402</v>
      </c>
      <c r="H112" s="163">
        <v>85963</v>
      </c>
      <c r="I112" s="165">
        <f t="shared" ref="I112:I119" si="61">IFERROR(H112/G112-1,"-")</f>
        <v>-0.10828613514242447</v>
      </c>
      <c r="J112" s="164">
        <f t="shared" si="58"/>
        <v>1.7575222942195419</v>
      </c>
      <c r="K112" s="162">
        <f t="shared" si="59"/>
        <v>-10439</v>
      </c>
      <c r="L112" s="163">
        <f t="shared" si="60"/>
        <v>54789</v>
      </c>
      <c r="M112" s="164">
        <f t="shared" si="57"/>
        <v>2.3977565190565622E-2</v>
      </c>
    </row>
    <row r="113" spans="2:13" x14ac:dyDescent="0.25">
      <c r="B113" s="162" t="s">
        <v>113</v>
      </c>
      <c r="C113" s="163">
        <v>4296</v>
      </c>
      <c r="D113" s="163">
        <v>3683</v>
      </c>
      <c r="E113" s="163">
        <v>1947</v>
      </c>
      <c r="F113" s="163">
        <v>4475</v>
      </c>
      <c r="G113" s="163">
        <v>5824</v>
      </c>
      <c r="H113" s="163">
        <v>5696</v>
      </c>
      <c r="I113" s="165">
        <f t="shared" si="61"/>
        <v>-2.1978021978022011E-2</v>
      </c>
      <c r="J113" s="164">
        <f t="shared" si="58"/>
        <v>0.54656530002715176</v>
      </c>
      <c r="K113" s="162">
        <f t="shared" si="59"/>
        <v>-128</v>
      </c>
      <c r="L113" s="163">
        <f t="shared" si="60"/>
        <v>2013</v>
      </c>
      <c r="M113" s="164">
        <f t="shared" si="57"/>
        <v>1.5887790249928663E-3</v>
      </c>
    </row>
    <row r="114" spans="2:13" x14ac:dyDescent="0.25">
      <c r="B114" s="162" t="s">
        <v>116</v>
      </c>
      <c r="C114" s="163">
        <v>10141</v>
      </c>
      <c r="D114" s="163">
        <v>8493</v>
      </c>
      <c r="E114" s="163">
        <v>1655</v>
      </c>
      <c r="F114" s="163">
        <v>7171</v>
      </c>
      <c r="G114" s="163">
        <v>10604</v>
      </c>
      <c r="H114" s="163">
        <v>10822</v>
      </c>
      <c r="I114" s="165">
        <f t="shared" si="61"/>
        <v>2.0558279894379528E-2</v>
      </c>
      <c r="J114" s="164">
        <f t="shared" si="58"/>
        <v>0.2742258330389733</v>
      </c>
      <c r="K114" s="162">
        <f t="shared" si="59"/>
        <v>218</v>
      </c>
      <c r="L114" s="163">
        <f t="shared" si="60"/>
        <v>2329</v>
      </c>
      <c r="M114" s="164">
        <f t="shared" si="57"/>
        <v>3.0185685759257022E-3</v>
      </c>
    </row>
    <row r="115" spans="2:13" x14ac:dyDescent="0.25">
      <c r="B115" s="162" t="s">
        <v>123</v>
      </c>
      <c r="C115" s="163">
        <v>1276</v>
      </c>
      <c r="D115" s="163">
        <v>916</v>
      </c>
      <c r="E115" s="163">
        <v>939</v>
      </c>
      <c r="F115" s="163">
        <v>4742</v>
      </c>
      <c r="G115" s="163">
        <v>4787</v>
      </c>
      <c r="H115" s="163">
        <v>4724</v>
      </c>
      <c r="I115" s="165">
        <f t="shared" si="61"/>
        <v>-1.3160643409233286E-2</v>
      </c>
      <c r="J115" s="164">
        <f t="shared" si="58"/>
        <v>4.1572052401746724</v>
      </c>
      <c r="K115" s="162">
        <f t="shared" si="59"/>
        <v>-63</v>
      </c>
      <c r="L115" s="163">
        <f t="shared" si="60"/>
        <v>3808</v>
      </c>
      <c r="M115" s="164">
        <f t="shared" si="57"/>
        <v>1.3176601323852354E-3</v>
      </c>
    </row>
    <row r="116" spans="2:13" x14ac:dyDescent="0.25">
      <c r="B116" s="162" t="s">
        <v>119</v>
      </c>
      <c r="C116" s="163">
        <v>2573</v>
      </c>
      <c r="D116" s="163">
        <v>2544</v>
      </c>
      <c r="E116" s="163">
        <v>2434</v>
      </c>
      <c r="F116" s="163">
        <v>3767</v>
      </c>
      <c r="G116" s="163">
        <v>4010</v>
      </c>
      <c r="H116" s="163">
        <v>3847</v>
      </c>
      <c r="I116" s="165">
        <f t="shared" si="61"/>
        <v>-4.0648379052369066E-2</v>
      </c>
      <c r="J116" s="164">
        <f t="shared" si="58"/>
        <v>0.51218553459119498</v>
      </c>
      <c r="K116" s="162">
        <f t="shared" si="59"/>
        <v>-163</v>
      </c>
      <c r="L116" s="163">
        <f t="shared" si="60"/>
        <v>1303</v>
      </c>
      <c r="M116" s="164">
        <f t="shared" si="57"/>
        <v>1.0730394854542762E-3</v>
      </c>
    </row>
    <row r="117" spans="2:13" x14ac:dyDescent="0.25">
      <c r="B117" s="162" t="s">
        <v>128</v>
      </c>
      <c r="C117" s="163">
        <v>340</v>
      </c>
      <c r="D117" s="163">
        <v>268</v>
      </c>
      <c r="E117" s="163">
        <v>223</v>
      </c>
      <c r="F117" s="163">
        <v>839</v>
      </c>
      <c r="G117" s="163">
        <v>884</v>
      </c>
      <c r="H117" s="163">
        <v>877</v>
      </c>
      <c r="I117" s="165">
        <f t="shared" si="61"/>
        <v>-7.9185520361990669E-3</v>
      </c>
      <c r="J117" s="164">
        <f t="shared" si="58"/>
        <v>2.2723880597014925</v>
      </c>
      <c r="K117" s="162">
        <f t="shared" si="59"/>
        <v>-7</v>
      </c>
      <c r="L117" s="163">
        <f t="shared" si="60"/>
        <v>609</v>
      </c>
      <c r="M117" s="164">
        <f t="shared" si="57"/>
        <v>2.4462064693095924E-4</v>
      </c>
    </row>
    <row r="118" spans="2:13" x14ac:dyDescent="0.25">
      <c r="B118" s="162" t="s">
        <v>131</v>
      </c>
      <c r="C118" s="163">
        <v>930</v>
      </c>
      <c r="D118" s="163">
        <v>744</v>
      </c>
      <c r="E118" s="163">
        <v>542</v>
      </c>
      <c r="F118" s="163">
        <v>689</v>
      </c>
      <c r="G118" s="163">
        <v>435</v>
      </c>
      <c r="H118" s="163">
        <v>1083</v>
      </c>
      <c r="I118" s="165">
        <f t="shared" si="61"/>
        <v>1.489655172413793</v>
      </c>
      <c r="J118" s="164">
        <f t="shared" si="58"/>
        <v>0.45564516129032251</v>
      </c>
      <c r="K118" s="162">
        <f t="shared" si="59"/>
        <v>648</v>
      </c>
      <c r="L118" s="163">
        <f t="shared" si="60"/>
        <v>339</v>
      </c>
      <c r="M118" s="164">
        <f t="shared" si="57"/>
        <v>3.0208000071405797E-4</v>
      </c>
    </row>
    <row r="119" spans="2:13" x14ac:dyDescent="0.25">
      <c r="B119" s="168" t="s">
        <v>145</v>
      </c>
      <c r="C119" s="169">
        <f t="shared" ref="C119:H119" si="62">C111-SUM(C112:C118)</f>
        <v>7375</v>
      </c>
      <c r="D119" s="169">
        <f t="shared" si="62"/>
        <v>7587</v>
      </c>
      <c r="E119" s="169">
        <f t="shared" si="62"/>
        <v>5177</v>
      </c>
      <c r="F119" s="169">
        <f t="shared" si="62"/>
        <v>20175</v>
      </c>
      <c r="G119" s="169">
        <f t="shared" si="62"/>
        <v>21175</v>
      </c>
      <c r="H119" s="169">
        <f t="shared" si="62"/>
        <v>23966</v>
      </c>
      <c r="I119" s="171">
        <f t="shared" si="61"/>
        <v>0.13180637544273899</v>
      </c>
      <c r="J119" s="170">
        <f t="shared" si="58"/>
        <v>2.1588243047317781</v>
      </c>
      <c r="K119" s="168">
        <f>H119-G119</f>
        <v>2791</v>
      </c>
      <c r="L119" s="169">
        <f t="shared" si="60"/>
        <v>16379</v>
      </c>
      <c r="M119" s="170">
        <f t="shared" si="57"/>
        <v>6.6848100619696345E-3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189870</v>
      </c>
      <c r="D121" s="176">
        <f t="shared" ref="D121:H121" si="63">D122+D125</f>
        <v>177807</v>
      </c>
      <c r="E121" s="176">
        <f t="shared" si="63"/>
        <v>76350</v>
      </c>
      <c r="F121" s="176">
        <f t="shared" si="63"/>
        <v>179915</v>
      </c>
      <c r="G121" s="176">
        <f t="shared" si="63"/>
        <v>194865</v>
      </c>
      <c r="H121" s="176">
        <f t="shared" si="63"/>
        <v>201157</v>
      </c>
      <c r="I121" s="177">
        <f>IFERROR(H121/G121-1,"-")</f>
        <v>3.2289020604007845E-2</v>
      </c>
      <c r="J121" s="177">
        <f>IFERROR(H121/D121-1,"-")</f>
        <v>0.13132216391930585</v>
      </c>
      <c r="K121" s="176">
        <f>H121-G121</f>
        <v>6292</v>
      </c>
      <c r="L121" s="176">
        <f>H121-D121</f>
        <v>23350</v>
      </c>
      <c r="M121" s="177">
        <f t="shared" ref="M121:M133" si="64">H121/H$9</f>
        <v>5.6108501111392206E-2</v>
      </c>
    </row>
    <row r="122" spans="2:13" x14ac:dyDescent="0.25">
      <c r="B122" s="157" t="s">
        <v>97</v>
      </c>
      <c r="C122" s="158">
        <v>113147</v>
      </c>
      <c r="D122" s="158">
        <v>98414</v>
      </c>
      <c r="E122" s="158">
        <v>43048</v>
      </c>
      <c r="F122" s="158">
        <v>110405</v>
      </c>
      <c r="G122" s="158">
        <v>122286</v>
      </c>
      <c r="H122" s="158">
        <v>128586</v>
      </c>
      <c r="I122" s="160">
        <f>IFERROR(H122/G122-1,"-")</f>
        <v>5.1518571218291509E-2</v>
      </c>
      <c r="J122" s="159">
        <f t="shared" ref="J122:J133" si="65">IFERROR(H122/D122-1,"-")</f>
        <v>0.30658239681346156</v>
      </c>
      <c r="K122" s="157">
        <f t="shared" ref="K122:K132" si="66">H122-G122</f>
        <v>6300</v>
      </c>
      <c r="L122" s="158">
        <f t="shared" ref="L122:L133" si="67">H122-D122</f>
        <v>30172</v>
      </c>
      <c r="M122" s="159">
        <f t="shared" si="64"/>
        <v>3.5866351774531728E-2</v>
      </c>
    </row>
    <row r="123" spans="2:13" x14ac:dyDescent="0.25">
      <c r="B123" s="162" t="s">
        <v>103</v>
      </c>
      <c r="C123" s="163">
        <v>63450</v>
      </c>
      <c r="D123" s="163">
        <v>49932</v>
      </c>
      <c r="E123" s="163">
        <v>19485</v>
      </c>
      <c r="F123" s="163">
        <v>57305</v>
      </c>
      <c r="G123" s="163">
        <v>55716</v>
      </c>
      <c r="H123" s="163">
        <v>62457</v>
      </c>
      <c r="I123" s="165">
        <f>IFERROR(H123/G123-1,"-")</f>
        <v>0.12098858496661635</v>
      </c>
      <c r="J123" s="164">
        <f t="shared" si="65"/>
        <v>0.25084114395577983</v>
      </c>
      <c r="K123" s="162">
        <f t="shared" si="66"/>
        <v>6741</v>
      </c>
      <c r="L123" s="163">
        <f t="shared" si="67"/>
        <v>12525</v>
      </c>
      <c r="M123" s="164">
        <f t="shared" si="64"/>
        <v>1.7421062423451449E-2</v>
      </c>
    </row>
    <row r="124" spans="2:13" x14ac:dyDescent="0.25">
      <c r="B124" s="162" t="s">
        <v>100</v>
      </c>
      <c r="C124" s="163">
        <v>49697</v>
      </c>
      <c r="D124" s="163">
        <v>48482</v>
      </c>
      <c r="E124" s="163">
        <v>23563</v>
      </c>
      <c r="F124" s="163">
        <v>53100</v>
      </c>
      <c r="G124" s="163">
        <v>66570</v>
      </c>
      <c r="H124" s="163">
        <v>66129</v>
      </c>
      <c r="I124" s="165">
        <f>IFERROR(H124/G124-1,"-")</f>
        <v>-6.6246056782334195E-3</v>
      </c>
      <c r="J124" s="164">
        <f t="shared" si="65"/>
        <v>0.36399075945711812</v>
      </c>
      <c r="K124" s="162">
        <f t="shared" si="66"/>
        <v>-441</v>
      </c>
      <c r="L124" s="163">
        <f t="shared" si="67"/>
        <v>17647</v>
      </c>
      <c r="M124" s="164">
        <f t="shared" si="64"/>
        <v>1.8445289351080276E-2</v>
      </c>
    </row>
    <row r="125" spans="2:13" x14ac:dyDescent="0.25">
      <c r="B125" s="157" t="s">
        <v>107</v>
      </c>
      <c r="C125" s="158">
        <v>76723</v>
      </c>
      <c r="D125" s="158">
        <v>79393</v>
      </c>
      <c r="E125" s="158">
        <v>33302</v>
      </c>
      <c r="F125" s="158">
        <v>69510</v>
      </c>
      <c r="G125" s="158">
        <v>72579</v>
      </c>
      <c r="H125" s="158">
        <v>72571</v>
      </c>
      <c r="I125" s="160">
        <f>IFERROR(H125/G125-1,"-")</f>
        <v>-1.1022472064925459E-4</v>
      </c>
      <c r="J125" s="159">
        <f t="shared" si="65"/>
        <v>-8.5926970891640364E-2</v>
      </c>
      <c r="K125" s="157">
        <f t="shared" si="66"/>
        <v>-8</v>
      </c>
      <c r="L125" s="158">
        <f t="shared" si="67"/>
        <v>-6822</v>
      </c>
      <c r="M125" s="159">
        <f t="shared" si="64"/>
        <v>2.0242149336860481E-2</v>
      </c>
    </row>
    <row r="126" spans="2:13" x14ac:dyDescent="0.25">
      <c r="B126" s="162" t="s">
        <v>110</v>
      </c>
      <c r="C126" s="163">
        <v>9759</v>
      </c>
      <c r="D126" s="163">
        <v>8310</v>
      </c>
      <c r="E126" s="163">
        <v>3167</v>
      </c>
      <c r="F126" s="163">
        <v>7687</v>
      </c>
      <c r="G126" s="163">
        <v>9446</v>
      </c>
      <c r="H126" s="163">
        <v>8418</v>
      </c>
      <c r="I126" s="165">
        <f t="shared" ref="I126:I133" si="68">IFERROR(H126/G126-1,"-")</f>
        <v>-0.10882913402498418</v>
      </c>
      <c r="J126" s="164">
        <f t="shared" si="65"/>
        <v>1.2996389891696714E-2</v>
      </c>
      <c r="K126" s="162">
        <f t="shared" si="66"/>
        <v>-1028</v>
      </c>
      <c r="L126" s="163">
        <f t="shared" si="67"/>
        <v>108</v>
      </c>
      <c r="M126" s="164">
        <f t="shared" si="64"/>
        <v>2.3480234958549772E-3</v>
      </c>
    </row>
    <row r="127" spans="2:13" x14ac:dyDescent="0.25">
      <c r="B127" s="162" t="s">
        <v>113</v>
      </c>
      <c r="C127" s="163">
        <v>8521</v>
      </c>
      <c r="D127" s="163">
        <v>7266</v>
      </c>
      <c r="E127" s="163">
        <v>3337</v>
      </c>
      <c r="F127" s="163">
        <v>7498</v>
      </c>
      <c r="G127" s="163">
        <v>10075</v>
      </c>
      <c r="H127" s="163">
        <v>9604</v>
      </c>
      <c r="I127" s="165">
        <f t="shared" si="68"/>
        <v>-4.6749379652605505E-2</v>
      </c>
      <c r="J127" s="164">
        <f t="shared" si="65"/>
        <v>0.32177263969171488</v>
      </c>
      <c r="K127" s="162">
        <f t="shared" si="66"/>
        <v>-471</v>
      </c>
      <c r="L127" s="163">
        <f t="shared" si="67"/>
        <v>2338</v>
      </c>
      <c r="M127" s="164">
        <f t="shared" si="64"/>
        <v>2.6788331734605843E-3</v>
      </c>
    </row>
    <row r="128" spans="2:13" x14ac:dyDescent="0.25">
      <c r="B128" s="162" t="s">
        <v>116</v>
      </c>
      <c r="C128" s="163">
        <v>5423</v>
      </c>
      <c r="D128" s="163">
        <v>5486</v>
      </c>
      <c r="E128" s="163">
        <v>2423</v>
      </c>
      <c r="F128" s="163">
        <v>6537</v>
      </c>
      <c r="G128" s="163">
        <v>7047</v>
      </c>
      <c r="H128" s="163">
        <v>6923</v>
      </c>
      <c r="I128" s="165">
        <f t="shared" si="68"/>
        <v>-1.759614020150424E-2</v>
      </c>
      <c r="J128" s="164">
        <f t="shared" si="65"/>
        <v>0.26193948231862918</v>
      </c>
      <c r="K128" s="162">
        <f t="shared" si="66"/>
        <v>-124</v>
      </c>
      <c r="L128" s="163">
        <f t="shared" si="67"/>
        <v>1437</v>
      </c>
      <c r="M128" s="164">
        <f t="shared" si="64"/>
        <v>1.9310247875747215E-3</v>
      </c>
    </row>
    <row r="129" spans="2:13" x14ac:dyDescent="0.25">
      <c r="B129" s="162" t="s">
        <v>123</v>
      </c>
      <c r="C129" s="163">
        <v>1283</v>
      </c>
      <c r="D129" s="163">
        <v>1326</v>
      </c>
      <c r="E129" s="163">
        <v>624</v>
      </c>
      <c r="F129" s="163">
        <v>1977</v>
      </c>
      <c r="G129" s="163">
        <v>2052</v>
      </c>
      <c r="H129" s="163">
        <v>1813</v>
      </c>
      <c r="I129" s="165">
        <f t="shared" si="68"/>
        <v>-0.1164717348927875</v>
      </c>
      <c r="J129" s="164">
        <f t="shared" si="65"/>
        <v>0.36726998491704377</v>
      </c>
      <c r="K129" s="162">
        <f t="shared" si="66"/>
        <v>-239</v>
      </c>
      <c r="L129" s="163">
        <f t="shared" si="67"/>
        <v>487</v>
      </c>
      <c r="M129" s="164">
        <f t="shared" si="64"/>
        <v>5.0569809907164093E-4</v>
      </c>
    </row>
    <row r="130" spans="2:13" x14ac:dyDescent="0.25">
      <c r="B130" s="162" t="s">
        <v>119</v>
      </c>
      <c r="C130" s="163">
        <v>1448</v>
      </c>
      <c r="D130" s="163">
        <v>1136</v>
      </c>
      <c r="E130" s="163">
        <v>625</v>
      </c>
      <c r="F130" s="163">
        <v>1373</v>
      </c>
      <c r="G130" s="163">
        <v>1433</v>
      </c>
      <c r="H130" s="163">
        <v>1546</v>
      </c>
      <c r="I130" s="165">
        <f t="shared" si="68"/>
        <v>7.8855547801814474E-2</v>
      </c>
      <c r="J130" s="164">
        <f t="shared" si="65"/>
        <v>0.3609154929577465</v>
      </c>
      <c r="K130" s="162">
        <f t="shared" si="66"/>
        <v>113</v>
      </c>
      <c r="L130" s="163">
        <f t="shared" si="67"/>
        <v>410</v>
      </c>
      <c r="M130" s="164">
        <f t="shared" si="64"/>
        <v>4.3122408227510032E-4</v>
      </c>
    </row>
    <row r="131" spans="2:13" x14ac:dyDescent="0.25">
      <c r="B131" s="162" t="s">
        <v>128</v>
      </c>
      <c r="C131" s="163">
        <v>1148</v>
      </c>
      <c r="D131" s="163">
        <v>1236</v>
      </c>
      <c r="E131" s="163">
        <v>652</v>
      </c>
      <c r="F131" s="163">
        <v>785</v>
      </c>
      <c r="G131" s="163">
        <v>976</v>
      </c>
      <c r="H131" s="163">
        <v>1058</v>
      </c>
      <c r="I131" s="165">
        <f t="shared" si="68"/>
        <v>8.4016393442623016E-2</v>
      </c>
      <c r="J131" s="164">
        <f t="shared" si="65"/>
        <v>-0.14401294498381878</v>
      </c>
      <c r="K131" s="162">
        <f t="shared" si="66"/>
        <v>82</v>
      </c>
      <c r="L131" s="163">
        <f t="shared" si="67"/>
        <v>-178</v>
      </c>
      <c r="M131" s="164">
        <f t="shared" si="64"/>
        <v>2.9510677816756544E-4</v>
      </c>
    </row>
    <row r="132" spans="2:13" x14ac:dyDescent="0.25">
      <c r="B132" s="162" t="s">
        <v>131</v>
      </c>
      <c r="C132" s="163">
        <v>2176</v>
      </c>
      <c r="D132" s="163">
        <v>1943</v>
      </c>
      <c r="E132" s="163">
        <v>1030</v>
      </c>
      <c r="F132" s="163">
        <v>1266</v>
      </c>
      <c r="G132" s="163">
        <v>1806</v>
      </c>
      <c r="H132" s="163">
        <v>1655</v>
      </c>
      <c r="I132" s="165">
        <f t="shared" si="68"/>
        <v>-8.3610188261351026E-2</v>
      </c>
      <c r="J132" s="164">
        <f t="shared" si="65"/>
        <v>-0.14822439526505404</v>
      </c>
      <c r="K132" s="162">
        <f t="shared" si="66"/>
        <v>-151</v>
      </c>
      <c r="L132" s="163">
        <f t="shared" si="67"/>
        <v>-288</v>
      </c>
      <c r="M132" s="164">
        <f t="shared" si="64"/>
        <v>4.6162733257780789E-4</v>
      </c>
    </row>
    <row r="133" spans="2:13" x14ac:dyDescent="0.25">
      <c r="B133" s="168" t="s">
        <v>145</v>
      </c>
      <c r="C133" s="169">
        <f t="shared" ref="C133:H133" si="69">C125-SUM(C126:C132)</f>
        <v>46965</v>
      </c>
      <c r="D133" s="169">
        <f t="shared" si="69"/>
        <v>52690</v>
      </c>
      <c r="E133" s="169">
        <f t="shared" si="69"/>
        <v>21444</v>
      </c>
      <c r="F133" s="169">
        <f t="shared" si="69"/>
        <v>42387</v>
      </c>
      <c r="G133" s="169">
        <f t="shared" si="69"/>
        <v>39744</v>
      </c>
      <c r="H133" s="169">
        <f t="shared" si="69"/>
        <v>41554</v>
      </c>
      <c r="I133" s="171">
        <f t="shared" si="68"/>
        <v>4.5541465378421853E-2</v>
      </c>
      <c r="J133" s="170">
        <f t="shared" si="65"/>
        <v>-0.21134940216359843</v>
      </c>
      <c r="K133" s="168">
        <f>H133-G133</f>
        <v>1810</v>
      </c>
      <c r="L133" s="169">
        <f t="shared" si="67"/>
        <v>-11136</v>
      </c>
      <c r="M133" s="170">
        <f t="shared" si="64"/>
        <v>1.1590611587878085E-2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145616</v>
      </c>
      <c r="D135" s="176">
        <f t="shared" ref="D135:H135" si="70">D136+D139</f>
        <v>150827</v>
      </c>
      <c r="E135" s="176">
        <f t="shared" si="70"/>
        <v>61204</v>
      </c>
      <c r="F135" s="176">
        <f t="shared" si="70"/>
        <v>175993</v>
      </c>
      <c r="G135" s="176">
        <f t="shared" si="70"/>
        <v>189498</v>
      </c>
      <c r="H135" s="176">
        <f t="shared" si="70"/>
        <v>198882</v>
      </c>
      <c r="I135" s="177">
        <f>IFERROR(H135/G135-1,"-")</f>
        <v>4.9520311560016461E-2</v>
      </c>
      <c r="J135" s="177">
        <f>IFERROR(H135/D135-1,"-")</f>
        <v>0.31861006318497354</v>
      </c>
      <c r="K135" s="176">
        <f>H135-G135</f>
        <v>9384</v>
      </c>
      <c r="L135" s="176">
        <f>H135-D135</f>
        <v>48055</v>
      </c>
      <c r="M135" s="177">
        <f t="shared" ref="M135:M147" si="71">H135/H$9</f>
        <v>5.5473937859661385E-2</v>
      </c>
    </row>
    <row r="136" spans="2:13" x14ac:dyDescent="0.25">
      <c r="B136" s="157" t="s">
        <v>97</v>
      </c>
      <c r="C136" s="158">
        <v>29485</v>
      </c>
      <c r="D136" s="158">
        <v>31967</v>
      </c>
      <c r="E136" s="158">
        <v>15140</v>
      </c>
      <c r="F136" s="158">
        <v>19155</v>
      </c>
      <c r="G136" s="158">
        <v>20702</v>
      </c>
      <c r="H136" s="158">
        <v>19404</v>
      </c>
      <c r="I136" s="160">
        <f>IFERROR(H136/G136-1,"-")</f>
        <v>-6.269925611052074E-2</v>
      </c>
      <c r="J136" s="159">
        <f t="shared" ref="J136:J147" si="72">IFERROR(H136/D136-1,"-")</f>
        <v>-0.3929990302499452</v>
      </c>
      <c r="K136" s="157">
        <f t="shared" ref="K136:K146" si="73">H136-G136</f>
        <v>-1298</v>
      </c>
      <c r="L136" s="158">
        <f t="shared" ref="L136:L147" si="74">H136-D136</f>
        <v>-12563</v>
      </c>
      <c r="M136" s="159">
        <f t="shared" si="71"/>
        <v>5.4123364116856702E-3</v>
      </c>
    </row>
    <row r="137" spans="2:13" x14ac:dyDescent="0.25">
      <c r="B137" s="162" t="s">
        <v>103</v>
      </c>
      <c r="C137" s="163">
        <v>19004</v>
      </c>
      <c r="D137" s="163">
        <v>15940</v>
      </c>
      <c r="E137" s="163">
        <v>10601</v>
      </c>
      <c r="F137" s="163">
        <v>13341</v>
      </c>
      <c r="G137" s="163">
        <v>13432</v>
      </c>
      <c r="H137" s="163">
        <v>12529</v>
      </c>
      <c r="I137" s="165">
        <f>IFERROR(H137/G137-1,"-")</f>
        <v>-6.722751637879687E-2</v>
      </c>
      <c r="J137" s="164">
        <f t="shared" si="72"/>
        <v>-0.21398996235884571</v>
      </c>
      <c r="K137" s="162">
        <f t="shared" si="73"/>
        <v>-903</v>
      </c>
      <c r="L137" s="163">
        <f t="shared" si="74"/>
        <v>-3411</v>
      </c>
      <c r="M137" s="164">
        <f t="shared" si="71"/>
        <v>3.4947002114002149E-3</v>
      </c>
    </row>
    <row r="138" spans="2:13" x14ac:dyDescent="0.25">
      <c r="B138" s="162" t="s">
        <v>100</v>
      </c>
      <c r="C138" s="163">
        <v>10481</v>
      </c>
      <c r="D138" s="163">
        <v>16027</v>
      </c>
      <c r="E138" s="163">
        <v>4539</v>
      </c>
      <c r="F138" s="163">
        <v>5814</v>
      </c>
      <c r="G138" s="163">
        <v>7270</v>
      </c>
      <c r="H138" s="163">
        <v>6875</v>
      </c>
      <c r="I138" s="165">
        <f>IFERROR(H138/G138-1,"-")</f>
        <v>-5.4332874828060485E-2</v>
      </c>
      <c r="J138" s="164">
        <f t="shared" si="72"/>
        <v>-0.57103637611530544</v>
      </c>
      <c r="K138" s="162">
        <f t="shared" si="73"/>
        <v>-395</v>
      </c>
      <c r="L138" s="163">
        <f t="shared" si="74"/>
        <v>-9152</v>
      </c>
      <c r="M138" s="164">
        <f t="shared" si="71"/>
        <v>1.9176362002854559E-3</v>
      </c>
    </row>
    <row r="139" spans="2:13" x14ac:dyDescent="0.25">
      <c r="B139" s="157" t="s">
        <v>107</v>
      </c>
      <c r="C139" s="158">
        <v>116131</v>
      </c>
      <c r="D139" s="158">
        <v>118860</v>
      </c>
      <c r="E139" s="158">
        <v>46064</v>
      </c>
      <c r="F139" s="158">
        <v>156838</v>
      </c>
      <c r="G139" s="158">
        <v>168796</v>
      </c>
      <c r="H139" s="158">
        <v>179478</v>
      </c>
      <c r="I139" s="160">
        <f>IFERROR(H139/G139-1,"-")</f>
        <v>6.3283490130097819E-2</v>
      </c>
      <c r="J139" s="159">
        <f t="shared" si="72"/>
        <v>0.50999495204442202</v>
      </c>
      <c r="K139" s="157">
        <f t="shared" si="73"/>
        <v>10682</v>
      </c>
      <c r="L139" s="158">
        <f t="shared" si="74"/>
        <v>60618</v>
      </c>
      <c r="M139" s="159">
        <f t="shared" si="71"/>
        <v>5.0061601447975716E-2</v>
      </c>
    </row>
    <row r="140" spans="2:13" x14ac:dyDescent="0.25">
      <c r="B140" s="162" t="s">
        <v>110</v>
      </c>
      <c r="C140" s="163">
        <v>55872</v>
      </c>
      <c r="D140" s="163">
        <v>57486</v>
      </c>
      <c r="E140" s="163">
        <v>16430</v>
      </c>
      <c r="F140" s="163">
        <v>69295</v>
      </c>
      <c r="G140" s="163">
        <v>74658</v>
      </c>
      <c r="H140" s="163">
        <v>82176</v>
      </c>
      <c r="I140" s="165">
        <f t="shared" ref="I140:I147" si="75">IFERROR(H140/G140-1,"-")</f>
        <v>0.10069918829864188</v>
      </c>
      <c r="J140" s="164">
        <f t="shared" si="72"/>
        <v>0.42949587725707139</v>
      </c>
      <c r="K140" s="162">
        <f t="shared" si="73"/>
        <v>7518</v>
      </c>
      <c r="L140" s="163">
        <f t="shared" si="74"/>
        <v>24690</v>
      </c>
      <c r="M140" s="164">
        <f t="shared" si="71"/>
        <v>2.2921261439222927E-2</v>
      </c>
    </row>
    <row r="141" spans="2:13" x14ac:dyDescent="0.25">
      <c r="B141" s="162" t="s">
        <v>113</v>
      </c>
      <c r="C141" s="163">
        <v>10049</v>
      </c>
      <c r="D141" s="163">
        <v>10224</v>
      </c>
      <c r="E141" s="163">
        <v>3774</v>
      </c>
      <c r="F141" s="163">
        <v>10229</v>
      </c>
      <c r="G141" s="163">
        <v>14581</v>
      </c>
      <c r="H141" s="163">
        <v>15040</v>
      </c>
      <c r="I141" s="165">
        <f t="shared" si="75"/>
        <v>3.1479322405870702E-2</v>
      </c>
      <c r="J141" s="164">
        <f t="shared" si="72"/>
        <v>0.47104851330203434</v>
      </c>
      <c r="K141" s="162">
        <f t="shared" si="73"/>
        <v>459</v>
      </c>
      <c r="L141" s="163">
        <f t="shared" si="74"/>
        <v>4816</v>
      </c>
      <c r="M141" s="164">
        <f t="shared" si="71"/>
        <v>4.1950906839699278E-3</v>
      </c>
    </row>
    <row r="142" spans="2:13" x14ac:dyDescent="0.25">
      <c r="B142" s="162" t="s">
        <v>116</v>
      </c>
      <c r="C142" s="163">
        <v>14884</v>
      </c>
      <c r="D142" s="163">
        <v>14249</v>
      </c>
      <c r="E142" s="163">
        <v>4896</v>
      </c>
      <c r="F142" s="163">
        <v>20164</v>
      </c>
      <c r="G142" s="163">
        <v>18188</v>
      </c>
      <c r="H142" s="163">
        <v>18331</v>
      </c>
      <c r="I142" s="165">
        <f t="shared" si="75"/>
        <v>7.8623268088848786E-3</v>
      </c>
      <c r="J142" s="164">
        <f t="shared" si="72"/>
        <v>0.28647624394694371</v>
      </c>
      <c r="K142" s="162">
        <f t="shared" si="73"/>
        <v>143</v>
      </c>
      <c r="L142" s="163">
        <f t="shared" si="74"/>
        <v>4082</v>
      </c>
      <c r="M142" s="164">
        <f t="shared" si="71"/>
        <v>5.11304569999021E-3</v>
      </c>
    </row>
    <row r="143" spans="2:13" x14ac:dyDescent="0.25">
      <c r="B143" s="162" t="s">
        <v>123</v>
      </c>
      <c r="C143" s="163">
        <v>2455</v>
      </c>
      <c r="D143" s="163">
        <v>2161</v>
      </c>
      <c r="E143" s="163">
        <v>581</v>
      </c>
      <c r="F143" s="163">
        <v>7219</v>
      </c>
      <c r="G143" s="163">
        <v>6236</v>
      </c>
      <c r="H143" s="163">
        <v>4335</v>
      </c>
      <c r="I143" s="165">
        <f t="shared" si="75"/>
        <v>-0.30484284797947403</v>
      </c>
      <c r="J143" s="164">
        <f t="shared" si="72"/>
        <v>1.0060157334567328</v>
      </c>
      <c r="K143" s="162">
        <f t="shared" si="73"/>
        <v>-1901</v>
      </c>
      <c r="L143" s="163">
        <f t="shared" si="74"/>
        <v>2174</v>
      </c>
      <c r="M143" s="164">
        <f t="shared" si="71"/>
        <v>1.209156789561811E-3</v>
      </c>
    </row>
    <row r="144" spans="2:13" x14ac:dyDescent="0.25">
      <c r="B144" s="162" t="s">
        <v>119</v>
      </c>
      <c r="C144" s="163">
        <v>2994</v>
      </c>
      <c r="D144" s="163">
        <v>2930</v>
      </c>
      <c r="E144" s="163">
        <v>1428</v>
      </c>
      <c r="F144" s="163">
        <v>2964</v>
      </c>
      <c r="G144" s="163">
        <v>3948</v>
      </c>
      <c r="H144" s="163">
        <v>4054</v>
      </c>
      <c r="I144" s="165">
        <f t="shared" si="75"/>
        <v>2.6849037487335359E-2</v>
      </c>
      <c r="J144" s="164">
        <f t="shared" si="72"/>
        <v>0.3836177474402731</v>
      </c>
      <c r="K144" s="162">
        <f t="shared" si="73"/>
        <v>106</v>
      </c>
      <c r="L144" s="163">
        <f t="shared" si="74"/>
        <v>1124</v>
      </c>
      <c r="M144" s="164">
        <f t="shared" si="71"/>
        <v>1.1307777681392346E-3</v>
      </c>
    </row>
    <row r="145" spans="2:13" x14ac:dyDescent="0.25">
      <c r="B145" s="162" t="s">
        <v>128</v>
      </c>
      <c r="C145" s="163">
        <v>855</v>
      </c>
      <c r="D145" s="163">
        <v>1088</v>
      </c>
      <c r="E145" s="163">
        <v>1583</v>
      </c>
      <c r="F145" s="163">
        <v>1712</v>
      </c>
      <c r="G145" s="163">
        <v>2023</v>
      </c>
      <c r="H145" s="163">
        <v>1998</v>
      </c>
      <c r="I145" s="165">
        <f t="shared" si="75"/>
        <v>-1.2357884330202684E-2</v>
      </c>
      <c r="J145" s="164">
        <f t="shared" si="72"/>
        <v>0.83639705882352944</v>
      </c>
      <c r="K145" s="162">
        <f t="shared" si="73"/>
        <v>-25</v>
      </c>
      <c r="L145" s="163">
        <f t="shared" si="74"/>
        <v>910</v>
      </c>
      <c r="M145" s="164">
        <f t="shared" si="71"/>
        <v>5.5729994591568598E-4</v>
      </c>
    </row>
    <row r="146" spans="2:13" x14ac:dyDescent="0.25">
      <c r="B146" s="162" t="s">
        <v>131</v>
      </c>
      <c r="C146" s="163">
        <v>4442</v>
      </c>
      <c r="D146" s="163">
        <v>3355</v>
      </c>
      <c r="E146" s="163">
        <v>3337</v>
      </c>
      <c r="F146" s="163">
        <v>847</v>
      </c>
      <c r="G146" s="163">
        <v>1418</v>
      </c>
      <c r="H146" s="163">
        <v>1336</v>
      </c>
      <c r="I146" s="165">
        <f t="shared" si="75"/>
        <v>-5.7827926657263773E-2</v>
      </c>
      <c r="J146" s="164">
        <f t="shared" si="72"/>
        <v>-0.60178837555886733</v>
      </c>
      <c r="K146" s="162">
        <f t="shared" si="73"/>
        <v>-82</v>
      </c>
      <c r="L146" s="163">
        <f t="shared" si="74"/>
        <v>-2019</v>
      </c>
      <c r="M146" s="164">
        <f t="shared" si="71"/>
        <v>3.7264901288456279E-4</v>
      </c>
    </row>
    <row r="147" spans="2:13" x14ac:dyDescent="0.25">
      <c r="B147" s="168" t="s">
        <v>145</v>
      </c>
      <c r="C147" s="169">
        <f t="shared" ref="C147:H147" si="76">C139-SUM(C140:C146)</f>
        <v>24580</v>
      </c>
      <c r="D147" s="169">
        <f t="shared" si="76"/>
        <v>27367</v>
      </c>
      <c r="E147" s="169">
        <f t="shared" si="76"/>
        <v>14035</v>
      </c>
      <c r="F147" s="169">
        <f t="shared" si="76"/>
        <v>44408</v>
      </c>
      <c r="G147" s="169">
        <f t="shared" si="76"/>
        <v>47744</v>
      </c>
      <c r="H147" s="169">
        <f t="shared" si="76"/>
        <v>52208</v>
      </c>
      <c r="I147" s="171">
        <f t="shared" si="75"/>
        <v>9.3498659517426308E-2</v>
      </c>
      <c r="J147" s="170">
        <f t="shared" si="72"/>
        <v>0.90769905360470649</v>
      </c>
      <c r="K147" s="168">
        <f>H147-G147</f>
        <v>4464</v>
      </c>
      <c r="L147" s="169">
        <f t="shared" si="74"/>
        <v>24841</v>
      </c>
      <c r="M147" s="170">
        <f t="shared" si="71"/>
        <v>1.4562320108291357E-2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102432</v>
      </c>
      <c r="D149" s="176">
        <f t="shared" ref="D149:H149" si="77">D150+D153</f>
        <v>101682</v>
      </c>
      <c r="E149" s="176">
        <f t="shared" si="77"/>
        <v>33173</v>
      </c>
      <c r="F149" s="176">
        <f t="shared" si="77"/>
        <v>88252</v>
      </c>
      <c r="G149" s="176">
        <f t="shared" si="77"/>
        <v>93505</v>
      </c>
      <c r="H149" s="176">
        <f t="shared" si="77"/>
        <v>96698</v>
      </c>
      <c r="I149" s="177">
        <f>IFERROR(H149/G149-1,"-")</f>
        <v>3.4147906529062633E-2</v>
      </c>
      <c r="J149" s="177">
        <f>IFERROR(H149/D149-1,"-")</f>
        <v>-4.9015558309238649E-2</v>
      </c>
      <c r="K149" s="176">
        <f>H149-G149</f>
        <v>3193</v>
      </c>
      <c r="L149" s="176">
        <f>H149-D149</f>
        <v>-4984</v>
      </c>
      <c r="M149" s="177">
        <f t="shared" ref="M149:M161" si="78">H149/H$9</f>
        <v>2.6971866952029529E-2</v>
      </c>
    </row>
    <row r="150" spans="2:13" x14ac:dyDescent="0.25">
      <c r="B150" s="157" t="s">
        <v>97</v>
      </c>
      <c r="C150" s="158">
        <v>43524</v>
      </c>
      <c r="D150" s="158">
        <v>46214</v>
      </c>
      <c r="E150" s="158">
        <v>15912</v>
      </c>
      <c r="F150" s="158">
        <v>48579</v>
      </c>
      <c r="G150" s="158">
        <v>49394</v>
      </c>
      <c r="H150" s="158">
        <v>45290</v>
      </c>
      <c r="I150" s="160">
        <f>IFERROR(H150/G150-1,"-")</f>
        <v>-8.3087014617159949E-2</v>
      </c>
      <c r="J150" s="159">
        <f t="shared" ref="J150:J161" si="79">IFERROR(H150/D150-1,"-")</f>
        <v>-1.9993941229930368E-2</v>
      </c>
      <c r="K150" s="157">
        <f t="shared" ref="K150:K160" si="80">H150-G150</f>
        <v>-4104</v>
      </c>
      <c r="L150" s="158">
        <f t="shared" ref="L150:L161" si="81">H150-D150</f>
        <v>-924</v>
      </c>
      <c r="M150" s="159">
        <f t="shared" si="78"/>
        <v>1.2632689965225935E-2</v>
      </c>
    </row>
    <row r="151" spans="2:13" x14ac:dyDescent="0.25">
      <c r="B151" s="162" t="s">
        <v>103</v>
      </c>
      <c r="C151" s="163">
        <v>26925</v>
      </c>
      <c r="D151" s="163">
        <v>28547</v>
      </c>
      <c r="E151" s="163">
        <v>9256</v>
      </c>
      <c r="F151" s="163">
        <v>35560</v>
      </c>
      <c r="G151" s="163">
        <v>37060</v>
      </c>
      <c r="H151" s="163">
        <v>31334</v>
      </c>
      <c r="I151" s="165">
        <f>IFERROR(H151/G151-1,"-")</f>
        <v>-0.15450620615218569</v>
      </c>
      <c r="J151" s="164">
        <f t="shared" si="79"/>
        <v>9.7628472343854078E-2</v>
      </c>
      <c r="K151" s="162">
        <f t="shared" si="80"/>
        <v>-5726</v>
      </c>
      <c r="L151" s="163">
        <f t="shared" si="81"/>
        <v>2787</v>
      </c>
      <c r="M151" s="164">
        <f t="shared" si="78"/>
        <v>8.7399582108719231E-3</v>
      </c>
    </row>
    <row r="152" spans="2:13" x14ac:dyDescent="0.25">
      <c r="B152" s="162" t="s">
        <v>100</v>
      </c>
      <c r="C152" s="163">
        <v>16599</v>
      </c>
      <c r="D152" s="163">
        <v>17667</v>
      </c>
      <c r="E152" s="163">
        <v>6656</v>
      </c>
      <c r="F152" s="163">
        <v>13019</v>
      </c>
      <c r="G152" s="163">
        <v>12334</v>
      </c>
      <c r="H152" s="163">
        <v>13956</v>
      </c>
      <c r="I152" s="165">
        <f>IFERROR(H152/G152-1,"-")</f>
        <v>0.13150640505918609</v>
      </c>
      <c r="J152" s="164">
        <f t="shared" si="79"/>
        <v>-0.21005264051621664</v>
      </c>
      <c r="K152" s="162">
        <f t="shared" si="80"/>
        <v>1622</v>
      </c>
      <c r="L152" s="163">
        <f t="shared" si="81"/>
        <v>-3711</v>
      </c>
      <c r="M152" s="164">
        <f t="shared" si="78"/>
        <v>3.8927317543540102E-3</v>
      </c>
    </row>
    <row r="153" spans="2:13" x14ac:dyDescent="0.25">
      <c r="B153" s="157" t="s">
        <v>107</v>
      </c>
      <c r="C153" s="158">
        <v>58908</v>
      </c>
      <c r="D153" s="158">
        <v>55468</v>
      </c>
      <c r="E153" s="158">
        <v>17261</v>
      </c>
      <c r="F153" s="158">
        <v>39673</v>
      </c>
      <c r="G153" s="158">
        <v>44111</v>
      </c>
      <c r="H153" s="158">
        <v>51408</v>
      </c>
      <c r="I153" s="160">
        <f>IFERROR(H153/G153-1,"-")</f>
        <v>0.16542359048763355</v>
      </c>
      <c r="J153" s="159">
        <f t="shared" si="79"/>
        <v>-7.3195355880868229E-2</v>
      </c>
      <c r="K153" s="157">
        <f t="shared" si="80"/>
        <v>7297</v>
      </c>
      <c r="L153" s="158">
        <f t="shared" si="81"/>
        <v>-4060</v>
      </c>
      <c r="M153" s="159">
        <f t="shared" si="78"/>
        <v>1.4339176986803594E-2</v>
      </c>
    </row>
    <row r="154" spans="2:13" x14ac:dyDescent="0.25">
      <c r="B154" s="162" t="s">
        <v>110</v>
      </c>
      <c r="C154" s="163">
        <v>18131</v>
      </c>
      <c r="D154" s="163">
        <v>17306</v>
      </c>
      <c r="E154" s="163">
        <v>5088</v>
      </c>
      <c r="F154" s="163">
        <v>14901</v>
      </c>
      <c r="G154" s="163">
        <v>14713</v>
      </c>
      <c r="H154" s="163">
        <v>16286</v>
      </c>
      <c r="I154" s="165">
        <f t="shared" ref="I154:I161" si="82">IFERROR(H154/G154-1,"-")</f>
        <v>0.10691225446883701</v>
      </c>
      <c r="J154" s="164">
        <f t="shared" si="79"/>
        <v>-5.8939096267190516E-2</v>
      </c>
      <c r="K154" s="162">
        <f t="shared" si="80"/>
        <v>1573</v>
      </c>
      <c r="L154" s="163">
        <f t="shared" si="81"/>
        <v>-1020</v>
      </c>
      <c r="M154" s="164">
        <f t="shared" si="78"/>
        <v>4.542636095687118E-3</v>
      </c>
    </row>
    <row r="155" spans="2:13" x14ac:dyDescent="0.25">
      <c r="B155" s="162" t="s">
        <v>113</v>
      </c>
      <c r="C155" s="163">
        <v>16521</v>
      </c>
      <c r="D155" s="163">
        <v>13273</v>
      </c>
      <c r="E155" s="163">
        <v>4122</v>
      </c>
      <c r="F155" s="163">
        <v>7390</v>
      </c>
      <c r="G155" s="163">
        <v>7791</v>
      </c>
      <c r="H155" s="163">
        <v>7560</v>
      </c>
      <c r="I155" s="165">
        <f t="shared" si="82"/>
        <v>-2.9649595687331498E-2</v>
      </c>
      <c r="J155" s="164">
        <f t="shared" si="79"/>
        <v>-0.43042266254802986</v>
      </c>
      <c r="K155" s="162">
        <f t="shared" si="80"/>
        <v>-231</v>
      </c>
      <c r="L155" s="163">
        <f t="shared" si="81"/>
        <v>-5713</v>
      </c>
      <c r="M155" s="164">
        <f t="shared" si="78"/>
        <v>2.1087024980593521E-3</v>
      </c>
    </row>
    <row r="156" spans="2:13" x14ac:dyDescent="0.25">
      <c r="B156" s="162" t="s">
        <v>116</v>
      </c>
      <c r="C156" s="163">
        <v>9496</v>
      </c>
      <c r="D156" s="163">
        <v>8480</v>
      </c>
      <c r="E156" s="163">
        <v>2010</v>
      </c>
      <c r="F156" s="163">
        <v>4956</v>
      </c>
      <c r="G156" s="163">
        <v>7325</v>
      </c>
      <c r="H156" s="163">
        <v>9288</v>
      </c>
      <c r="I156" s="165">
        <f t="shared" si="82"/>
        <v>0.26798634812286681</v>
      </c>
      <c r="J156" s="164">
        <f t="shared" si="79"/>
        <v>9.5283018867924563E-2</v>
      </c>
      <c r="K156" s="162">
        <f t="shared" si="80"/>
        <v>1963</v>
      </c>
      <c r="L156" s="163">
        <f t="shared" si="81"/>
        <v>808</v>
      </c>
      <c r="M156" s="164">
        <f t="shared" si="78"/>
        <v>2.5906916404729182E-3</v>
      </c>
    </row>
    <row r="157" spans="2:13" x14ac:dyDescent="0.25">
      <c r="B157" s="162" t="s">
        <v>123</v>
      </c>
      <c r="C157" s="163">
        <v>1040</v>
      </c>
      <c r="D157" s="163">
        <v>1192</v>
      </c>
      <c r="E157" s="163">
        <v>539</v>
      </c>
      <c r="F157" s="163">
        <v>1245</v>
      </c>
      <c r="G157" s="163">
        <v>1110</v>
      </c>
      <c r="H157" s="163">
        <v>1459</v>
      </c>
      <c r="I157" s="165">
        <f t="shared" si="82"/>
        <v>0.31441441441441431</v>
      </c>
      <c r="J157" s="164">
        <f t="shared" si="79"/>
        <v>0.22399328859060397</v>
      </c>
      <c r="K157" s="162">
        <f t="shared" si="80"/>
        <v>349</v>
      </c>
      <c r="L157" s="163">
        <f t="shared" si="81"/>
        <v>267</v>
      </c>
      <c r="M157" s="164">
        <f t="shared" si="78"/>
        <v>4.069572678133062E-4</v>
      </c>
    </row>
    <row r="158" spans="2:13" x14ac:dyDescent="0.25">
      <c r="B158" s="162" t="s">
        <v>119</v>
      </c>
      <c r="C158" s="163">
        <v>1936</v>
      </c>
      <c r="D158" s="163">
        <v>2489</v>
      </c>
      <c r="E158" s="163">
        <v>1123</v>
      </c>
      <c r="F158" s="163">
        <v>2549</v>
      </c>
      <c r="G158" s="163">
        <v>2405</v>
      </c>
      <c r="H158" s="163">
        <v>2794</v>
      </c>
      <c r="I158" s="165">
        <f t="shared" si="82"/>
        <v>0.1617463617463617</v>
      </c>
      <c r="J158" s="164">
        <f t="shared" si="79"/>
        <v>0.12253917235837686</v>
      </c>
      <c r="K158" s="162">
        <f t="shared" si="80"/>
        <v>389</v>
      </c>
      <c r="L158" s="163">
        <f t="shared" si="81"/>
        <v>305</v>
      </c>
      <c r="M158" s="164">
        <f t="shared" si="78"/>
        <v>7.7932735179600922E-4</v>
      </c>
    </row>
    <row r="159" spans="2:13" x14ac:dyDescent="0.25">
      <c r="B159" s="162" t="s">
        <v>128</v>
      </c>
      <c r="C159" s="163">
        <v>293</v>
      </c>
      <c r="D159" s="163">
        <v>340</v>
      </c>
      <c r="E159" s="163">
        <v>218</v>
      </c>
      <c r="F159" s="163">
        <v>303</v>
      </c>
      <c r="G159" s="163">
        <v>289</v>
      </c>
      <c r="H159" s="163">
        <v>299</v>
      </c>
      <c r="I159" s="165">
        <f t="shared" si="82"/>
        <v>3.460207612456756E-2</v>
      </c>
      <c r="J159" s="164">
        <f t="shared" si="79"/>
        <v>-0.12058823529411766</v>
      </c>
      <c r="K159" s="162">
        <f t="shared" si="80"/>
        <v>10</v>
      </c>
      <c r="L159" s="163">
        <f t="shared" si="81"/>
        <v>-41</v>
      </c>
      <c r="M159" s="164">
        <f t="shared" si="78"/>
        <v>8.33997416560511E-5</v>
      </c>
    </row>
    <row r="160" spans="2:13" x14ac:dyDescent="0.25">
      <c r="B160" s="162" t="s">
        <v>131</v>
      </c>
      <c r="C160" s="163">
        <v>844</v>
      </c>
      <c r="D160" s="163">
        <v>649</v>
      </c>
      <c r="E160" s="163">
        <v>283</v>
      </c>
      <c r="F160" s="163">
        <v>455</v>
      </c>
      <c r="G160" s="163">
        <v>599</v>
      </c>
      <c r="H160" s="163">
        <v>430</v>
      </c>
      <c r="I160" s="165">
        <f t="shared" si="82"/>
        <v>-0.28213689482470783</v>
      </c>
      <c r="J160" s="164">
        <f t="shared" si="79"/>
        <v>-0.33744221879815095</v>
      </c>
      <c r="K160" s="162">
        <f t="shared" si="80"/>
        <v>-169</v>
      </c>
      <c r="L160" s="163">
        <f t="shared" si="81"/>
        <v>-219</v>
      </c>
      <c r="M160" s="164">
        <f t="shared" si="78"/>
        <v>1.1993942779967214E-4</v>
      </c>
    </row>
    <row r="161" spans="2:13" x14ac:dyDescent="0.25">
      <c r="B161" s="168" t="s">
        <v>145</v>
      </c>
      <c r="C161" s="169">
        <f t="shared" ref="C161:H161" si="83">C153-SUM(C154:C160)</f>
        <v>10647</v>
      </c>
      <c r="D161" s="169">
        <f t="shared" si="83"/>
        <v>11739</v>
      </c>
      <c r="E161" s="169">
        <f t="shared" si="83"/>
        <v>3878</v>
      </c>
      <c r="F161" s="169">
        <f t="shared" si="83"/>
        <v>7874</v>
      </c>
      <c r="G161" s="169">
        <f t="shared" si="83"/>
        <v>9879</v>
      </c>
      <c r="H161" s="169">
        <f t="shared" si="83"/>
        <v>13292</v>
      </c>
      <c r="I161" s="171">
        <f t="shared" si="82"/>
        <v>0.34548031177244654</v>
      </c>
      <c r="J161" s="170">
        <f t="shared" si="79"/>
        <v>0.13229406252662068</v>
      </c>
      <c r="K161" s="168">
        <f>H161-G161</f>
        <v>3413</v>
      </c>
      <c r="L161" s="169">
        <f t="shared" si="81"/>
        <v>1553</v>
      </c>
      <c r="M161" s="170">
        <f t="shared" si="78"/>
        <v>3.7075229635191677E-3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8DAFF-CED1-463F-808B-48E9B6C6E337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7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7"/>
      <c r="D4" s="267"/>
      <c r="E4" s="267"/>
      <c r="F4" s="267"/>
      <c r="G4" s="267"/>
      <c r="H4" s="267"/>
      <c r="I4" s="267"/>
      <c r="J4" s="267"/>
      <c r="K4" s="142"/>
      <c r="L4" s="142"/>
      <c r="M4" s="142"/>
      <c r="P4" s="141" t="s">
        <v>266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259</v>
      </c>
      <c r="D7" s="172" t="s">
        <v>260</v>
      </c>
      <c r="E7" s="172" t="s">
        <v>261</v>
      </c>
      <c r="F7" s="172" t="s">
        <v>262</v>
      </c>
      <c r="G7" s="172" t="s">
        <v>263</v>
      </c>
      <c r="H7" s="172" t="s">
        <v>264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259</v>
      </c>
      <c r="R7" s="172" t="s">
        <v>260</v>
      </c>
      <c r="S7" s="172" t="s">
        <v>261</v>
      </c>
      <c r="T7" s="172" t="s">
        <v>262</v>
      </c>
      <c r="U7" s="172" t="s">
        <v>263</v>
      </c>
      <c r="V7" s="172" t="s">
        <v>264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46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1122894</v>
      </c>
      <c r="D9" s="176">
        <f t="shared" ref="D9:H9" si="0">D10+D13</f>
        <v>1067570</v>
      </c>
      <c r="E9" s="176">
        <f t="shared" si="0"/>
        <v>326656</v>
      </c>
      <c r="F9" s="176">
        <f t="shared" si="0"/>
        <v>808801</v>
      </c>
      <c r="G9" s="176">
        <f t="shared" si="0"/>
        <v>912644</v>
      </c>
      <c r="H9" s="176">
        <f t="shared" si="0"/>
        <v>1003054</v>
      </c>
      <c r="I9" s="177">
        <f>IFERROR(H9/G9-1,"-")</f>
        <v>9.9063818969937989E-2</v>
      </c>
      <c r="J9" s="177">
        <f>IFERROR(H9/D9-1,"-")</f>
        <v>-6.0432571166293525E-2</v>
      </c>
      <c r="K9" s="176">
        <f>H9-G9</f>
        <v>90410</v>
      </c>
      <c r="L9" s="176">
        <f>H9-D9</f>
        <v>-64516</v>
      </c>
      <c r="M9" s="177">
        <f t="shared" ref="M9:M21" si="1">H9/H$9</f>
        <v>1</v>
      </c>
      <c r="P9" s="154" t="s">
        <v>68</v>
      </c>
      <c r="Q9" s="176">
        <f>Q10+Q13</f>
        <v>4832</v>
      </c>
      <c r="R9" s="176">
        <f t="shared" ref="R9:V9" si="2">R10+R13</f>
        <v>5071</v>
      </c>
      <c r="S9" s="176">
        <f t="shared" si="2"/>
        <v>1878</v>
      </c>
      <c r="T9" s="176">
        <f t="shared" si="2"/>
        <v>0</v>
      </c>
      <c r="U9" s="176">
        <f t="shared" si="2"/>
        <v>0</v>
      </c>
      <c r="V9" s="176">
        <f t="shared" si="2"/>
        <v>0</v>
      </c>
      <c r="W9" s="177" t="str">
        <f>IFERROR(V9/U9-1,"-")</f>
        <v>-</v>
      </c>
      <c r="X9" s="177">
        <f>IFERROR(V9/R9-1,"-")</f>
        <v>-1</v>
      </c>
      <c r="Y9" s="176">
        <f>V9-U9</f>
        <v>0</v>
      </c>
      <c r="Z9" s="176">
        <f>V9-R9</f>
        <v>-5071</v>
      </c>
      <c r="AA9" s="177" t="e">
        <f t="shared" ref="AA9:AA21" si="3">V9/V$9</f>
        <v>#DIV/0!</v>
      </c>
    </row>
    <row r="10" spans="1:27" x14ac:dyDescent="0.25">
      <c r="A10" s="161" t="s">
        <v>103</v>
      </c>
      <c r="B10" s="157" t="s">
        <v>97</v>
      </c>
      <c r="C10" s="158">
        <v>180003</v>
      </c>
      <c r="D10" s="158">
        <v>166199</v>
      </c>
      <c r="E10" s="158">
        <v>69877</v>
      </c>
      <c r="F10" s="158">
        <v>139589</v>
      </c>
      <c r="G10" s="158">
        <v>144299</v>
      </c>
      <c r="H10" s="158">
        <v>152849</v>
      </c>
      <c r="I10" s="160">
        <f>IFERROR(H10/G10-1,"-")</f>
        <v>5.925196986812109E-2</v>
      </c>
      <c r="J10" s="159">
        <f t="shared" ref="J10:J21" si="4">IFERROR(H10/D10-1,"-")</f>
        <v>-8.0325393052906424E-2</v>
      </c>
      <c r="K10" s="157">
        <f t="shared" ref="K10:K20" si="5">H10-G10</f>
        <v>8550</v>
      </c>
      <c r="L10" s="158">
        <f t="shared" ref="L10:L21" si="6">H10-D10</f>
        <v>-13350</v>
      </c>
      <c r="M10" s="159">
        <f t="shared" si="1"/>
        <v>0.15238362042322745</v>
      </c>
      <c r="P10" s="157" t="s">
        <v>97</v>
      </c>
      <c r="Q10" s="158">
        <v>1271</v>
      </c>
      <c r="R10" s="158">
        <v>1726</v>
      </c>
      <c r="S10" s="158">
        <v>350</v>
      </c>
      <c r="T10" s="158">
        <v>0</v>
      </c>
      <c r="U10" s="158">
        <v>0</v>
      </c>
      <c r="V10" s="158">
        <v>0</v>
      </c>
      <c r="W10" s="160" t="str">
        <f>IFERROR(V10/U10-1,"-")</f>
        <v>-</v>
      </c>
      <c r="X10" s="159">
        <f t="shared" ref="X10:X21" si="7">IFERROR(V10/R10-1,"-")</f>
        <v>-1</v>
      </c>
      <c r="Y10" s="157">
        <f t="shared" ref="Y10:Y20" si="8">V10-U10</f>
        <v>0</v>
      </c>
      <c r="Z10" s="158">
        <f t="shared" ref="Z10:Z21" si="9">V10-R10</f>
        <v>-1726</v>
      </c>
      <c r="AA10" s="159" t="e">
        <f t="shared" si="3"/>
        <v>#DIV/0!</v>
      </c>
    </row>
    <row r="11" spans="1:27" x14ac:dyDescent="0.25">
      <c r="A11" s="161" t="s">
        <v>100</v>
      </c>
      <c r="B11" s="162" t="s">
        <v>103</v>
      </c>
      <c r="C11" s="163">
        <v>95614</v>
      </c>
      <c r="D11" s="163">
        <v>92574</v>
      </c>
      <c r="E11" s="163">
        <v>49661</v>
      </c>
      <c r="F11" s="163">
        <v>82781</v>
      </c>
      <c r="G11" s="163">
        <v>81092</v>
      </c>
      <c r="H11" s="163">
        <v>74558</v>
      </c>
      <c r="I11" s="165">
        <f>IFERROR(H11/G11-1,"-")</f>
        <v>-8.0575149213239272E-2</v>
      </c>
      <c r="J11" s="164">
        <f t="shared" si="4"/>
        <v>-0.19461187806511548</v>
      </c>
      <c r="K11" s="162">
        <f t="shared" si="5"/>
        <v>-6534</v>
      </c>
      <c r="L11" s="163">
        <f t="shared" si="6"/>
        <v>-18016</v>
      </c>
      <c r="M11" s="164">
        <f t="shared" si="1"/>
        <v>7.4330993146929272E-2</v>
      </c>
      <c r="P11" s="162" t="s">
        <v>103</v>
      </c>
      <c r="Q11" s="163">
        <v>1005</v>
      </c>
      <c r="R11" s="163">
        <v>1027</v>
      </c>
      <c r="S11" s="163">
        <v>171</v>
      </c>
      <c r="T11" s="163">
        <v>0</v>
      </c>
      <c r="U11" s="163">
        <v>0</v>
      </c>
      <c r="V11" s="163">
        <v>0</v>
      </c>
      <c r="W11" s="165" t="str">
        <f>IFERROR(V11/U11-1,"-")</f>
        <v>-</v>
      </c>
      <c r="X11" s="164">
        <f t="shared" si="7"/>
        <v>-1</v>
      </c>
      <c r="Y11" s="162">
        <f t="shared" si="8"/>
        <v>0</v>
      </c>
      <c r="Z11" s="163">
        <f t="shared" si="9"/>
        <v>-1027</v>
      </c>
      <c r="AA11" s="164" t="e">
        <f>V11/V$9</f>
        <v>#DIV/0!</v>
      </c>
    </row>
    <row r="12" spans="1:27" x14ac:dyDescent="0.25">
      <c r="A12" s="1"/>
      <c r="B12" s="162" t="s">
        <v>100</v>
      </c>
      <c r="C12" s="163">
        <v>84389</v>
      </c>
      <c r="D12" s="163">
        <v>73625</v>
      </c>
      <c r="E12" s="163">
        <v>20216</v>
      </c>
      <c r="F12" s="163">
        <v>56808</v>
      </c>
      <c r="G12" s="163">
        <v>63207</v>
      </c>
      <c r="H12" s="163">
        <v>78291</v>
      </c>
      <c r="I12" s="165">
        <f>IFERROR(H12/G12-1,"-")</f>
        <v>0.23864445393706402</v>
      </c>
      <c r="J12" s="164">
        <f t="shared" si="4"/>
        <v>6.337521222410869E-2</v>
      </c>
      <c r="K12" s="162">
        <f t="shared" si="5"/>
        <v>15084</v>
      </c>
      <c r="L12" s="163">
        <f t="shared" si="6"/>
        <v>4666</v>
      </c>
      <c r="M12" s="164">
        <f t="shared" si="1"/>
        <v>7.8052627276298192E-2</v>
      </c>
      <c r="P12" s="162" t="s">
        <v>100</v>
      </c>
      <c r="Q12" s="163">
        <v>266</v>
      </c>
      <c r="R12" s="163">
        <v>699</v>
      </c>
      <c r="S12" s="163">
        <v>179</v>
      </c>
      <c r="T12" s="163">
        <v>0</v>
      </c>
      <c r="U12" s="163">
        <v>0</v>
      </c>
      <c r="V12" s="163">
        <v>0</v>
      </c>
      <c r="W12" s="165" t="str">
        <f>IFERROR(V12/U12-1,"-")</f>
        <v>-</v>
      </c>
      <c r="X12" s="164">
        <f t="shared" si="7"/>
        <v>-1</v>
      </c>
      <c r="Y12" s="162">
        <f t="shared" si="8"/>
        <v>0</v>
      </c>
      <c r="Z12" s="163">
        <f t="shared" si="9"/>
        <v>-699</v>
      </c>
      <c r="AA12" s="164" t="e">
        <f t="shared" si="3"/>
        <v>#DIV/0!</v>
      </c>
    </row>
    <row r="13" spans="1:27" s="56" customFormat="1" x14ac:dyDescent="0.25">
      <c r="B13" s="157" t="s">
        <v>107</v>
      </c>
      <c r="C13" s="158">
        <v>942891</v>
      </c>
      <c r="D13" s="158">
        <v>901371</v>
      </c>
      <c r="E13" s="158">
        <v>256779</v>
      </c>
      <c r="F13" s="158">
        <v>669212</v>
      </c>
      <c r="G13" s="158">
        <v>768345</v>
      </c>
      <c r="H13" s="158">
        <v>850205</v>
      </c>
      <c r="I13" s="160">
        <f>IFERROR(H13/G13-1,"-")</f>
        <v>0.10654068159485641</v>
      </c>
      <c r="J13" s="159">
        <f t="shared" si="4"/>
        <v>-5.6764639643387738E-2</v>
      </c>
      <c r="K13" s="157">
        <f t="shared" si="5"/>
        <v>81860</v>
      </c>
      <c r="L13" s="158">
        <f t="shared" si="6"/>
        <v>-51166</v>
      </c>
      <c r="M13" s="159">
        <f t="shared" si="1"/>
        <v>0.84761637957677249</v>
      </c>
      <c r="P13" s="157" t="s">
        <v>107</v>
      </c>
      <c r="Q13" s="158">
        <v>3561</v>
      </c>
      <c r="R13" s="158">
        <v>3345</v>
      </c>
      <c r="S13" s="158">
        <v>1528</v>
      </c>
      <c r="T13" s="158">
        <v>0</v>
      </c>
      <c r="U13" s="158">
        <v>0</v>
      </c>
      <c r="V13" s="158">
        <v>0</v>
      </c>
      <c r="W13" s="160" t="str">
        <f>IFERROR(V13/U13-1,"-")</f>
        <v>-</v>
      </c>
      <c r="X13" s="159">
        <f t="shared" si="7"/>
        <v>-1</v>
      </c>
      <c r="Y13" s="157">
        <f t="shared" si="8"/>
        <v>0</v>
      </c>
      <c r="Z13" s="158">
        <f t="shared" si="9"/>
        <v>-3345</v>
      </c>
      <c r="AA13" s="159" t="e">
        <f t="shared" si="3"/>
        <v>#DIV/0!</v>
      </c>
    </row>
    <row r="14" spans="1:27" s="56" customFormat="1" x14ac:dyDescent="0.25">
      <c r="B14" s="162" t="s">
        <v>110</v>
      </c>
      <c r="C14" s="163">
        <v>506483</v>
      </c>
      <c r="D14" s="163">
        <v>492434</v>
      </c>
      <c r="E14" s="163">
        <v>107238</v>
      </c>
      <c r="F14" s="163">
        <v>331767</v>
      </c>
      <c r="G14" s="163">
        <v>401834</v>
      </c>
      <c r="H14" s="163">
        <v>460786</v>
      </c>
      <c r="I14" s="165">
        <f t="shared" ref="I14:I21" si="10">IFERROR(H14/G14-1,"-")</f>
        <v>0.14670734681485387</v>
      </c>
      <c r="J14" s="164">
        <f t="shared" si="4"/>
        <v>-6.4268511110118332E-2</v>
      </c>
      <c r="K14" s="162">
        <f t="shared" si="5"/>
        <v>58952</v>
      </c>
      <c r="L14" s="163">
        <f t="shared" si="6"/>
        <v>-31648</v>
      </c>
      <c r="M14" s="164">
        <f t="shared" si="1"/>
        <v>0.45938304418306491</v>
      </c>
      <c r="P14" s="162" t="s">
        <v>110</v>
      </c>
      <c r="Q14" s="163">
        <v>1200</v>
      </c>
      <c r="R14" s="163">
        <v>1356</v>
      </c>
      <c r="S14" s="163">
        <v>596</v>
      </c>
      <c r="T14" s="163">
        <v>0</v>
      </c>
      <c r="U14" s="163">
        <v>0</v>
      </c>
      <c r="V14" s="163">
        <v>0</v>
      </c>
      <c r="W14" s="165" t="str">
        <f t="shared" ref="W14:W21" si="11">IFERROR(V14/U14-1,"-")</f>
        <v>-</v>
      </c>
      <c r="X14" s="164">
        <f t="shared" si="7"/>
        <v>-1</v>
      </c>
      <c r="Y14" s="162">
        <f t="shared" si="8"/>
        <v>0</v>
      </c>
      <c r="Z14" s="163">
        <f t="shared" si="9"/>
        <v>-1356</v>
      </c>
      <c r="AA14" s="164" t="e">
        <f t="shared" si="3"/>
        <v>#DIV/0!</v>
      </c>
    </row>
    <row r="15" spans="1:27" x14ac:dyDescent="0.25">
      <c r="A15" s="1"/>
      <c r="B15" s="162" t="s">
        <v>113</v>
      </c>
      <c r="C15" s="163">
        <v>78742</v>
      </c>
      <c r="D15" s="163">
        <v>62140</v>
      </c>
      <c r="E15" s="163">
        <v>19065</v>
      </c>
      <c r="F15" s="163">
        <v>36220</v>
      </c>
      <c r="G15" s="163">
        <v>38567</v>
      </c>
      <c r="H15" s="163">
        <v>44157</v>
      </c>
      <c r="I15" s="165">
        <f t="shared" si="10"/>
        <v>0.14494256747997003</v>
      </c>
      <c r="J15" s="164">
        <f t="shared" si="4"/>
        <v>-0.28939491470872225</v>
      </c>
      <c r="K15" s="162">
        <f t="shared" si="5"/>
        <v>5590</v>
      </c>
      <c r="L15" s="163">
        <f t="shared" si="6"/>
        <v>-17983</v>
      </c>
      <c r="M15" s="164">
        <f t="shared" si="1"/>
        <v>4.4022555116673676E-2</v>
      </c>
      <c r="P15" s="162" t="s">
        <v>113</v>
      </c>
      <c r="Q15" s="163">
        <v>900</v>
      </c>
      <c r="R15" s="163">
        <v>499</v>
      </c>
      <c r="S15" s="163">
        <v>89</v>
      </c>
      <c r="T15" s="163">
        <v>0</v>
      </c>
      <c r="U15" s="163">
        <v>0</v>
      </c>
      <c r="V15" s="163">
        <v>0</v>
      </c>
      <c r="W15" s="165" t="str">
        <f t="shared" si="11"/>
        <v>-</v>
      </c>
      <c r="X15" s="164">
        <f t="shared" si="7"/>
        <v>-1</v>
      </c>
      <c r="Y15" s="162">
        <f t="shared" si="8"/>
        <v>0</v>
      </c>
      <c r="Z15" s="163">
        <f t="shared" si="9"/>
        <v>-499</v>
      </c>
      <c r="AA15" s="164" t="e">
        <f t="shared" si="3"/>
        <v>#DIV/0!</v>
      </c>
    </row>
    <row r="16" spans="1:27" x14ac:dyDescent="0.25">
      <c r="A16" s="1"/>
      <c r="B16" s="162" t="s">
        <v>116</v>
      </c>
      <c r="C16" s="163">
        <v>25508</v>
      </c>
      <c r="D16" s="163">
        <v>23829</v>
      </c>
      <c r="E16" s="163">
        <v>8578</v>
      </c>
      <c r="F16" s="163">
        <v>25472</v>
      </c>
      <c r="G16" s="163">
        <v>33505</v>
      </c>
      <c r="H16" s="163">
        <v>32694</v>
      </c>
      <c r="I16" s="165">
        <f t="shared" si="10"/>
        <v>-2.4205342486196102E-2</v>
      </c>
      <c r="J16" s="164">
        <f t="shared" si="4"/>
        <v>0.37202568299131311</v>
      </c>
      <c r="K16" s="162">
        <f t="shared" si="5"/>
        <v>-811</v>
      </c>
      <c r="L16" s="163">
        <f t="shared" si="6"/>
        <v>8865</v>
      </c>
      <c r="M16" s="164">
        <f t="shared" si="1"/>
        <v>3.259445652975812E-2</v>
      </c>
      <c r="P16" s="162" t="s">
        <v>116</v>
      </c>
      <c r="Q16" s="163">
        <v>74</v>
      </c>
      <c r="R16" s="163">
        <v>197</v>
      </c>
      <c r="S16" s="163">
        <v>56</v>
      </c>
      <c r="T16" s="163">
        <v>0</v>
      </c>
      <c r="U16" s="163">
        <v>0</v>
      </c>
      <c r="V16" s="163">
        <v>0</v>
      </c>
      <c r="W16" s="165" t="str">
        <f t="shared" si="11"/>
        <v>-</v>
      </c>
      <c r="X16" s="164">
        <f t="shared" si="7"/>
        <v>-1</v>
      </c>
      <c r="Y16" s="162">
        <f t="shared" si="8"/>
        <v>0</v>
      </c>
      <c r="Z16" s="163">
        <f t="shared" si="9"/>
        <v>-197</v>
      </c>
      <c r="AA16" s="164" t="e">
        <f t="shared" si="3"/>
        <v>#DIV/0!</v>
      </c>
    </row>
    <row r="17" spans="1:27" x14ac:dyDescent="0.25">
      <c r="A17" s="1"/>
      <c r="B17" s="162" t="s">
        <v>123</v>
      </c>
      <c r="C17" s="163">
        <v>40394</v>
      </c>
      <c r="D17" s="163">
        <v>40271</v>
      </c>
      <c r="E17" s="163">
        <v>11079</v>
      </c>
      <c r="F17" s="163">
        <v>40263</v>
      </c>
      <c r="G17" s="163">
        <v>39914</v>
      </c>
      <c r="H17" s="163">
        <v>40265</v>
      </c>
      <c r="I17" s="165">
        <f t="shared" si="10"/>
        <v>8.7939068998346137E-3</v>
      </c>
      <c r="J17" s="164">
        <f t="shared" si="4"/>
        <v>-1.4899058876116644E-4</v>
      </c>
      <c r="K17" s="162">
        <f t="shared" si="5"/>
        <v>351</v>
      </c>
      <c r="L17" s="163">
        <f t="shared" si="6"/>
        <v>-6</v>
      </c>
      <c r="M17" s="164">
        <f t="shared" si="1"/>
        <v>4.0142405094840357E-2</v>
      </c>
      <c r="P17" s="162" t="s">
        <v>123</v>
      </c>
      <c r="Q17" s="163">
        <v>119</v>
      </c>
      <c r="R17" s="163">
        <v>163</v>
      </c>
      <c r="S17" s="163">
        <v>13</v>
      </c>
      <c r="T17" s="163">
        <v>0</v>
      </c>
      <c r="U17" s="163">
        <v>0</v>
      </c>
      <c r="V17" s="163">
        <v>0</v>
      </c>
      <c r="W17" s="165" t="str">
        <f t="shared" si="11"/>
        <v>-</v>
      </c>
      <c r="X17" s="164">
        <f t="shared" si="7"/>
        <v>-1</v>
      </c>
      <c r="Y17" s="162">
        <f t="shared" si="8"/>
        <v>0</v>
      </c>
      <c r="Z17" s="163">
        <f t="shared" si="9"/>
        <v>-163</v>
      </c>
      <c r="AA17" s="164" t="e">
        <f t="shared" si="3"/>
        <v>#DIV/0!</v>
      </c>
    </row>
    <row r="18" spans="1:27" x14ac:dyDescent="0.25">
      <c r="A18" s="1"/>
      <c r="B18" s="162" t="s">
        <v>119</v>
      </c>
      <c r="C18" s="163">
        <v>13040</v>
      </c>
      <c r="D18" s="163">
        <v>11840</v>
      </c>
      <c r="E18" s="163">
        <v>5816</v>
      </c>
      <c r="F18" s="163">
        <v>12329</v>
      </c>
      <c r="G18" s="163">
        <v>13020</v>
      </c>
      <c r="H18" s="163">
        <v>13645</v>
      </c>
      <c r="I18" s="165">
        <f t="shared" si="10"/>
        <v>4.8003072196620478E-2</v>
      </c>
      <c r="J18" s="164">
        <f t="shared" si="4"/>
        <v>0.15244932432432434</v>
      </c>
      <c r="K18" s="162">
        <f t="shared" si="5"/>
        <v>625</v>
      </c>
      <c r="L18" s="163">
        <f t="shared" si="6"/>
        <v>1805</v>
      </c>
      <c r="M18" s="164">
        <f t="shared" si="1"/>
        <v>1.3603455048282545E-2</v>
      </c>
      <c r="P18" s="162" t="s">
        <v>119</v>
      </c>
      <c r="Q18" s="163">
        <v>24</v>
      </c>
      <c r="R18" s="163">
        <v>38</v>
      </c>
      <c r="S18" s="163">
        <v>52</v>
      </c>
      <c r="T18" s="163">
        <v>0</v>
      </c>
      <c r="U18" s="163">
        <v>0</v>
      </c>
      <c r="V18" s="163">
        <v>0</v>
      </c>
      <c r="W18" s="165" t="str">
        <f t="shared" si="11"/>
        <v>-</v>
      </c>
      <c r="X18" s="164">
        <f t="shared" si="7"/>
        <v>-1</v>
      </c>
      <c r="Y18" s="162">
        <f t="shared" si="8"/>
        <v>0</v>
      </c>
      <c r="Z18" s="163">
        <f t="shared" si="9"/>
        <v>-38</v>
      </c>
      <c r="AA18" s="164" t="e">
        <f t="shared" si="3"/>
        <v>#DIV/0!</v>
      </c>
    </row>
    <row r="19" spans="1:27" x14ac:dyDescent="0.25">
      <c r="A19" s="161" t="s">
        <v>144</v>
      </c>
      <c r="B19" s="162" t="s">
        <v>128</v>
      </c>
      <c r="C19" s="163">
        <v>19803</v>
      </c>
      <c r="D19" s="163">
        <v>22566</v>
      </c>
      <c r="E19" s="163">
        <v>10431</v>
      </c>
      <c r="F19" s="163">
        <v>15444</v>
      </c>
      <c r="G19" s="163">
        <v>17504</v>
      </c>
      <c r="H19" s="163">
        <v>15762</v>
      </c>
      <c r="I19" s="165">
        <f t="shared" si="10"/>
        <v>-9.9520109689213876E-2</v>
      </c>
      <c r="J19" s="164">
        <f t="shared" si="4"/>
        <v>-0.3015155543738367</v>
      </c>
      <c r="K19" s="162">
        <f t="shared" si="5"/>
        <v>-1742</v>
      </c>
      <c r="L19" s="163">
        <f t="shared" si="6"/>
        <v>-6804</v>
      </c>
      <c r="M19" s="164">
        <f t="shared" si="1"/>
        <v>1.5714009415245839E-2</v>
      </c>
      <c r="P19" s="162" t="s">
        <v>128</v>
      </c>
      <c r="Q19" s="163">
        <v>27</v>
      </c>
      <c r="R19" s="163">
        <v>46</v>
      </c>
      <c r="S19" s="163">
        <v>60</v>
      </c>
      <c r="T19" s="163">
        <v>0</v>
      </c>
      <c r="U19" s="163">
        <v>0</v>
      </c>
      <c r="V19" s="163">
        <v>0</v>
      </c>
      <c r="W19" s="165" t="str">
        <f t="shared" si="11"/>
        <v>-</v>
      </c>
      <c r="X19" s="164">
        <f t="shared" si="7"/>
        <v>-1</v>
      </c>
      <c r="Y19" s="162">
        <f t="shared" si="8"/>
        <v>0</v>
      </c>
      <c r="Z19" s="163">
        <f t="shared" si="9"/>
        <v>-46</v>
      </c>
      <c r="AA19" s="164" t="e">
        <f t="shared" si="3"/>
        <v>#DIV/0!</v>
      </c>
    </row>
    <row r="20" spans="1:27" x14ac:dyDescent="0.25">
      <c r="A20" s="167" t="s">
        <v>145</v>
      </c>
      <c r="B20" s="162" t="s">
        <v>131</v>
      </c>
      <c r="C20" s="163">
        <v>37039</v>
      </c>
      <c r="D20" s="163">
        <v>31637</v>
      </c>
      <c r="E20" s="163">
        <v>16376</v>
      </c>
      <c r="F20" s="163">
        <v>13206</v>
      </c>
      <c r="G20" s="163">
        <v>17170</v>
      </c>
      <c r="H20" s="163">
        <v>19122</v>
      </c>
      <c r="I20" s="165">
        <f t="shared" si="10"/>
        <v>0.11368666278392547</v>
      </c>
      <c r="J20" s="164">
        <f t="shared" si="4"/>
        <v>-0.39558112336820817</v>
      </c>
      <c r="K20" s="162">
        <f t="shared" si="5"/>
        <v>1952</v>
      </c>
      <c r="L20" s="163">
        <f t="shared" si="6"/>
        <v>-12515</v>
      </c>
      <c r="M20" s="164">
        <f t="shared" si="1"/>
        <v>1.9063779218267411E-2</v>
      </c>
      <c r="P20" s="162" t="s">
        <v>131</v>
      </c>
      <c r="Q20" s="163">
        <v>55</v>
      </c>
      <c r="R20" s="163">
        <v>84</v>
      </c>
      <c r="S20" s="163">
        <v>96</v>
      </c>
      <c r="T20" s="163">
        <v>0</v>
      </c>
      <c r="U20" s="163">
        <v>0</v>
      </c>
      <c r="V20" s="163">
        <v>0</v>
      </c>
      <c r="W20" s="165" t="str">
        <f t="shared" si="11"/>
        <v>-</v>
      </c>
      <c r="X20" s="164">
        <f t="shared" si="7"/>
        <v>-1</v>
      </c>
      <c r="Y20" s="162">
        <f t="shared" si="8"/>
        <v>0</v>
      </c>
      <c r="Z20" s="163">
        <f t="shared" si="9"/>
        <v>-84</v>
      </c>
      <c r="AA20" s="164" t="e">
        <f t="shared" si="3"/>
        <v>#DIV/0!</v>
      </c>
    </row>
    <row r="21" spans="1:27" x14ac:dyDescent="0.25">
      <c r="B21" s="168" t="s">
        <v>145</v>
      </c>
      <c r="C21" s="169">
        <f t="shared" ref="C21:H21" si="12">C13-SUM(C14:C20)</f>
        <v>221882</v>
      </c>
      <c r="D21" s="169">
        <f t="shared" si="12"/>
        <v>216654</v>
      </c>
      <c r="E21" s="169">
        <f t="shared" si="12"/>
        <v>78196</v>
      </c>
      <c r="F21" s="169">
        <f t="shared" si="12"/>
        <v>194511</v>
      </c>
      <c r="G21" s="169">
        <f t="shared" si="12"/>
        <v>206831</v>
      </c>
      <c r="H21" s="169">
        <f t="shared" si="12"/>
        <v>223774</v>
      </c>
      <c r="I21" s="171">
        <f t="shared" si="10"/>
        <v>8.1917120741088034E-2</v>
      </c>
      <c r="J21" s="170">
        <f t="shared" si="4"/>
        <v>3.2863459709952192E-2</v>
      </c>
      <c r="K21" s="168">
        <f>H21-G21</f>
        <v>16943</v>
      </c>
      <c r="L21" s="169">
        <f t="shared" si="6"/>
        <v>7120</v>
      </c>
      <c r="M21" s="170">
        <f t="shared" si="1"/>
        <v>0.22309267497063967</v>
      </c>
      <c r="P21" s="168" t="s">
        <v>145</v>
      </c>
      <c r="Q21" s="169">
        <f t="shared" ref="Q21:V21" si="13">Q13-SUM(Q14:Q20)</f>
        <v>1162</v>
      </c>
      <c r="R21" s="169">
        <f t="shared" si="13"/>
        <v>962</v>
      </c>
      <c r="S21" s="169">
        <f t="shared" si="13"/>
        <v>566</v>
      </c>
      <c r="T21" s="169">
        <f t="shared" si="13"/>
        <v>0</v>
      </c>
      <c r="U21" s="169">
        <f t="shared" si="13"/>
        <v>0</v>
      </c>
      <c r="V21" s="169">
        <f t="shared" si="13"/>
        <v>0</v>
      </c>
      <c r="W21" s="171" t="str">
        <f t="shared" si="11"/>
        <v>-</v>
      </c>
      <c r="X21" s="170">
        <f t="shared" si="7"/>
        <v>-1</v>
      </c>
      <c r="Y21" s="168">
        <f>V21-U21</f>
        <v>0</v>
      </c>
      <c r="Z21" s="169">
        <f t="shared" si="9"/>
        <v>-962</v>
      </c>
      <c r="AA21" s="170" t="e">
        <f t="shared" si="3"/>
        <v>#DIV/0!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314919</v>
      </c>
      <c r="D23" s="176">
        <f t="shared" ref="D23:H23" si="14">D24+D27</f>
        <v>334917</v>
      </c>
      <c r="E23" s="176">
        <f t="shared" si="14"/>
        <v>88250</v>
      </c>
      <c r="F23" s="176">
        <f t="shared" si="14"/>
        <v>214850</v>
      </c>
      <c r="G23" s="176">
        <f t="shared" si="14"/>
        <v>283761</v>
      </c>
      <c r="H23" s="176">
        <f t="shared" si="14"/>
        <v>302063</v>
      </c>
      <c r="I23" s="177">
        <f>IFERROR(H23/G23-1,"-")</f>
        <v>6.4497940167958179E-2</v>
      </c>
      <c r="J23" s="177">
        <f>IFERROR(H23/D23-1,"-")</f>
        <v>-9.8095946159794778E-2</v>
      </c>
      <c r="K23" s="176">
        <f>H23-G23</f>
        <v>18302</v>
      </c>
      <c r="L23" s="176">
        <f>H23-D23</f>
        <v>-32854</v>
      </c>
      <c r="M23" s="177">
        <f t="shared" ref="M23:M35" si="15">H23/H$9</f>
        <v>0.30114330833634084</v>
      </c>
    </row>
    <row r="24" spans="1:27" x14ac:dyDescent="0.25">
      <c r="B24" s="157" t="s">
        <v>97</v>
      </c>
      <c r="C24" s="158">
        <v>25286</v>
      </c>
      <c r="D24" s="158">
        <v>36642</v>
      </c>
      <c r="E24" s="158">
        <v>17005</v>
      </c>
      <c r="F24" s="158">
        <v>29790</v>
      </c>
      <c r="G24" s="158">
        <v>34248</v>
      </c>
      <c r="H24" s="158">
        <v>29936</v>
      </c>
      <c r="I24" s="160">
        <f>IFERROR(H24/G24-1,"-")</f>
        <v>-0.1259051623452464</v>
      </c>
      <c r="J24" s="159">
        <f t="shared" ref="J24:J35" si="16">IFERROR(H24/D24-1,"-")</f>
        <v>-0.18301402761857977</v>
      </c>
      <c r="K24" s="157">
        <f t="shared" ref="K24:K34" si="17">H24-G24</f>
        <v>-4312</v>
      </c>
      <c r="L24" s="158">
        <f t="shared" ref="L24:L35" si="18">H24-D24</f>
        <v>-6706</v>
      </c>
      <c r="M24" s="159">
        <f t="shared" si="15"/>
        <v>2.984485381644458E-2</v>
      </c>
    </row>
    <row r="25" spans="1:27" x14ac:dyDescent="0.25">
      <c r="B25" s="162" t="s">
        <v>103</v>
      </c>
      <c r="C25" s="163">
        <v>16544</v>
      </c>
      <c r="D25" s="163">
        <v>26505</v>
      </c>
      <c r="E25" s="163">
        <v>14753</v>
      </c>
      <c r="F25" s="163">
        <v>16435</v>
      </c>
      <c r="G25" s="163">
        <v>18342</v>
      </c>
      <c r="H25" s="163">
        <v>15127</v>
      </c>
      <c r="I25" s="165">
        <f>IFERROR(H25/G25-1,"-")</f>
        <v>-0.17528077636026607</v>
      </c>
      <c r="J25" s="164">
        <f t="shared" si="16"/>
        <v>-0.4292774948122996</v>
      </c>
      <c r="K25" s="162">
        <f t="shared" si="17"/>
        <v>-3215</v>
      </c>
      <c r="L25" s="163">
        <f t="shared" si="18"/>
        <v>-11378</v>
      </c>
      <c r="M25" s="164">
        <f t="shared" si="15"/>
        <v>1.5080942800686703E-2</v>
      </c>
    </row>
    <row r="26" spans="1:27" x14ac:dyDescent="0.25">
      <c r="B26" s="162" t="s">
        <v>100</v>
      </c>
      <c r="C26" s="163">
        <v>8742</v>
      </c>
      <c r="D26" s="163">
        <v>10137</v>
      </c>
      <c r="E26" s="163">
        <v>2252</v>
      </c>
      <c r="F26" s="163">
        <v>13355</v>
      </c>
      <c r="G26" s="163">
        <v>15906</v>
      </c>
      <c r="H26" s="163">
        <v>14809</v>
      </c>
      <c r="I26" s="165">
        <f>IFERROR(H26/G26-1,"-")</f>
        <v>-6.8967685150257751E-2</v>
      </c>
      <c r="J26" s="164">
        <f t="shared" si="16"/>
        <v>0.46088586366775175</v>
      </c>
      <c r="K26" s="162">
        <f t="shared" si="17"/>
        <v>-1097</v>
      </c>
      <c r="L26" s="163">
        <f t="shared" si="18"/>
        <v>4672</v>
      </c>
      <c r="M26" s="164">
        <f t="shared" si="15"/>
        <v>1.4763911015757875E-2</v>
      </c>
    </row>
    <row r="27" spans="1:27" x14ac:dyDescent="0.25">
      <c r="B27" s="157" t="s">
        <v>107</v>
      </c>
      <c r="C27" s="158">
        <v>289633</v>
      </c>
      <c r="D27" s="158">
        <v>298275</v>
      </c>
      <c r="E27" s="158">
        <v>71245</v>
      </c>
      <c r="F27" s="158">
        <v>185060</v>
      </c>
      <c r="G27" s="158">
        <v>249513</v>
      </c>
      <c r="H27" s="158">
        <v>272127</v>
      </c>
      <c r="I27" s="160">
        <f>IFERROR(H27/G27-1,"-")</f>
        <v>9.0632552211708406E-2</v>
      </c>
      <c r="J27" s="159">
        <f t="shared" si="16"/>
        <v>-8.7664068393261241E-2</v>
      </c>
      <c r="K27" s="157">
        <f t="shared" si="17"/>
        <v>22614</v>
      </c>
      <c r="L27" s="158">
        <f t="shared" si="18"/>
        <v>-26148</v>
      </c>
      <c r="M27" s="159">
        <f t="shared" si="15"/>
        <v>0.27129845451989626</v>
      </c>
    </row>
    <row r="28" spans="1:27" x14ac:dyDescent="0.25">
      <c r="B28" s="162" t="s">
        <v>110</v>
      </c>
      <c r="C28" s="163">
        <v>177993</v>
      </c>
      <c r="D28" s="163">
        <v>180912</v>
      </c>
      <c r="E28" s="163">
        <v>37804</v>
      </c>
      <c r="F28" s="163">
        <v>100421</v>
      </c>
      <c r="G28" s="163">
        <v>143657</v>
      </c>
      <c r="H28" s="163">
        <v>163574</v>
      </c>
      <c r="I28" s="165">
        <f t="shared" ref="I28:I35" si="19">IFERROR(H28/G28-1,"-")</f>
        <v>0.13864273930264459</v>
      </c>
      <c r="J28" s="164">
        <f t="shared" si="16"/>
        <v>-9.5836649862916734E-2</v>
      </c>
      <c r="K28" s="162">
        <f t="shared" si="17"/>
        <v>19917</v>
      </c>
      <c r="L28" s="163">
        <f t="shared" si="18"/>
        <v>-17338</v>
      </c>
      <c r="M28" s="164">
        <f t="shared" si="15"/>
        <v>0.16307596599983651</v>
      </c>
    </row>
    <row r="29" spans="1:27" x14ac:dyDescent="0.25">
      <c r="B29" s="162" t="s">
        <v>113</v>
      </c>
      <c r="C29" s="163">
        <v>27235</v>
      </c>
      <c r="D29" s="163">
        <v>24436</v>
      </c>
      <c r="E29" s="163">
        <v>6205</v>
      </c>
      <c r="F29" s="163">
        <v>10588</v>
      </c>
      <c r="G29" s="163">
        <v>11713</v>
      </c>
      <c r="H29" s="163">
        <v>13264</v>
      </c>
      <c r="I29" s="165">
        <f t="shared" si="19"/>
        <v>0.13241697259455298</v>
      </c>
      <c r="J29" s="164">
        <f t="shared" si="16"/>
        <v>-0.45719430348665901</v>
      </c>
      <c r="K29" s="162">
        <f t="shared" si="17"/>
        <v>1551</v>
      </c>
      <c r="L29" s="163">
        <f t="shared" si="18"/>
        <v>-11172</v>
      </c>
      <c r="M29" s="164">
        <f t="shared" si="15"/>
        <v>1.3223615079547063E-2</v>
      </c>
    </row>
    <row r="30" spans="1:27" x14ac:dyDescent="0.25">
      <c r="B30" s="162" t="s">
        <v>116</v>
      </c>
      <c r="C30" s="163">
        <v>4568</v>
      </c>
      <c r="D30" s="163">
        <v>7852</v>
      </c>
      <c r="E30" s="163">
        <v>2700</v>
      </c>
      <c r="F30" s="163">
        <v>8627</v>
      </c>
      <c r="G30" s="163">
        <v>15488</v>
      </c>
      <c r="H30" s="163">
        <v>13632</v>
      </c>
      <c r="I30" s="165">
        <f t="shared" si="19"/>
        <v>-0.1198347107438017</v>
      </c>
      <c r="J30" s="164">
        <f t="shared" si="16"/>
        <v>0.73611818644931226</v>
      </c>
      <c r="K30" s="162">
        <f t="shared" si="17"/>
        <v>-1856</v>
      </c>
      <c r="L30" s="163">
        <f t="shared" si="18"/>
        <v>5780</v>
      </c>
      <c r="M30" s="164">
        <f t="shared" si="15"/>
        <v>1.3590494629401807E-2</v>
      </c>
    </row>
    <row r="31" spans="1:27" x14ac:dyDescent="0.25">
      <c r="B31" s="162" t="s">
        <v>123</v>
      </c>
      <c r="C31" s="163">
        <v>10296</v>
      </c>
      <c r="D31" s="163">
        <v>11696</v>
      </c>
      <c r="E31" s="163">
        <v>2616</v>
      </c>
      <c r="F31" s="163">
        <v>10032</v>
      </c>
      <c r="G31" s="163">
        <v>11229</v>
      </c>
      <c r="H31" s="163">
        <v>8871</v>
      </c>
      <c r="I31" s="165">
        <f t="shared" si="19"/>
        <v>-0.20999198503873895</v>
      </c>
      <c r="J31" s="164">
        <f t="shared" si="16"/>
        <v>-0.24153556771545825</v>
      </c>
      <c r="K31" s="162">
        <f t="shared" si="17"/>
        <v>-2358</v>
      </c>
      <c r="L31" s="163">
        <f t="shared" si="18"/>
        <v>-2825</v>
      </c>
      <c r="M31" s="164">
        <f t="shared" si="15"/>
        <v>8.8439904531560608E-3</v>
      </c>
    </row>
    <row r="32" spans="1:27" x14ac:dyDescent="0.25">
      <c r="B32" s="162" t="s">
        <v>119</v>
      </c>
      <c r="C32" s="163">
        <v>3710</v>
      </c>
      <c r="D32" s="163">
        <v>4066</v>
      </c>
      <c r="E32" s="163">
        <v>1883</v>
      </c>
      <c r="F32" s="163">
        <v>3993</v>
      </c>
      <c r="G32" s="163">
        <v>4351</v>
      </c>
      <c r="H32" s="163">
        <v>4237</v>
      </c>
      <c r="I32" s="165">
        <f t="shared" si="19"/>
        <v>-2.6200873362445365E-2</v>
      </c>
      <c r="J32" s="164">
        <f t="shared" si="16"/>
        <v>4.20560747663552E-2</v>
      </c>
      <c r="K32" s="162">
        <f t="shared" si="17"/>
        <v>-114</v>
      </c>
      <c r="L32" s="163">
        <f t="shared" si="18"/>
        <v>171</v>
      </c>
      <c r="M32" s="164">
        <f t="shared" si="15"/>
        <v>4.2240995998221436E-3</v>
      </c>
    </row>
    <row r="33" spans="2:13" x14ac:dyDescent="0.25">
      <c r="B33" s="162" t="s">
        <v>128</v>
      </c>
      <c r="C33" s="163">
        <v>2794</v>
      </c>
      <c r="D33" s="163">
        <v>3642</v>
      </c>
      <c r="E33" s="163">
        <v>1995</v>
      </c>
      <c r="F33" s="163">
        <v>1916</v>
      </c>
      <c r="G33" s="163">
        <v>2732</v>
      </c>
      <c r="H33" s="163">
        <v>2220</v>
      </c>
      <c r="I33" s="165">
        <f t="shared" si="19"/>
        <v>-0.18740849194729137</v>
      </c>
      <c r="J33" s="164">
        <f t="shared" si="16"/>
        <v>-0.39044481054365732</v>
      </c>
      <c r="K33" s="162">
        <f t="shared" si="17"/>
        <v>-512</v>
      </c>
      <c r="L33" s="163">
        <f t="shared" si="18"/>
        <v>-1422</v>
      </c>
      <c r="M33" s="164">
        <f t="shared" si="15"/>
        <v>2.2132407627106815E-3</v>
      </c>
    </row>
    <row r="34" spans="2:13" x14ac:dyDescent="0.25">
      <c r="B34" s="162" t="s">
        <v>131</v>
      </c>
      <c r="C34" s="163">
        <v>4290</v>
      </c>
      <c r="D34" s="163">
        <v>4453</v>
      </c>
      <c r="E34" s="163">
        <v>1716</v>
      </c>
      <c r="F34" s="163">
        <v>1145</v>
      </c>
      <c r="G34" s="163">
        <v>2224</v>
      </c>
      <c r="H34" s="163">
        <v>2374</v>
      </c>
      <c r="I34" s="165">
        <f t="shared" si="19"/>
        <v>6.744604316546754E-2</v>
      </c>
      <c r="J34" s="164">
        <f t="shared" si="16"/>
        <v>-0.46687626319335285</v>
      </c>
      <c r="K34" s="162">
        <f t="shared" si="17"/>
        <v>150</v>
      </c>
      <c r="L34" s="163">
        <f t="shared" si="18"/>
        <v>-2079</v>
      </c>
      <c r="M34" s="164">
        <f t="shared" si="15"/>
        <v>2.3667718786825036E-3</v>
      </c>
    </row>
    <row r="35" spans="2:13" x14ac:dyDescent="0.25">
      <c r="B35" s="168" t="s">
        <v>145</v>
      </c>
      <c r="C35" s="169">
        <f t="shared" ref="C35:H35" si="20">C27-SUM(C28:C34)</f>
        <v>58747</v>
      </c>
      <c r="D35" s="169">
        <f t="shared" si="20"/>
        <v>61218</v>
      </c>
      <c r="E35" s="169">
        <f t="shared" si="20"/>
        <v>16326</v>
      </c>
      <c r="F35" s="169">
        <f t="shared" si="20"/>
        <v>48338</v>
      </c>
      <c r="G35" s="169">
        <f t="shared" si="20"/>
        <v>58119</v>
      </c>
      <c r="H35" s="169">
        <f t="shared" si="20"/>
        <v>63955</v>
      </c>
      <c r="I35" s="171">
        <f t="shared" si="19"/>
        <v>0.1004146664601937</v>
      </c>
      <c r="J35" s="170">
        <f t="shared" si="16"/>
        <v>4.4709072495017876E-2</v>
      </c>
      <c r="K35" s="168">
        <f>H35-G35</f>
        <v>5836</v>
      </c>
      <c r="L35" s="169">
        <f t="shared" si="18"/>
        <v>2737</v>
      </c>
      <c r="M35" s="170">
        <f t="shared" si="15"/>
        <v>6.3760276116739484E-2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513445</v>
      </c>
      <c r="D37" s="176">
        <f t="shared" ref="D37:H37" si="21">D38+D41</f>
        <v>480222</v>
      </c>
      <c r="E37" s="176">
        <f t="shared" si="21"/>
        <v>140135</v>
      </c>
      <c r="F37" s="176">
        <f t="shared" si="21"/>
        <v>409026</v>
      </c>
      <c r="G37" s="176">
        <f t="shared" si="21"/>
        <v>422543</v>
      </c>
      <c r="H37" s="176">
        <f t="shared" si="21"/>
        <v>439267</v>
      </c>
      <c r="I37" s="177">
        <f>IFERROR(H37/G37-1,"-")</f>
        <v>3.9579403752990849E-2</v>
      </c>
      <c r="J37" s="177">
        <f>IFERROR(H37/D37-1,"-")</f>
        <v>-8.5283473060376203E-2</v>
      </c>
      <c r="K37" s="176">
        <f>H37-G37</f>
        <v>16724</v>
      </c>
      <c r="L37" s="176">
        <f>H37-D37</f>
        <v>-40955</v>
      </c>
      <c r="M37" s="177">
        <f t="shared" ref="M37:M49" si="22">H37/H$9</f>
        <v>0.43792956311424908</v>
      </c>
    </row>
    <row r="38" spans="2:13" x14ac:dyDescent="0.25">
      <c r="B38" s="157" t="s">
        <v>97</v>
      </c>
      <c r="C38" s="158">
        <v>49732</v>
      </c>
      <c r="D38" s="158">
        <v>42098</v>
      </c>
      <c r="E38" s="158">
        <v>21721</v>
      </c>
      <c r="F38" s="158">
        <v>37415</v>
      </c>
      <c r="G38" s="158">
        <v>34012</v>
      </c>
      <c r="H38" s="158">
        <v>29879</v>
      </c>
      <c r="I38" s="160">
        <f>IFERROR(H38/G38-1,"-")</f>
        <v>-0.12151593555215812</v>
      </c>
      <c r="J38" s="159">
        <f t="shared" ref="J38:J49" si="23">IFERROR(H38/D38-1,"-")</f>
        <v>-0.2902513183524158</v>
      </c>
      <c r="K38" s="157">
        <f t="shared" ref="K38:K48" si="24">H38-G38</f>
        <v>-4133</v>
      </c>
      <c r="L38" s="158">
        <f t="shared" ref="L38:L49" si="25">H38-D38</f>
        <v>-12219</v>
      </c>
      <c r="M38" s="159">
        <f t="shared" si="22"/>
        <v>2.9788027364429034E-2</v>
      </c>
    </row>
    <row r="39" spans="2:13" x14ac:dyDescent="0.25">
      <c r="B39" s="162" t="s">
        <v>103</v>
      </c>
      <c r="C39" s="163">
        <v>27811</v>
      </c>
      <c r="D39" s="163">
        <v>29605</v>
      </c>
      <c r="E39" s="163">
        <v>17094</v>
      </c>
      <c r="F39" s="163">
        <v>27660</v>
      </c>
      <c r="G39" s="163">
        <v>20787</v>
      </c>
      <c r="H39" s="163">
        <v>16933</v>
      </c>
      <c r="I39" s="165">
        <f>IFERROR(H39/G39-1,"-")</f>
        <v>-0.18540433925049304</v>
      </c>
      <c r="J39" s="164">
        <f t="shared" si="23"/>
        <v>-0.42803580476270897</v>
      </c>
      <c r="K39" s="162">
        <f t="shared" si="24"/>
        <v>-3854</v>
      </c>
      <c r="L39" s="163">
        <f t="shared" si="25"/>
        <v>-12672</v>
      </c>
      <c r="M39" s="164">
        <f t="shared" si="22"/>
        <v>1.6881444069810798E-2</v>
      </c>
    </row>
    <row r="40" spans="2:13" x14ac:dyDescent="0.25">
      <c r="B40" s="162" t="s">
        <v>100</v>
      </c>
      <c r="C40" s="163">
        <v>21921</v>
      </c>
      <c r="D40" s="163">
        <v>12493</v>
      </c>
      <c r="E40" s="163">
        <v>4627</v>
      </c>
      <c r="F40" s="163">
        <v>9755</v>
      </c>
      <c r="G40" s="163">
        <v>13225</v>
      </c>
      <c r="H40" s="163">
        <v>12946</v>
      </c>
      <c r="I40" s="165">
        <f>IFERROR(H40/G40-1,"-")</f>
        <v>-2.1096408317580306E-2</v>
      </c>
      <c r="J40" s="164">
        <f t="shared" si="23"/>
        <v>3.6260305771231849E-2</v>
      </c>
      <c r="K40" s="162">
        <f t="shared" si="24"/>
        <v>-279</v>
      </c>
      <c r="L40" s="163">
        <f t="shared" si="25"/>
        <v>453</v>
      </c>
      <c r="M40" s="164">
        <f t="shared" si="22"/>
        <v>1.2906583294618235E-2</v>
      </c>
    </row>
    <row r="41" spans="2:13" x14ac:dyDescent="0.25">
      <c r="B41" s="157" t="s">
        <v>107</v>
      </c>
      <c r="C41" s="158">
        <v>463713</v>
      </c>
      <c r="D41" s="158">
        <v>438124</v>
      </c>
      <c r="E41" s="158">
        <v>118414</v>
      </c>
      <c r="F41" s="158">
        <v>371611</v>
      </c>
      <c r="G41" s="158">
        <v>388531</v>
      </c>
      <c r="H41" s="158">
        <v>409388</v>
      </c>
      <c r="I41" s="160">
        <f>IFERROR(H41/G41-1,"-")</f>
        <v>5.3681688205059475E-2</v>
      </c>
      <c r="J41" s="159">
        <f t="shared" si="23"/>
        <v>-6.5588737435063993E-2</v>
      </c>
      <c r="K41" s="157">
        <f t="shared" si="24"/>
        <v>20857</v>
      </c>
      <c r="L41" s="158">
        <f t="shared" si="25"/>
        <v>-28736</v>
      </c>
      <c r="M41" s="159">
        <f t="shared" si="22"/>
        <v>0.40814153574982004</v>
      </c>
    </row>
    <row r="42" spans="2:13" x14ac:dyDescent="0.25">
      <c r="B42" s="162" t="s">
        <v>110</v>
      </c>
      <c r="C42" s="163">
        <v>256232</v>
      </c>
      <c r="D42" s="163">
        <v>254079</v>
      </c>
      <c r="E42" s="163">
        <v>47514</v>
      </c>
      <c r="F42" s="163">
        <v>198252</v>
      </c>
      <c r="G42" s="163">
        <v>220036</v>
      </c>
      <c r="H42" s="163">
        <v>232788</v>
      </c>
      <c r="I42" s="165">
        <f t="shared" ref="I42:I49" si="26">IFERROR(H42/G42-1,"-")</f>
        <v>5.7954152956788851E-2</v>
      </c>
      <c r="J42" s="164">
        <f t="shared" si="23"/>
        <v>-8.379677187016632E-2</v>
      </c>
      <c r="K42" s="162">
        <f t="shared" si="24"/>
        <v>12752</v>
      </c>
      <c r="L42" s="163">
        <f t="shared" si="25"/>
        <v>-21291</v>
      </c>
      <c r="M42" s="164">
        <f t="shared" si="22"/>
        <v>0.23207923003148384</v>
      </c>
    </row>
    <row r="43" spans="2:13" x14ac:dyDescent="0.25">
      <c r="B43" s="162" t="s">
        <v>113</v>
      </c>
      <c r="C43" s="163">
        <v>17812</v>
      </c>
      <c r="D43" s="163">
        <v>11704</v>
      </c>
      <c r="E43" s="163">
        <v>3928</v>
      </c>
      <c r="F43" s="163">
        <v>8802</v>
      </c>
      <c r="G43" s="163">
        <v>9005</v>
      </c>
      <c r="H43" s="163">
        <v>9946</v>
      </c>
      <c r="I43" s="165">
        <f t="shared" si="26"/>
        <v>0.10449750138811775</v>
      </c>
      <c r="J43" s="164">
        <f t="shared" si="23"/>
        <v>-0.1502050580997949</v>
      </c>
      <c r="K43" s="162">
        <f t="shared" si="24"/>
        <v>941</v>
      </c>
      <c r="L43" s="163">
        <f t="shared" si="25"/>
        <v>-1758</v>
      </c>
      <c r="M43" s="164">
        <f t="shared" si="22"/>
        <v>9.9157173990632608E-3</v>
      </c>
    </row>
    <row r="44" spans="2:13" x14ac:dyDescent="0.25">
      <c r="B44" s="162" t="s">
        <v>116</v>
      </c>
      <c r="C44" s="163">
        <v>7733</v>
      </c>
      <c r="D44" s="163">
        <v>6686</v>
      </c>
      <c r="E44" s="163">
        <v>3014</v>
      </c>
      <c r="F44" s="163">
        <v>8019</v>
      </c>
      <c r="G44" s="163">
        <v>7889</v>
      </c>
      <c r="H44" s="163">
        <v>8088</v>
      </c>
      <c r="I44" s="165">
        <f t="shared" si="26"/>
        <v>2.5224996831030522E-2</v>
      </c>
      <c r="J44" s="164">
        <f t="shared" si="23"/>
        <v>0.20969189350882433</v>
      </c>
      <c r="K44" s="162">
        <f t="shared" si="24"/>
        <v>199</v>
      </c>
      <c r="L44" s="163">
        <f t="shared" si="25"/>
        <v>1402</v>
      </c>
      <c r="M44" s="164">
        <f t="shared" si="22"/>
        <v>8.0633744544162129E-3</v>
      </c>
    </row>
    <row r="45" spans="2:13" x14ac:dyDescent="0.25">
      <c r="B45" s="162" t="s">
        <v>123</v>
      </c>
      <c r="C45" s="163">
        <v>24066</v>
      </c>
      <c r="D45" s="163">
        <v>23124</v>
      </c>
      <c r="E45" s="163">
        <v>6236</v>
      </c>
      <c r="F45" s="163">
        <v>23160</v>
      </c>
      <c r="G45" s="163">
        <v>21824</v>
      </c>
      <c r="H45" s="163">
        <v>22232</v>
      </c>
      <c r="I45" s="165">
        <f t="shared" si="26"/>
        <v>1.8695014662756693E-2</v>
      </c>
      <c r="J45" s="164">
        <f t="shared" si="23"/>
        <v>-3.8574641065559634E-2</v>
      </c>
      <c r="K45" s="162">
        <f t="shared" si="24"/>
        <v>408</v>
      </c>
      <c r="L45" s="163">
        <f t="shared" si="25"/>
        <v>-892</v>
      </c>
      <c r="M45" s="164">
        <f t="shared" si="22"/>
        <v>2.2164310196659404E-2</v>
      </c>
    </row>
    <row r="46" spans="2:13" x14ac:dyDescent="0.25">
      <c r="B46" s="162" t="s">
        <v>119</v>
      </c>
      <c r="C46" s="163">
        <v>7507</v>
      </c>
      <c r="D46" s="163">
        <v>6044</v>
      </c>
      <c r="E46" s="163">
        <v>2573</v>
      </c>
      <c r="F46" s="163">
        <v>6301</v>
      </c>
      <c r="G46" s="163">
        <v>6642</v>
      </c>
      <c r="H46" s="163">
        <v>7196</v>
      </c>
      <c r="I46" s="165">
        <f t="shared" si="26"/>
        <v>8.3408611863896365E-2</v>
      </c>
      <c r="J46" s="164">
        <f t="shared" si="23"/>
        <v>0.1906022501654534</v>
      </c>
      <c r="K46" s="162">
        <f t="shared" si="24"/>
        <v>554</v>
      </c>
      <c r="L46" s="163">
        <f t="shared" si="25"/>
        <v>1152</v>
      </c>
      <c r="M46" s="164">
        <f t="shared" si="22"/>
        <v>7.1740903281378669E-3</v>
      </c>
    </row>
    <row r="47" spans="2:13" x14ac:dyDescent="0.25">
      <c r="B47" s="162" t="s">
        <v>128</v>
      </c>
      <c r="C47" s="163">
        <v>13358</v>
      </c>
      <c r="D47" s="163">
        <v>14318</v>
      </c>
      <c r="E47" s="163">
        <v>6298</v>
      </c>
      <c r="F47" s="163">
        <v>10092</v>
      </c>
      <c r="G47" s="163">
        <v>10634</v>
      </c>
      <c r="H47" s="163">
        <v>9878</v>
      </c>
      <c r="I47" s="165">
        <f t="shared" si="26"/>
        <v>-7.1092721459469654E-2</v>
      </c>
      <c r="J47" s="164">
        <f t="shared" si="23"/>
        <v>-0.31009917586255065</v>
      </c>
      <c r="K47" s="162">
        <f t="shared" si="24"/>
        <v>-756</v>
      </c>
      <c r="L47" s="163">
        <f t="shared" si="25"/>
        <v>-4440</v>
      </c>
      <c r="M47" s="164">
        <f t="shared" si="22"/>
        <v>9.8479244387640139E-3</v>
      </c>
    </row>
    <row r="48" spans="2:13" x14ac:dyDescent="0.25">
      <c r="B48" s="162" t="s">
        <v>131</v>
      </c>
      <c r="C48" s="163">
        <v>25151</v>
      </c>
      <c r="D48" s="163">
        <v>21342</v>
      </c>
      <c r="E48" s="163">
        <v>10937</v>
      </c>
      <c r="F48" s="163">
        <v>9292</v>
      </c>
      <c r="G48" s="163">
        <v>10637</v>
      </c>
      <c r="H48" s="163">
        <v>11100</v>
      </c>
      <c r="I48" s="165">
        <f t="shared" si="26"/>
        <v>4.3527310331860525E-2</v>
      </c>
      <c r="J48" s="164">
        <f t="shared" si="23"/>
        <v>-0.47989879111610911</v>
      </c>
      <c r="K48" s="162">
        <f t="shared" si="24"/>
        <v>463</v>
      </c>
      <c r="L48" s="163">
        <f t="shared" si="25"/>
        <v>-10242</v>
      </c>
      <c r="M48" s="164">
        <f t="shared" si="22"/>
        <v>1.1066203813553407E-2</v>
      </c>
    </row>
    <row r="49" spans="2:13" x14ac:dyDescent="0.25">
      <c r="B49" s="168" t="s">
        <v>145</v>
      </c>
      <c r="C49" s="169">
        <f t="shared" ref="C49:H49" si="27">C41-SUM(C42:C48)</f>
        <v>111854</v>
      </c>
      <c r="D49" s="169">
        <f t="shared" si="27"/>
        <v>100827</v>
      </c>
      <c r="E49" s="169">
        <f t="shared" si="27"/>
        <v>37914</v>
      </c>
      <c r="F49" s="169">
        <f t="shared" si="27"/>
        <v>107693</v>
      </c>
      <c r="G49" s="169">
        <f t="shared" si="27"/>
        <v>101864</v>
      </c>
      <c r="H49" s="169">
        <f t="shared" si="27"/>
        <v>108160</v>
      </c>
      <c r="I49" s="171">
        <f t="shared" si="26"/>
        <v>6.1807900730385557E-2</v>
      </c>
      <c r="J49" s="170">
        <f t="shared" si="23"/>
        <v>7.2728535015422535E-2</v>
      </c>
      <c r="K49" s="168">
        <f>H49-G49</f>
        <v>6296</v>
      </c>
      <c r="L49" s="169">
        <f t="shared" si="25"/>
        <v>7333</v>
      </c>
      <c r="M49" s="170">
        <f t="shared" si="22"/>
        <v>0.10783068508774203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4832</v>
      </c>
      <c r="D51" s="176">
        <f t="shared" ref="D51:H51" si="28">IFERROR(D52+D55,"nd")</f>
        <v>5071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-5071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1271</v>
      </c>
      <c r="D52" s="158">
        <v>1726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-1726</v>
      </c>
      <c r="M52" s="159">
        <f t="shared" si="29"/>
        <v>0</v>
      </c>
    </row>
    <row r="53" spans="2:13" x14ac:dyDescent="0.25">
      <c r="B53" s="162" t="s">
        <v>103</v>
      </c>
      <c r="C53" s="163">
        <v>1005</v>
      </c>
      <c r="D53" s="163">
        <v>1027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-1027</v>
      </c>
      <c r="M53" s="164">
        <f t="shared" si="29"/>
        <v>0</v>
      </c>
    </row>
    <row r="54" spans="2:13" x14ac:dyDescent="0.25">
      <c r="B54" s="162" t="s">
        <v>100</v>
      </c>
      <c r="C54" s="163">
        <v>266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3561</v>
      </c>
      <c r="D55" s="158">
        <v>3345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-3345</v>
      </c>
      <c r="M55" s="159">
        <f t="shared" si="29"/>
        <v>0</v>
      </c>
    </row>
    <row r="56" spans="2:13" x14ac:dyDescent="0.25">
      <c r="B56" s="162" t="s">
        <v>110</v>
      </c>
      <c r="C56" s="163">
        <v>1200</v>
      </c>
      <c r="D56" s="163">
        <v>1356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-1356</v>
      </c>
      <c r="M56" s="164">
        <f t="shared" si="29"/>
        <v>0</v>
      </c>
    </row>
    <row r="57" spans="2:13" x14ac:dyDescent="0.25">
      <c r="B57" s="162" t="s">
        <v>113</v>
      </c>
      <c r="C57" s="163">
        <v>900</v>
      </c>
      <c r="D57" s="163">
        <v>499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-499</v>
      </c>
      <c r="M57" s="164">
        <f t="shared" si="29"/>
        <v>0</v>
      </c>
    </row>
    <row r="58" spans="2:13" x14ac:dyDescent="0.25">
      <c r="B58" s="162" t="s">
        <v>116</v>
      </c>
      <c r="C58" s="163">
        <v>74</v>
      </c>
      <c r="D58" s="163">
        <v>197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-197</v>
      </c>
      <c r="M58" s="164">
        <f t="shared" si="29"/>
        <v>0</v>
      </c>
    </row>
    <row r="59" spans="2:13" x14ac:dyDescent="0.25">
      <c r="B59" s="162" t="s">
        <v>123</v>
      </c>
      <c r="C59" s="163">
        <v>119</v>
      </c>
      <c r="D59" s="163">
        <v>163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-163</v>
      </c>
      <c r="M59" s="164">
        <f t="shared" si="29"/>
        <v>0</v>
      </c>
    </row>
    <row r="60" spans="2:13" x14ac:dyDescent="0.25">
      <c r="B60" s="162" t="s">
        <v>119</v>
      </c>
      <c r="C60" s="163">
        <v>24</v>
      </c>
      <c r="D60" s="163">
        <v>38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-38</v>
      </c>
      <c r="M60" s="164">
        <f t="shared" si="29"/>
        <v>0</v>
      </c>
    </row>
    <row r="61" spans="2:13" x14ac:dyDescent="0.25">
      <c r="B61" s="162" t="s">
        <v>128</v>
      </c>
      <c r="C61" s="163">
        <v>27</v>
      </c>
      <c r="D61" s="163">
        <v>46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-46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84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-84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1162</v>
      </c>
      <c r="D63" s="169">
        <f t="shared" ref="D63:H63" si="34">IFERROR(D55-SUM(D56:D62),"nd")</f>
        <v>962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-962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317</v>
      </c>
      <c r="D66" s="158" t="s">
        <v>317</v>
      </c>
      <c r="E66" s="158" t="s">
        <v>317</v>
      </c>
      <c r="F66" s="158" t="s">
        <v>317</v>
      </c>
      <c r="G66" s="158" t="s">
        <v>317</v>
      </c>
      <c r="H66" s="158" t="s">
        <v>317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317</v>
      </c>
      <c r="D67" s="163" t="s">
        <v>317</v>
      </c>
      <c r="E67" s="163" t="s">
        <v>317</v>
      </c>
      <c r="F67" s="163" t="s">
        <v>317</v>
      </c>
      <c r="G67" s="163" t="s">
        <v>317</v>
      </c>
      <c r="H67" s="163" t="s">
        <v>317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317</v>
      </c>
      <c r="D68" s="163" t="s">
        <v>317</v>
      </c>
      <c r="E68" s="163" t="s">
        <v>317</v>
      </c>
      <c r="F68" s="163" t="s">
        <v>317</v>
      </c>
      <c r="G68" s="163" t="s">
        <v>317</v>
      </c>
      <c r="H68" s="163" t="s">
        <v>317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317</v>
      </c>
      <c r="D69" s="158" t="s">
        <v>317</v>
      </c>
      <c r="E69" s="158" t="s">
        <v>317</v>
      </c>
      <c r="F69" s="158" t="s">
        <v>317</v>
      </c>
      <c r="G69" s="158" t="s">
        <v>317</v>
      </c>
      <c r="H69" s="158" t="s">
        <v>317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317</v>
      </c>
      <c r="D70" s="163" t="s">
        <v>317</v>
      </c>
      <c r="E70" s="163" t="s">
        <v>317</v>
      </c>
      <c r="F70" s="163" t="s">
        <v>317</v>
      </c>
      <c r="G70" s="163" t="s">
        <v>317</v>
      </c>
      <c r="H70" s="163" t="s">
        <v>317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317</v>
      </c>
      <c r="D71" s="163" t="s">
        <v>317</v>
      </c>
      <c r="E71" s="163" t="s">
        <v>317</v>
      </c>
      <c r="F71" s="163" t="s">
        <v>317</v>
      </c>
      <c r="G71" s="163" t="s">
        <v>317</v>
      </c>
      <c r="H71" s="163" t="s">
        <v>317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317</v>
      </c>
      <c r="D72" s="163" t="s">
        <v>317</v>
      </c>
      <c r="E72" s="163" t="s">
        <v>317</v>
      </c>
      <c r="F72" s="163" t="s">
        <v>317</v>
      </c>
      <c r="G72" s="163" t="s">
        <v>317</v>
      </c>
      <c r="H72" s="163" t="s">
        <v>317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317</v>
      </c>
      <c r="D73" s="163" t="s">
        <v>317</v>
      </c>
      <c r="E73" s="163" t="s">
        <v>317</v>
      </c>
      <c r="F73" s="163" t="s">
        <v>317</v>
      </c>
      <c r="G73" s="163" t="s">
        <v>317</v>
      </c>
      <c r="H73" s="163" t="s">
        <v>317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317</v>
      </c>
      <c r="D74" s="163" t="s">
        <v>317</v>
      </c>
      <c r="E74" s="163" t="s">
        <v>317</v>
      </c>
      <c r="F74" s="163" t="s">
        <v>317</v>
      </c>
      <c r="G74" s="163" t="s">
        <v>317</v>
      </c>
      <c r="H74" s="163" t="s">
        <v>317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317</v>
      </c>
      <c r="D75" s="163" t="s">
        <v>317</v>
      </c>
      <c r="E75" s="163" t="s">
        <v>317</v>
      </c>
      <c r="F75" s="163" t="s">
        <v>317</v>
      </c>
      <c r="G75" s="163" t="s">
        <v>317</v>
      </c>
      <c r="H75" s="163" t="s">
        <v>317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317</v>
      </c>
      <c r="D76" s="163" t="s">
        <v>317</v>
      </c>
      <c r="E76" s="163" t="s">
        <v>317</v>
      </c>
      <c r="F76" s="163" t="s">
        <v>317</v>
      </c>
      <c r="G76" s="163" t="s">
        <v>317</v>
      </c>
      <c r="H76" s="163" t="s">
        <v>317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147521</v>
      </c>
      <c r="D79" s="176">
        <f t="shared" ref="D79:H79" si="42">IFERROR(D80+D83,"nd")</f>
        <v>134325</v>
      </c>
      <c r="E79" s="176">
        <f t="shared" si="42"/>
        <v>37921</v>
      </c>
      <c r="F79" s="176">
        <f t="shared" si="42"/>
        <v>112935</v>
      </c>
      <c r="G79" s="176">
        <f t="shared" si="42"/>
        <v>123146</v>
      </c>
      <c r="H79" s="176">
        <f t="shared" si="42"/>
        <v>149424</v>
      </c>
      <c r="I79" s="177">
        <f>IFERROR(H79/G79-1,"-")</f>
        <v>0.21338898543192641</v>
      </c>
      <c r="J79" s="177">
        <f>IFERROR(H79/D79-1,"-")</f>
        <v>0.11240647682858729</v>
      </c>
      <c r="K79" s="176">
        <f>IFERROR(H79-G79,"-")</f>
        <v>26278</v>
      </c>
      <c r="L79" s="176">
        <f>IFERROR(H79-D79,"-")</f>
        <v>15099</v>
      </c>
      <c r="M79" s="177">
        <f>IFERROR(H79/H$9,"-")</f>
        <v>0.1489690485258022</v>
      </c>
    </row>
    <row r="80" spans="2:13" x14ac:dyDescent="0.25">
      <c r="B80" s="157" t="s">
        <v>97</v>
      </c>
      <c r="C80" s="158">
        <v>70228</v>
      </c>
      <c r="D80" s="158">
        <v>63392</v>
      </c>
      <c r="E80" s="158">
        <v>14468</v>
      </c>
      <c r="F80" s="158">
        <v>56214</v>
      </c>
      <c r="G80" s="158">
        <v>57185</v>
      </c>
      <c r="H80" s="158">
        <v>75127</v>
      </c>
      <c r="I80" s="160">
        <f>IFERROR(H80/G80-1,"-")</f>
        <v>0.31375360671504771</v>
      </c>
      <c r="J80" s="159">
        <f t="shared" ref="J80:J91" si="43">IFERROR(H80/D80-1,"-")</f>
        <v>0.18511799596163558</v>
      </c>
      <c r="K80" s="178">
        <f t="shared" ref="K80:K91" si="44">IFERROR(H80-G80,"-")</f>
        <v>17942</v>
      </c>
      <c r="L80" s="158">
        <f t="shared" ref="L80:L91" si="45">IFERROR(H80-D80,"-")</f>
        <v>11735</v>
      </c>
      <c r="M80" s="159">
        <f t="shared" ref="M80:M91" si="46">IFERROR(H80/H$9,"-")</f>
        <v>7.4898260711786208E-2</v>
      </c>
    </row>
    <row r="81" spans="2:13" x14ac:dyDescent="0.25">
      <c r="B81" s="162" t="s">
        <v>103</v>
      </c>
      <c r="C81" s="163">
        <v>23537</v>
      </c>
      <c r="D81" s="163">
        <v>19817</v>
      </c>
      <c r="E81" s="163">
        <v>5002</v>
      </c>
      <c r="F81" s="163">
        <v>27935</v>
      </c>
      <c r="G81" s="163">
        <v>29457</v>
      </c>
      <c r="H81" s="163">
        <v>30608</v>
      </c>
      <c r="I81" s="165">
        <f>IFERROR(H81/G81-1,"-")</f>
        <v>3.907390433513247E-2</v>
      </c>
      <c r="J81" s="164">
        <f t="shared" si="43"/>
        <v>0.54453247211989697</v>
      </c>
      <c r="K81" s="179">
        <f t="shared" si="44"/>
        <v>1151</v>
      </c>
      <c r="L81" s="163">
        <f t="shared" si="45"/>
        <v>10791</v>
      </c>
      <c r="M81" s="164">
        <f t="shared" si="46"/>
        <v>3.0514807777048892E-2</v>
      </c>
    </row>
    <row r="82" spans="2:13" x14ac:dyDescent="0.25">
      <c r="B82" s="162" t="s">
        <v>100</v>
      </c>
      <c r="C82" s="163">
        <v>46691</v>
      </c>
      <c r="D82" s="163">
        <v>43575</v>
      </c>
      <c r="E82" s="163">
        <v>9466</v>
      </c>
      <c r="F82" s="163">
        <v>28279</v>
      </c>
      <c r="G82" s="163">
        <v>27728</v>
      </c>
      <c r="H82" s="163">
        <v>44519</v>
      </c>
      <c r="I82" s="165">
        <f>IFERROR(H82/G82-1,"-")</f>
        <v>0.60556116560877093</v>
      </c>
      <c r="J82" s="164">
        <f t="shared" si="43"/>
        <v>2.1663798049340155E-2</v>
      </c>
      <c r="K82" s="179">
        <f t="shared" si="44"/>
        <v>16791</v>
      </c>
      <c r="L82" s="163">
        <f t="shared" si="45"/>
        <v>944</v>
      </c>
      <c r="M82" s="164">
        <f t="shared" si="46"/>
        <v>4.4383452934737312E-2</v>
      </c>
    </row>
    <row r="83" spans="2:13" x14ac:dyDescent="0.25">
      <c r="B83" s="157" t="s">
        <v>107</v>
      </c>
      <c r="C83" s="158">
        <v>77293</v>
      </c>
      <c r="D83" s="158">
        <v>70933</v>
      </c>
      <c r="E83" s="158">
        <v>23453</v>
      </c>
      <c r="F83" s="158">
        <v>56721</v>
      </c>
      <c r="G83" s="158">
        <v>65961</v>
      </c>
      <c r="H83" s="158">
        <v>74297</v>
      </c>
      <c r="I83" s="160">
        <f>IFERROR(H83/G83-1,"-")</f>
        <v>0.12637770803959913</v>
      </c>
      <c r="J83" s="159">
        <f t="shared" si="43"/>
        <v>4.7425034892081275E-2</v>
      </c>
      <c r="K83" s="178">
        <f t="shared" si="44"/>
        <v>8336</v>
      </c>
      <c r="L83" s="158">
        <f t="shared" si="45"/>
        <v>3364</v>
      </c>
      <c r="M83" s="159">
        <f t="shared" si="46"/>
        <v>7.4070787814015993E-2</v>
      </c>
    </row>
    <row r="84" spans="2:13" x14ac:dyDescent="0.25">
      <c r="B84" s="162" t="s">
        <v>110</v>
      </c>
      <c r="C84" s="163">
        <v>11155</v>
      </c>
      <c r="D84" s="163">
        <v>9770</v>
      </c>
      <c r="E84" s="163">
        <v>2138</v>
      </c>
      <c r="F84" s="163">
        <v>7920</v>
      </c>
      <c r="G84" s="163">
        <v>10037</v>
      </c>
      <c r="H84" s="163">
        <v>12389</v>
      </c>
      <c r="I84" s="165">
        <f t="shared" ref="I84:I91" si="47">IFERROR(H84/G84-1,"-")</f>
        <v>0.23433296801833214</v>
      </c>
      <c r="J84" s="164">
        <f t="shared" si="43"/>
        <v>0.26806550665301954</v>
      </c>
      <c r="K84" s="179">
        <f t="shared" si="44"/>
        <v>2352</v>
      </c>
      <c r="L84" s="163">
        <f t="shared" si="45"/>
        <v>2619</v>
      </c>
      <c r="M84" s="164">
        <f t="shared" si="46"/>
        <v>1.2351279193343528E-2</v>
      </c>
    </row>
    <row r="85" spans="2:13" x14ac:dyDescent="0.25">
      <c r="B85" s="162" t="s">
        <v>113</v>
      </c>
      <c r="C85" s="163">
        <v>21494</v>
      </c>
      <c r="D85" s="163">
        <v>17331</v>
      </c>
      <c r="E85" s="163">
        <v>5311</v>
      </c>
      <c r="F85" s="163">
        <v>12173</v>
      </c>
      <c r="G85" s="163">
        <v>12179</v>
      </c>
      <c r="H85" s="163">
        <v>14664</v>
      </c>
      <c r="I85" s="165">
        <f t="shared" si="47"/>
        <v>0.20403974053698981</v>
      </c>
      <c r="J85" s="164">
        <f t="shared" si="43"/>
        <v>-0.15388610005193004</v>
      </c>
      <c r="K85" s="179">
        <f t="shared" si="44"/>
        <v>2485</v>
      </c>
      <c r="L85" s="163">
        <f t="shared" si="45"/>
        <v>-2667</v>
      </c>
      <c r="M85" s="164">
        <f t="shared" si="46"/>
        <v>1.4619352497472718E-2</v>
      </c>
    </row>
    <row r="86" spans="2:13" x14ac:dyDescent="0.25">
      <c r="B86" s="162" t="s">
        <v>116</v>
      </c>
      <c r="C86" s="163">
        <v>4887</v>
      </c>
      <c r="D86" s="163">
        <v>3843</v>
      </c>
      <c r="E86" s="163">
        <v>1163</v>
      </c>
      <c r="F86" s="163">
        <v>4154</v>
      </c>
      <c r="G86" s="163">
        <v>4180</v>
      </c>
      <c r="H86" s="163">
        <v>5101</v>
      </c>
      <c r="I86" s="165">
        <f t="shared" si="47"/>
        <v>0.22033492822966516</v>
      </c>
      <c r="J86" s="164">
        <f t="shared" si="43"/>
        <v>0.32734842570908151</v>
      </c>
      <c r="K86" s="179">
        <f t="shared" si="44"/>
        <v>921</v>
      </c>
      <c r="L86" s="163">
        <f t="shared" si="45"/>
        <v>1258</v>
      </c>
      <c r="M86" s="164">
        <f t="shared" si="46"/>
        <v>5.085468977741976E-3</v>
      </c>
    </row>
    <row r="87" spans="2:13" x14ac:dyDescent="0.25">
      <c r="B87" s="162" t="s">
        <v>123</v>
      </c>
      <c r="C87" s="163">
        <v>3745</v>
      </c>
      <c r="D87" s="163">
        <v>2806</v>
      </c>
      <c r="E87" s="163">
        <v>391</v>
      </c>
      <c r="F87" s="163">
        <v>4355</v>
      </c>
      <c r="G87" s="163">
        <v>4323</v>
      </c>
      <c r="H87" s="163">
        <v>4948</v>
      </c>
      <c r="I87" s="165">
        <f t="shared" si="47"/>
        <v>0.14457552625491554</v>
      </c>
      <c r="J87" s="164">
        <f t="shared" si="43"/>
        <v>0.76336421952957956</v>
      </c>
      <c r="K87" s="179">
        <f t="shared" si="44"/>
        <v>625</v>
      </c>
      <c r="L87" s="163">
        <f t="shared" si="45"/>
        <v>2142</v>
      </c>
      <c r="M87" s="164">
        <f t="shared" si="46"/>
        <v>4.9329348170686722E-3</v>
      </c>
    </row>
    <row r="88" spans="2:13" x14ac:dyDescent="0.25">
      <c r="B88" s="162" t="s">
        <v>119</v>
      </c>
      <c r="C88" s="163">
        <v>554</v>
      </c>
      <c r="D88" s="163">
        <v>580</v>
      </c>
      <c r="E88" s="163">
        <v>191</v>
      </c>
      <c r="F88" s="163">
        <v>662</v>
      </c>
      <c r="G88" s="163">
        <v>542</v>
      </c>
      <c r="H88" s="163">
        <v>759</v>
      </c>
      <c r="I88" s="165">
        <f t="shared" si="47"/>
        <v>0.40036900369003692</v>
      </c>
      <c r="J88" s="164">
        <f t="shared" si="43"/>
        <v>0.30862068965517242</v>
      </c>
      <c r="K88" s="179">
        <f t="shared" si="44"/>
        <v>217</v>
      </c>
      <c r="L88" s="163">
        <f t="shared" si="45"/>
        <v>179</v>
      </c>
      <c r="M88" s="164">
        <f t="shared" si="46"/>
        <v>7.5668907157540875E-4</v>
      </c>
    </row>
    <row r="89" spans="2:13" x14ac:dyDescent="0.25">
      <c r="B89" s="162" t="s">
        <v>128</v>
      </c>
      <c r="C89" s="163">
        <v>2715</v>
      </c>
      <c r="D89" s="163">
        <v>3476</v>
      </c>
      <c r="E89" s="163">
        <v>1329</v>
      </c>
      <c r="F89" s="163">
        <v>2876</v>
      </c>
      <c r="G89" s="163">
        <v>3502</v>
      </c>
      <c r="H89" s="163">
        <v>2730</v>
      </c>
      <c r="I89" s="165">
        <f t="shared" si="47"/>
        <v>-0.22044545973729301</v>
      </c>
      <c r="J89" s="164">
        <f t="shared" si="43"/>
        <v>-0.21461449942462596</v>
      </c>
      <c r="K89" s="179">
        <f t="shared" si="44"/>
        <v>-772</v>
      </c>
      <c r="L89" s="163">
        <f t="shared" si="45"/>
        <v>-746</v>
      </c>
      <c r="M89" s="164">
        <f t="shared" si="46"/>
        <v>2.7216879649550273E-3</v>
      </c>
    </row>
    <row r="90" spans="2:13" x14ac:dyDescent="0.25">
      <c r="B90" s="162" t="s">
        <v>131</v>
      </c>
      <c r="C90" s="163">
        <v>4200</v>
      </c>
      <c r="D90" s="163">
        <v>4214</v>
      </c>
      <c r="E90" s="163">
        <v>2424</v>
      </c>
      <c r="F90" s="163">
        <v>2290</v>
      </c>
      <c r="G90" s="163">
        <v>3780</v>
      </c>
      <c r="H90" s="163">
        <v>3496</v>
      </c>
      <c r="I90" s="165">
        <f t="shared" si="47"/>
        <v>-7.5132275132275161E-2</v>
      </c>
      <c r="J90" s="164">
        <f t="shared" si="43"/>
        <v>-0.17038443284290461</v>
      </c>
      <c r="K90" s="179">
        <f t="shared" si="44"/>
        <v>-284</v>
      </c>
      <c r="L90" s="163">
        <f t="shared" si="45"/>
        <v>-718</v>
      </c>
      <c r="M90" s="164">
        <f t="shared" si="46"/>
        <v>3.4853557236200644E-3</v>
      </c>
    </row>
    <row r="91" spans="2:13" x14ac:dyDescent="0.25">
      <c r="B91" s="168" t="s">
        <v>145</v>
      </c>
      <c r="C91" s="169">
        <f>IFERROR(C83-SUM(C84:C90),"nd")</f>
        <v>28543</v>
      </c>
      <c r="D91" s="169">
        <f t="shared" ref="D91:H91" si="48">IFERROR(D83-SUM(D84:D90),"nd")</f>
        <v>28913</v>
      </c>
      <c r="E91" s="169">
        <f t="shared" si="48"/>
        <v>10506</v>
      </c>
      <c r="F91" s="169">
        <f t="shared" si="48"/>
        <v>22291</v>
      </c>
      <c r="G91" s="169">
        <f t="shared" si="48"/>
        <v>27418</v>
      </c>
      <c r="H91" s="169">
        <f t="shared" si="48"/>
        <v>30210</v>
      </c>
      <c r="I91" s="171">
        <f t="shared" si="47"/>
        <v>0.10183091399810351</v>
      </c>
      <c r="J91" s="170">
        <f t="shared" si="43"/>
        <v>4.4858714073254147E-2</v>
      </c>
      <c r="K91" s="180">
        <f t="shared" si="44"/>
        <v>2792</v>
      </c>
      <c r="L91" s="169">
        <f t="shared" si="45"/>
        <v>1297</v>
      </c>
      <c r="M91" s="170">
        <f t="shared" si="46"/>
        <v>3.0118019568238598E-2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317</v>
      </c>
      <c r="D94" s="158" t="s">
        <v>317</v>
      </c>
      <c r="E94" s="158" t="s">
        <v>317</v>
      </c>
      <c r="F94" s="158" t="s">
        <v>317</v>
      </c>
      <c r="G94" s="158" t="s">
        <v>317</v>
      </c>
      <c r="H94" s="158" t="s">
        <v>317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317</v>
      </c>
      <c r="D95" s="163" t="s">
        <v>317</v>
      </c>
      <c r="E95" s="163" t="s">
        <v>317</v>
      </c>
      <c r="F95" s="163" t="s">
        <v>317</v>
      </c>
      <c r="G95" s="163" t="s">
        <v>317</v>
      </c>
      <c r="H95" s="163" t="s">
        <v>317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317</v>
      </c>
      <c r="D96" s="163" t="s">
        <v>317</v>
      </c>
      <c r="E96" s="163" t="s">
        <v>317</v>
      </c>
      <c r="F96" s="163" t="s">
        <v>317</v>
      </c>
      <c r="G96" s="163" t="s">
        <v>317</v>
      </c>
      <c r="H96" s="163" t="s">
        <v>317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317</v>
      </c>
      <c r="D97" s="158" t="s">
        <v>317</v>
      </c>
      <c r="E97" s="158" t="s">
        <v>317</v>
      </c>
      <c r="F97" s="158" t="s">
        <v>317</v>
      </c>
      <c r="G97" s="158" t="s">
        <v>317</v>
      </c>
      <c r="H97" s="158" t="s">
        <v>317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317</v>
      </c>
      <c r="D98" s="163" t="s">
        <v>317</v>
      </c>
      <c r="E98" s="163" t="s">
        <v>317</v>
      </c>
      <c r="F98" s="163" t="s">
        <v>317</v>
      </c>
      <c r="G98" s="163" t="s">
        <v>317</v>
      </c>
      <c r="H98" s="163" t="s">
        <v>317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317</v>
      </c>
      <c r="D99" s="163" t="s">
        <v>317</v>
      </c>
      <c r="E99" s="163" t="s">
        <v>317</v>
      </c>
      <c r="F99" s="163" t="s">
        <v>317</v>
      </c>
      <c r="G99" s="163" t="s">
        <v>317</v>
      </c>
      <c r="H99" s="163" t="s">
        <v>317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317</v>
      </c>
      <c r="D100" s="163" t="s">
        <v>317</v>
      </c>
      <c r="E100" s="163" t="s">
        <v>317</v>
      </c>
      <c r="F100" s="163" t="s">
        <v>317</v>
      </c>
      <c r="G100" s="163" t="s">
        <v>317</v>
      </c>
      <c r="H100" s="163" t="s">
        <v>317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317</v>
      </c>
      <c r="D101" s="163" t="s">
        <v>317</v>
      </c>
      <c r="E101" s="163" t="s">
        <v>317</v>
      </c>
      <c r="F101" s="163" t="s">
        <v>317</v>
      </c>
      <c r="G101" s="163" t="s">
        <v>317</v>
      </c>
      <c r="H101" s="163" t="s">
        <v>317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317</v>
      </c>
      <c r="D102" s="163" t="s">
        <v>317</v>
      </c>
      <c r="E102" s="163" t="s">
        <v>317</v>
      </c>
      <c r="F102" s="163" t="s">
        <v>317</v>
      </c>
      <c r="G102" s="163" t="s">
        <v>317</v>
      </c>
      <c r="H102" s="163" t="s">
        <v>317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317</v>
      </c>
      <c r="D103" s="163" t="s">
        <v>317</v>
      </c>
      <c r="E103" s="163" t="s">
        <v>317</v>
      </c>
      <c r="F103" s="163" t="s">
        <v>317</v>
      </c>
      <c r="G103" s="163" t="s">
        <v>317</v>
      </c>
      <c r="H103" s="163" t="s">
        <v>317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317</v>
      </c>
      <c r="D104" s="163" t="s">
        <v>317</v>
      </c>
      <c r="E104" s="163" t="s">
        <v>317</v>
      </c>
      <c r="F104" s="163" t="s">
        <v>317</v>
      </c>
      <c r="G104" s="163" t="s">
        <v>317</v>
      </c>
      <c r="H104" s="163" t="s">
        <v>317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50528</v>
      </c>
      <c r="D107" s="176">
        <f t="shared" ref="D107:H107" si="56">IFERROR(D108+D111,"nd")</f>
        <v>49021</v>
      </c>
      <c r="E107" s="176">
        <f t="shared" si="56"/>
        <v>13758</v>
      </c>
      <c r="F107" s="176">
        <f t="shared" si="56"/>
        <v>24115</v>
      </c>
      <c r="G107" s="176">
        <f t="shared" si="56"/>
        <v>26931</v>
      </c>
      <c r="H107" s="176">
        <f t="shared" si="56"/>
        <v>27016</v>
      </c>
      <c r="I107" s="177">
        <f>IFERROR(H107/G107-1,"-")</f>
        <v>3.1562140284431273E-3</v>
      </c>
      <c r="J107" s="177">
        <f>IFERROR(H107/D107-1,"-")</f>
        <v>-0.44888925154525616</v>
      </c>
      <c r="K107" s="176">
        <f>IFERROR(H107-G107,"-")</f>
        <v>85</v>
      </c>
      <c r="L107" s="176">
        <f>IFERROR(H107-D107,"-")</f>
        <v>-22005</v>
      </c>
      <c r="M107" s="177">
        <f>IFERROR(H107/H$9,"-")</f>
        <v>2.6933744344771068E-2</v>
      </c>
    </row>
    <row r="108" spans="2:13" x14ac:dyDescent="0.25">
      <c r="B108" s="157" t="s">
        <v>97</v>
      </c>
      <c r="C108" s="158">
        <v>13662</v>
      </c>
      <c r="D108" s="158">
        <v>11684</v>
      </c>
      <c r="E108" s="158">
        <v>2060</v>
      </c>
      <c r="F108" s="158">
        <v>6944</v>
      </c>
      <c r="G108" s="158">
        <v>6519</v>
      </c>
      <c r="H108" s="158">
        <v>5682</v>
      </c>
      <c r="I108" s="160">
        <f>IFERROR(H108/G108-1,"-")</f>
        <v>-0.12839392544868844</v>
      </c>
      <c r="J108" s="159">
        <f t="shared" ref="J108:J119" si="57">IFERROR(H108/D108-1,"-")</f>
        <v>-0.51369394043135919</v>
      </c>
      <c r="K108" s="178">
        <f t="shared" ref="K108:K119" si="58">IFERROR(H108-G108,"-")</f>
        <v>-837</v>
      </c>
      <c r="L108" s="158">
        <f t="shared" ref="L108:L119" si="59">IFERROR(H108-D108,"-")</f>
        <v>-6002</v>
      </c>
      <c r="M108" s="159">
        <f t="shared" ref="M108:M119" si="60">IFERROR(H108/H$9,"-")</f>
        <v>5.6647000061811233E-3</v>
      </c>
    </row>
    <row r="109" spans="2:13" x14ac:dyDescent="0.25">
      <c r="B109" s="162" t="s">
        <v>103</v>
      </c>
      <c r="C109" s="163">
        <v>10447</v>
      </c>
      <c r="D109" s="163">
        <v>7763</v>
      </c>
      <c r="E109" s="163">
        <v>1452</v>
      </c>
      <c r="F109" s="163">
        <v>5103</v>
      </c>
      <c r="G109" s="163">
        <v>4738</v>
      </c>
      <c r="H109" s="163">
        <v>3576</v>
      </c>
      <c r="I109" s="165">
        <f>IFERROR(H109/G109-1,"-")</f>
        <v>-0.24525116082735332</v>
      </c>
      <c r="J109" s="164">
        <f t="shared" si="57"/>
        <v>-0.53935334277985314</v>
      </c>
      <c r="K109" s="179">
        <f t="shared" si="58"/>
        <v>-1162</v>
      </c>
      <c r="L109" s="163">
        <f t="shared" si="59"/>
        <v>-4187</v>
      </c>
      <c r="M109" s="164">
        <f t="shared" si="60"/>
        <v>3.5651121475015301E-3</v>
      </c>
    </row>
    <row r="110" spans="2:13" x14ac:dyDescent="0.25">
      <c r="B110" s="162" t="s">
        <v>100</v>
      </c>
      <c r="C110" s="163">
        <v>3215</v>
      </c>
      <c r="D110" s="163">
        <v>3921</v>
      </c>
      <c r="E110" s="163">
        <v>608</v>
      </c>
      <c r="F110" s="163">
        <v>1841</v>
      </c>
      <c r="G110" s="163">
        <v>1781</v>
      </c>
      <c r="H110" s="163">
        <v>2106</v>
      </c>
      <c r="I110" s="165">
        <f>IFERROR(H110/G110-1,"-")</f>
        <v>0.18248175182481763</v>
      </c>
      <c r="J110" s="164">
        <f t="shared" si="57"/>
        <v>-0.46289211935730679</v>
      </c>
      <c r="K110" s="179">
        <f t="shared" si="58"/>
        <v>325</v>
      </c>
      <c r="L110" s="163">
        <f t="shared" si="59"/>
        <v>-1815</v>
      </c>
      <c r="M110" s="164">
        <f t="shared" si="60"/>
        <v>2.0995878586795927E-3</v>
      </c>
    </row>
    <row r="111" spans="2:13" x14ac:dyDescent="0.25">
      <c r="B111" s="157" t="s">
        <v>107</v>
      </c>
      <c r="C111" s="158">
        <v>36866</v>
      </c>
      <c r="D111" s="158">
        <v>37337</v>
      </c>
      <c r="E111" s="158">
        <v>11698</v>
      </c>
      <c r="F111" s="158">
        <v>17171</v>
      </c>
      <c r="G111" s="158">
        <v>20412</v>
      </c>
      <c r="H111" s="158">
        <v>21334</v>
      </c>
      <c r="I111" s="160">
        <f>IFERROR(H111/G111-1,"-")</f>
        <v>4.5169508132471003E-2</v>
      </c>
      <c r="J111" s="159">
        <f t="shared" si="57"/>
        <v>-0.42860969011972039</v>
      </c>
      <c r="K111" s="178">
        <f t="shared" si="58"/>
        <v>922</v>
      </c>
      <c r="L111" s="158">
        <f t="shared" si="59"/>
        <v>-16003</v>
      </c>
      <c r="M111" s="159">
        <f t="shared" si="60"/>
        <v>2.1269044338589945E-2</v>
      </c>
    </row>
    <row r="112" spans="2:13" x14ac:dyDescent="0.25">
      <c r="B112" s="162" t="s">
        <v>110</v>
      </c>
      <c r="C112" s="163">
        <v>21686</v>
      </c>
      <c r="D112" s="163">
        <v>20275</v>
      </c>
      <c r="E112" s="163">
        <v>6095</v>
      </c>
      <c r="F112" s="163">
        <v>10637</v>
      </c>
      <c r="G112" s="163">
        <v>12601</v>
      </c>
      <c r="H112" s="163">
        <v>12275</v>
      </c>
      <c r="I112" s="165">
        <f t="shared" ref="I112:I119" si="61">IFERROR(H112/G112-1,"-")</f>
        <v>-2.587096262201416E-2</v>
      </c>
      <c r="J112" s="164">
        <f t="shared" si="57"/>
        <v>-0.39457459926017258</v>
      </c>
      <c r="K112" s="179">
        <f t="shared" si="58"/>
        <v>-326</v>
      </c>
      <c r="L112" s="163">
        <f t="shared" si="59"/>
        <v>-8000</v>
      </c>
      <c r="M112" s="164">
        <f t="shared" si="60"/>
        <v>1.223762628931244E-2</v>
      </c>
    </row>
    <row r="113" spans="2:13" x14ac:dyDescent="0.25">
      <c r="B113" s="162" t="s">
        <v>113</v>
      </c>
      <c r="C113" s="163">
        <v>5869</v>
      </c>
      <c r="D113" s="163">
        <v>4078</v>
      </c>
      <c r="E113" s="163">
        <v>474</v>
      </c>
      <c r="F113" s="163">
        <v>662</v>
      </c>
      <c r="G113" s="163">
        <v>1021</v>
      </c>
      <c r="H113" s="163">
        <v>1052</v>
      </c>
      <c r="I113" s="165">
        <f t="shared" si="61"/>
        <v>3.0362389813908042E-2</v>
      </c>
      <c r="J113" s="164">
        <f t="shared" si="57"/>
        <v>-0.7420304070622854</v>
      </c>
      <c r="K113" s="179">
        <f t="shared" si="58"/>
        <v>31</v>
      </c>
      <c r="L113" s="163">
        <f t="shared" si="59"/>
        <v>-3026</v>
      </c>
      <c r="M113" s="164">
        <f t="shared" si="60"/>
        <v>1.048796974041278E-3</v>
      </c>
    </row>
    <row r="114" spans="2:13" x14ac:dyDescent="0.25">
      <c r="B114" s="162" t="s">
        <v>116</v>
      </c>
      <c r="C114" s="163">
        <v>1150</v>
      </c>
      <c r="D114" s="163">
        <v>2068</v>
      </c>
      <c r="E114" s="163">
        <v>623</v>
      </c>
      <c r="F114" s="163">
        <v>992</v>
      </c>
      <c r="G114" s="163">
        <v>1165</v>
      </c>
      <c r="H114" s="163">
        <v>1290</v>
      </c>
      <c r="I114" s="165">
        <f t="shared" si="61"/>
        <v>0.10729613733905574</v>
      </c>
      <c r="J114" s="164">
        <f t="shared" si="57"/>
        <v>-0.37620889748549324</v>
      </c>
      <c r="K114" s="179">
        <f t="shared" si="58"/>
        <v>125</v>
      </c>
      <c r="L114" s="163">
        <f t="shared" si="59"/>
        <v>-778</v>
      </c>
      <c r="M114" s="164">
        <f t="shared" si="60"/>
        <v>1.2860723350886392E-3</v>
      </c>
    </row>
    <row r="115" spans="2:13" x14ac:dyDescent="0.25">
      <c r="B115" s="162" t="s">
        <v>123</v>
      </c>
      <c r="C115" s="163">
        <v>720</v>
      </c>
      <c r="D115" s="163">
        <v>1187</v>
      </c>
      <c r="E115" s="163">
        <v>167</v>
      </c>
      <c r="F115" s="163">
        <v>302</v>
      </c>
      <c r="G115" s="163">
        <v>404</v>
      </c>
      <c r="H115" s="163">
        <v>463</v>
      </c>
      <c r="I115" s="165">
        <f t="shared" si="61"/>
        <v>0.14603960396039595</v>
      </c>
      <c r="J115" s="164">
        <f t="shared" si="57"/>
        <v>-0.60994102780117943</v>
      </c>
      <c r="K115" s="179">
        <f t="shared" si="58"/>
        <v>59</v>
      </c>
      <c r="L115" s="163">
        <f t="shared" si="59"/>
        <v>-724</v>
      </c>
      <c r="M115" s="164">
        <f t="shared" si="60"/>
        <v>4.6159030321398447E-4</v>
      </c>
    </row>
    <row r="116" spans="2:13" x14ac:dyDescent="0.25">
      <c r="B116" s="162" t="s">
        <v>119</v>
      </c>
      <c r="C116" s="163">
        <v>586</v>
      </c>
      <c r="D116" s="163">
        <v>549</v>
      </c>
      <c r="E116" s="163">
        <v>262</v>
      </c>
      <c r="F116" s="163">
        <v>337</v>
      </c>
      <c r="G116" s="163">
        <v>367</v>
      </c>
      <c r="H116" s="163">
        <v>371</v>
      </c>
      <c r="I116" s="165">
        <f t="shared" si="61"/>
        <v>1.0899182561307841E-2</v>
      </c>
      <c r="J116" s="164">
        <f t="shared" si="57"/>
        <v>-0.32422586520947172</v>
      </c>
      <c r="K116" s="179">
        <f t="shared" si="58"/>
        <v>4</v>
      </c>
      <c r="L116" s="163">
        <f t="shared" si="59"/>
        <v>-178</v>
      </c>
      <c r="M116" s="164">
        <f t="shared" si="60"/>
        <v>3.6987041575029856E-4</v>
      </c>
    </row>
    <row r="117" spans="2:13" x14ac:dyDescent="0.25">
      <c r="B117" s="162" t="s">
        <v>128</v>
      </c>
      <c r="C117" s="163">
        <v>180</v>
      </c>
      <c r="D117" s="163">
        <v>299</v>
      </c>
      <c r="E117" s="163">
        <v>180</v>
      </c>
      <c r="F117" s="163">
        <v>87</v>
      </c>
      <c r="G117" s="163">
        <v>120</v>
      </c>
      <c r="H117" s="163">
        <v>87</v>
      </c>
      <c r="I117" s="165">
        <f t="shared" si="61"/>
        <v>-0.27500000000000002</v>
      </c>
      <c r="J117" s="164">
        <f t="shared" si="57"/>
        <v>-0.70903010033444813</v>
      </c>
      <c r="K117" s="179">
        <f t="shared" si="58"/>
        <v>-33</v>
      </c>
      <c r="L117" s="163">
        <f t="shared" si="59"/>
        <v>-212</v>
      </c>
      <c r="M117" s="164">
        <f t="shared" si="60"/>
        <v>8.6735110971094282E-5</v>
      </c>
    </row>
    <row r="118" spans="2:13" x14ac:dyDescent="0.25">
      <c r="B118" s="162" t="s">
        <v>131</v>
      </c>
      <c r="C118" s="163">
        <v>309</v>
      </c>
      <c r="D118" s="163">
        <v>283</v>
      </c>
      <c r="E118" s="163">
        <v>383</v>
      </c>
      <c r="F118" s="163">
        <v>92</v>
      </c>
      <c r="G118" s="163">
        <v>89</v>
      </c>
      <c r="H118" s="163">
        <v>100</v>
      </c>
      <c r="I118" s="165">
        <f t="shared" si="61"/>
        <v>0.12359550561797761</v>
      </c>
      <c r="J118" s="164">
        <f t="shared" si="57"/>
        <v>-0.64664310954063597</v>
      </c>
      <c r="K118" s="179">
        <f t="shared" si="58"/>
        <v>11</v>
      </c>
      <c r="L118" s="163">
        <f t="shared" si="59"/>
        <v>-183</v>
      </c>
      <c r="M118" s="164">
        <f t="shared" si="60"/>
        <v>9.9695529851832507E-5</v>
      </c>
    </row>
    <row r="119" spans="2:13" x14ac:dyDescent="0.25">
      <c r="B119" s="168" t="s">
        <v>145</v>
      </c>
      <c r="C119" s="169">
        <f>IFERROR(C111-SUM(C112:C118),"nd")</f>
        <v>6366</v>
      </c>
      <c r="D119" s="169">
        <f t="shared" ref="D119:H119" si="62">IFERROR(D111-SUM(D112:D118),"nd")</f>
        <v>8598</v>
      </c>
      <c r="E119" s="169">
        <f t="shared" si="62"/>
        <v>3514</v>
      </c>
      <c r="F119" s="169">
        <f t="shared" si="62"/>
        <v>4062</v>
      </c>
      <c r="G119" s="169">
        <f t="shared" si="62"/>
        <v>4645</v>
      </c>
      <c r="H119" s="169">
        <f t="shared" si="62"/>
        <v>5696</v>
      </c>
      <c r="I119" s="171">
        <f t="shared" si="61"/>
        <v>0.22626480086114098</v>
      </c>
      <c r="J119" s="170">
        <f t="shared" si="57"/>
        <v>-0.33752035357059784</v>
      </c>
      <c r="K119" s="180">
        <f t="shared" si="58"/>
        <v>1051</v>
      </c>
      <c r="L119" s="169">
        <f t="shared" si="59"/>
        <v>-2902</v>
      </c>
      <c r="M119" s="170">
        <f t="shared" si="60"/>
        <v>5.6786573803603796E-3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317</v>
      </c>
      <c r="D122" s="158" t="s">
        <v>317</v>
      </c>
      <c r="E122" s="158" t="s">
        <v>317</v>
      </c>
      <c r="F122" s="158" t="s">
        <v>317</v>
      </c>
      <c r="G122" s="158" t="s">
        <v>317</v>
      </c>
      <c r="H122" s="158" t="s">
        <v>317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317</v>
      </c>
      <c r="D123" s="163" t="s">
        <v>317</v>
      </c>
      <c r="E123" s="163" t="s">
        <v>317</v>
      </c>
      <c r="F123" s="163" t="s">
        <v>317</v>
      </c>
      <c r="G123" s="163" t="s">
        <v>317</v>
      </c>
      <c r="H123" s="163" t="s">
        <v>317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317</v>
      </c>
      <c r="D124" s="163" t="s">
        <v>317</v>
      </c>
      <c r="E124" s="163" t="s">
        <v>317</v>
      </c>
      <c r="F124" s="163" t="s">
        <v>317</v>
      </c>
      <c r="G124" s="163" t="s">
        <v>317</v>
      </c>
      <c r="H124" s="163" t="s">
        <v>317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317</v>
      </c>
      <c r="D125" s="158" t="s">
        <v>317</v>
      </c>
      <c r="E125" s="158" t="s">
        <v>317</v>
      </c>
      <c r="F125" s="158" t="s">
        <v>317</v>
      </c>
      <c r="G125" s="158" t="s">
        <v>317</v>
      </c>
      <c r="H125" s="158" t="s">
        <v>317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317</v>
      </c>
      <c r="D126" s="163" t="s">
        <v>317</v>
      </c>
      <c r="E126" s="163" t="s">
        <v>317</v>
      </c>
      <c r="F126" s="163" t="s">
        <v>317</v>
      </c>
      <c r="G126" s="163" t="s">
        <v>317</v>
      </c>
      <c r="H126" s="163" t="s">
        <v>317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317</v>
      </c>
      <c r="D127" s="163" t="s">
        <v>317</v>
      </c>
      <c r="E127" s="163" t="s">
        <v>317</v>
      </c>
      <c r="F127" s="163" t="s">
        <v>317</v>
      </c>
      <c r="G127" s="163" t="s">
        <v>317</v>
      </c>
      <c r="H127" s="163" t="s">
        <v>317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317</v>
      </c>
      <c r="D128" s="163" t="s">
        <v>317</v>
      </c>
      <c r="E128" s="163" t="s">
        <v>317</v>
      </c>
      <c r="F128" s="163" t="s">
        <v>317</v>
      </c>
      <c r="G128" s="163" t="s">
        <v>317</v>
      </c>
      <c r="H128" s="163" t="s">
        <v>317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317</v>
      </c>
      <c r="D129" s="163" t="s">
        <v>317</v>
      </c>
      <c r="E129" s="163" t="s">
        <v>317</v>
      </c>
      <c r="F129" s="163" t="s">
        <v>317</v>
      </c>
      <c r="G129" s="163" t="s">
        <v>317</v>
      </c>
      <c r="H129" s="163" t="s">
        <v>317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317</v>
      </c>
      <c r="D130" s="163" t="s">
        <v>317</v>
      </c>
      <c r="E130" s="163" t="s">
        <v>317</v>
      </c>
      <c r="F130" s="163" t="s">
        <v>317</v>
      </c>
      <c r="G130" s="163" t="s">
        <v>317</v>
      </c>
      <c r="H130" s="163" t="s">
        <v>317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317</v>
      </c>
      <c r="D131" s="163" t="s">
        <v>317</v>
      </c>
      <c r="E131" s="163" t="s">
        <v>317</v>
      </c>
      <c r="F131" s="163" t="s">
        <v>317</v>
      </c>
      <c r="G131" s="163" t="s">
        <v>317</v>
      </c>
      <c r="H131" s="163" t="s">
        <v>317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317</v>
      </c>
      <c r="D132" s="163" t="s">
        <v>317</v>
      </c>
      <c r="E132" s="163" t="s">
        <v>317</v>
      </c>
      <c r="F132" s="163" t="s">
        <v>317</v>
      </c>
      <c r="G132" s="163" t="s">
        <v>317</v>
      </c>
      <c r="H132" s="163" t="s">
        <v>317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85504</v>
      </c>
      <c r="D135" s="176">
        <f t="shared" ref="D135:H135" si="70">IFERROR(D136+D139,"nd")</f>
        <v>58862</v>
      </c>
      <c r="E135" s="176">
        <f t="shared" si="70"/>
        <v>16780</v>
      </c>
      <c r="F135" s="176">
        <f t="shared" si="70"/>
        <v>36760</v>
      </c>
      <c r="G135" s="176">
        <f t="shared" si="70"/>
        <v>40747</v>
      </c>
      <c r="H135" s="176">
        <f t="shared" si="70"/>
        <v>42275</v>
      </c>
      <c r="I135" s="177">
        <f>IFERROR(H135/G135-1,"-")</f>
        <v>3.7499693228949305E-2</v>
      </c>
      <c r="J135" s="177">
        <f>IFERROR(H135/D135-1,"-")</f>
        <v>-0.28179470626210457</v>
      </c>
      <c r="K135" s="176">
        <f>IFERROR(H135-G135,"-")</f>
        <v>1528</v>
      </c>
      <c r="L135" s="176">
        <f>IFERROR(H135-D135,"-")</f>
        <v>-16587</v>
      </c>
      <c r="M135" s="177">
        <f>IFERROR(H135/H$9,"-")</f>
        <v>4.2146285244862192E-2</v>
      </c>
    </row>
    <row r="136" spans="2:13" x14ac:dyDescent="0.25">
      <c r="B136" s="157" t="s">
        <v>97</v>
      </c>
      <c r="C136" s="158">
        <v>18334</v>
      </c>
      <c r="D136" s="158">
        <v>9465</v>
      </c>
      <c r="E136" s="158">
        <v>3268</v>
      </c>
      <c r="F136" s="158">
        <v>6996</v>
      </c>
      <c r="G136" s="158">
        <v>8149</v>
      </c>
      <c r="H136" s="158">
        <v>7081</v>
      </c>
      <c r="I136" s="160">
        <f>IFERROR(H136/G136-1,"-")</f>
        <v>-0.13105902564731864</v>
      </c>
      <c r="J136" s="159">
        <f t="shared" ref="J136:J147" si="71">IFERROR(H136/D136-1,"-")</f>
        <v>-0.25187533016376118</v>
      </c>
      <c r="K136" s="178">
        <f t="shared" ref="K136:K147" si="72">IFERROR(H136-G136,"-")</f>
        <v>-1068</v>
      </c>
      <c r="L136" s="158">
        <f t="shared" ref="L136:L147" si="73">IFERROR(H136-D136,"-")</f>
        <v>-2384</v>
      </c>
      <c r="M136" s="159">
        <f t="shared" ref="M136:M147" si="74">IFERROR(H136/H$9,"-")</f>
        <v>7.0594404688082597E-3</v>
      </c>
    </row>
    <row r="137" spans="2:13" x14ac:dyDescent="0.25">
      <c r="B137" s="162" t="s">
        <v>103</v>
      </c>
      <c r="C137" s="163">
        <v>15288</v>
      </c>
      <c r="D137" s="163">
        <v>7076</v>
      </c>
      <c r="E137" s="163">
        <v>2718</v>
      </c>
      <c r="F137" s="163">
        <v>4967</v>
      </c>
      <c r="G137" s="163">
        <v>5721</v>
      </c>
      <c r="H137" s="163">
        <v>5033</v>
      </c>
      <c r="I137" s="165">
        <f>IFERROR(H137/G137-1,"-")</f>
        <v>-0.12025869603216222</v>
      </c>
      <c r="J137" s="164">
        <f t="shared" si="71"/>
        <v>-0.28872244205765973</v>
      </c>
      <c r="K137" s="179">
        <f t="shared" si="72"/>
        <v>-688</v>
      </c>
      <c r="L137" s="163">
        <f t="shared" si="73"/>
        <v>-2043</v>
      </c>
      <c r="M137" s="164">
        <f t="shared" si="74"/>
        <v>5.01767601744273E-3</v>
      </c>
    </row>
    <row r="138" spans="2:13" x14ac:dyDescent="0.25">
      <c r="B138" s="162" t="s">
        <v>100</v>
      </c>
      <c r="C138" s="163">
        <v>3046</v>
      </c>
      <c r="D138" s="163">
        <v>2389</v>
      </c>
      <c r="E138" s="163">
        <v>550</v>
      </c>
      <c r="F138" s="163">
        <v>2029</v>
      </c>
      <c r="G138" s="163">
        <v>2428</v>
      </c>
      <c r="H138" s="163">
        <v>2048</v>
      </c>
      <c r="I138" s="165">
        <f>IFERROR(H138/G138-1,"-")</f>
        <v>-0.15650741350906094</v>
      </c>
      <c r="J138" s="164">
        <f t="shared" si="71"/>
        <v>-0.14273754709083297</v>
      </c>
      <c r="K138" s="179">
        <f t="shared" si="72"/>
        <v>-380</v>
      </c>
      <c r="L138" s="163">
        <f t="shared" si="73"/>
        <v>-341</v>
      </c>
      <c r="M138" s="164">
        <f t="shared" si="74"/>
        <v>2.0417644513655298E-3</v>
      </c>
    </row>
    <row r="139" spans="2:13" x14ac:dyDescent="0.25">
      <c r="B139" s="157" t="s">
        <v>107</v>
      </c>
      <c r="C139" s="158">
        <v>67170</v>
      </c>
      <c r="D139" s="158">
        <v>49397</v>
      </c>
      <c r="E139" s="158">
        <v>13512</v>
      </c>
      <c r="F139" s="158">
        <v>29764</v>
      </c>
      <c r="G139" s="158">
        <v>32598</v>
      </c>
      <c r="H139" s="158">
        <v>35194</v>
      </c>
      <c r="I139" s="160">
        <f>IFERROR(H139/G139-1,"-")</f>
        <v>7.9636787532977538E-2</v>
      </c>
      <c r="J139" s="159">
        <f t="shared" si="71"/>
        <v>-0.2875275826467194</v>
      </c>
      <c r="K139" s="178">
        <f t="shared" si="72"/>
        <v>2596</v>
      </c>
      <c r="L139" s="158">
        <f t="shared" si="73"/>
        <v>-14203</v>
      </c>
      <c r="M139" s="159">
        <f t="shared" si="74"/>
        <v>3.5086844776053928E-2</v>
      </c>
    </row>
    <row r="140" spans="2:13" x14ac:dyDescent="0.25">
      <c r="B140" s="162" t="s">
        <v>110</v>
      </c>
      <c r="C140" s="163">
        <v>37806</v>
      </c>
      <c r="D140" s="163">
        <v>25726</v>
      </c>
      <c r="E140" s="163">
        <v>6534</v>
      </c>
      <c r="F140" s="163">
        <v>11538</v>
      </c>
      <c r="G140" s="163">
        <v>13247</v>
      </c>
      <c r="H140" s="163">
        <v>15330</v>
      </c>
      <c r="I140" s="165">
        <f t="shared" ref="I140:I147" si="75">IFERROR(H140/G140-1,"-")</f>
        <v>0.15724314939231521</v>
      </c>
      <c r="J140" s="164">
        <f t="shared" si="71"/>
        <v>-0.4041047967037239</v>
      </c>
      <c r="K140" s="179">
        <f t="shared" si="72"/>
        <v>2083</v>
      </c>
      <c r="L140" s="163">
        <f t="shared" si="73"/>
        <v>-10396</v>
      </c>
      <c r="M140" s="164">
        <f t="shared" si="74"/>
        <v>1.5283324726285923E-2</v>
      </c>
    </row>
    <row r="141" spans="2:13" x14ac:dyDescent="0.25">
      <c r="B141" s="162" t="s">
        <v>113</v>
      </c>
      <c r="C141" s="163">
        <v>2718</v>
      </c>
      <c r="D141" s="163">
        <v>1997</v>
      </c>
      <c r="E141" s="163">
        <v>737</v>
      </c>
      <c r="F141" s="163">
        <v>2252</v>
      </c>
      <c r="G141" s="163">
        <v>2056</v>
      </c>
      <c r="H141" s="163">
        <v>2151</v>
      </c>
      <c r="I141" s="165">
        <f t="shared" si="75"/>
        <v>4.620622568093391E-2</v>
      </c>
      <c r="J141" s="164">
        <f t="shared" si="71"/>
        <v>7.7115673510265381E-2</v>
      </c>
      <c r="K141" s="179">
        <f t="shared" si="72"/>
        <v>95</v>
      </c>
      <c r="L141" s="163">
        <f t="shared" si="73"/>
        <v>154</v>
      </c>
      <c r="M141" s="164">
        <f t="shared" si="74"/>
        <v>2.1444508471129171E-3</v>
      </c>
    </row>
    <row r="142" spans="2:13" x14ac:dyDescent="0.25">
      <c r="B142" s="162" t="s">
        <v>116</v>
      </c>
      <c r="C142" s="163">
        <v>6929</v>
      </c>
      <c r="D142" s="163">
        <v>2945</v>
      </c>
      <c r="E142" s="163">
        <v>641</v>
      </c>
      <c r="F142" s="163">
        <v>3218</v>
      </c>
      <c r="G142" s="163">
        <v>3572</v>
      </c>
      <c r="H142" s="163">
        <v>3492</v>
      </c>
      <c r="I142" s="165">
        <f t="shared" si="75"/>
        <v>-2.2396416573348232E-2</v>
      </c>
      <c r="J142" s="164">
        <f t="shared" si="71"/>
        <v>0.18573853989813238</v>
      </c>
      <c r="K142" s="179">
        <f t="shared" si="72"/>
        <v>-80</v>
      </c>
      <c r="L142" s="163">
        <f t="shared" si="73"/>
        <v>547</v>
      </c>
      <c r="M142" s="164">
        <f t="shared" si="74"/>
        <v>3.4813679024259911E-3</v>
      </c>
    </row>
    <row r="143" spans="2:13" x14ac:dyDescent="0.25">
      <c r="B143" s="162" t="s">
        <v>123</v>
      </c>
      <c r="C143" s="163">
        <v>1270</v>
      </c>
      <c r="D143" s="163">
        <v>1138</v>
      </c>
      <c r="E143" s="163">
        <v>374</v>
      </c>
      <c r="F143" s="163">
        <v>1476</v>
      </c>
      <c r="G143" s="163">
        <v>1303</v>
      </c>
      <c r="H143" s="163">
        <v>1097</v>
      </c>
      <c r="I143" s="165">
        <f t="shared" si="75"/>
        <v>-0.15809669992325404</v>
      </c>
      <c r="J143" s="164">
        <f t="shared" si="71"/>
        <v>-3.6028119507908629E-2</v>
      </c>
      <c r="K143" s="179">
        <f t="shared" si="72"/>
        <v>-206</v>
      </c>
      <c r="L143" s="163">
        <f t="shared" si="73"/>
        <v>-41</v>
      </c>
      <c r="M143" s="164">
        <f t="shared" si="74"/>
        <v>1.0936599624746025E-3</v>
      </c>
    </row>
    <row r="144" spans="2:13" x14ac:dyDescent="0.25">
      <c r="B144" s="162" t="s">
        <v>119</v>
      </c>
      <c r="C144" s="163">
        <v>617</v>
      </c>
      <c r="D144" s="163">
        <v>543</v>
      </c>
      <c r="E144" s="163">
        <v>223</v>
      </c>
      <c r="F144" s="163">
        <v>715</v>
      </c>
      <c r="G144" s="163">
        <v>583</v>
      </c>
      <c r="H144" s="163">
        <v>588</v>
      </c>
      <c r="I144" s="165">
        <f t="shared" si="75"/>
        <v>8.5763293310463506E-3</v>
      </c>
      <c r="J144" s="164">
        <f t="shared" si="71"/>
        <v>8.287292817679548E-2</v>
      </c>
      <c r="K144" s="179">
        <f t="shared" si="72"/>
        <v>5</v>
      </c>
      <c r="L144" s="163">
        <f t="shared" si="73"/>
        <v>45</v>
      </c>
      <c r="M144" s="164">
        <f t="shared" si="74"/>
        <v>5.8620971552877509E-4</v>
      </c>
    </row>
    <row r="145" spans="2:13" x14ac:dyDescent="0.25">
      <c r="B145" s="162" t="s">
        <v>128</v>
      </c>
      <c r="C145" s="163">
        <v>685</v>
      </c>
      <c r="D145" s="163">
        <v>718</v>
      </c>
      <c r="E145" s="163">
        <v>382</v>
      </c>
      <c r="F145" s="163">
        <v>272</v>
      </c>
      <c r="G145" s="163">
        <v>326</v>
      </c>
      <c r="H145" s="163">
        <v>214</v>
      </c>
      <c r="I145" s="165">
        <f t="shared" si="75"/>
        <v>-0.34355828220858897</v>
      </c>
      <c r="J145" s="164">
        <f t="shared" si="71"/>
        <v>-0.70194986072423404</v>
      </c>
      <c r="K145" s="179">
        <f t="shared" si="72"/>
        <v>-112</v>
      </c>
      <c r="L145" s="163">
        <f t="shared" si="73"/>
        <v>-504</v>
      </c>
      <c r="M145" s="164">
        <f t="shared" si="74"/>
        <v>2.1334843388292157E-4</v>
      </c>
    </row>
    <row r="146" spans="2:13" x14ac:dyDescent="0.25">
      <c r="B146" s="162" t="s">
        <v>131</v>
      </c>
      <c r="C146" s="163">
        <v>3012</v>
      </c>
      <c r="D146" s="163">
        <v>1197</v>
      </c>
      <c r="E146" s="163">
        <v>656</v>
      </c>
      <c r="F146" s="163">
        <v>230</v>
      </c>
      <c r="G146" s="163">
        <v>355</v>
      </c>
      <c r="H146" s="163">
        <v>392</v>
      </c>
      <c r="I146" s="165">
        <f t="shared" si="75"/>
        <v>0.10422535211267614</v>
      </c>
      <c r="J146" s="164">
        <f t="shared" si="71"/>
        <v>-0.67251461988304095</v>
      </c>
      <c r="K146" s="179">
        <f t="shared" si="72"/>
        <v>37</v>
      </c>
      <c r="L146" s="163">
        <f t="shared" si="73"/>
        <v>-805</v>
      </c>
      <c r="M146" s="164">
        <f t="shared" si="74"/>
        <v>3.9080647701918343E-4</v>
      </c>
    </row>
    <row r="147" spans="2:13" x14ac:dyDescent="0.25">
      <c r="B147" s="168" t="s">
        <v>145</v>
      </c>
      <c r="C147" s="169">
        <f>IFERROR(C139-SUM(C140:C146),"nd")</f>
        <v>14133</v>
      </c>
      <c r="D147" s="169">
        <f t="shared" ref="D147:H147" si="76">IFERROR(D139-SUM(D140:D146),"nd")</f>
        <v>15133</v>
      </c>
      <c r="E147" s="169">
        <f t="shared" si="76"/>
        <v>3965</v>
      </c>
      <c r="F147" s="169">
        <f t="shared" si="76"/>
        <v>10063</v>
      </c>
      <c r="G147" s="169">
        <f t="shared" si="76"/>
        <v>11156</v>
      </c>
      <c r="H147" s="169">
        <f t="shared" si="76"/>
        <v>11930</v>
      </c>
      <c r="I147" s="171">
        <f t="shared" si="75"/>
        <v>6.9379705987809182E-2</v>
      </c>
      <c r="J147" s="170">
        <f t="shared" si="71"/>
        <v>-0.21165664441948062</v>
      </c>
      <c r="K147" s="180">
        <f t="shared" si="72"/>
        <v>774</v>
      </c>
      <c r="L147" s="169">
        <f t="shared" si="73"/>
        <v>-3203</v>
      </c>
      <c r="M147" s="170">
        <f t="shared" si="74"/>
        <v>1.1893676711323617E-2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6145</v>
      </c>
      <c r="D149" s="176">
        <f t="shared" ref="D149:H149" si="77">IFERROR(D150+D153,"nd")</f>
        <v>5152</v>
      </c>
      <c r="E149" s="176">
        <f t="shared" si="77"/>
        <v>2131</v>
      </c>
      <c r="F149" s="176">
        <f t="shared" si="77"/>
        <v>11115</v>
      </c>
      <c r="G149" s="176">
        <f t="shared" si="77"/>
        <v>15002</v>
      </c>
      <c r="H149" s="176">
        <f t="shared" si="77"/>
        <v>42471</v>
      </c>
      <c r="I149" s="177">
        <f>IFERROR(H149/G149-1,"-")</f>
        <v>1.8310225303292893</v>
      </c>
      <c r="J149" s="177">
        <f>IFERROR(H149/D149-1,"-")</f>
        <v>7.243594720496894</v>
      </c>
      <c r="K149" s="176">
        <f>IFERROR(H149-G149,"-")</f>
        <v>27469</v>
      </c>
      <c r="L149" s="176">
        <f>IFERROR(H149-D149,"-")</f>
        <v>37319</v>
      </c>
      <c r="M149" s="177">
        <f>IFERROR(H149/H$9,"-")</f>
        <v>4.2341688483371782E-2</v>
      </c>
    </row>
    <row r="150" spans="2:13" x14ac:dyDescent="0.25">
      <c r="B150" s="157" t="s">
        <v>97</v>
      </c>
      <c r="C150" s="158">
        <v>1490</v>
      </c>
      <c r="D150" s="158">
        <v>1192</v>
      </c>
      <c r="E150" s="158">
        <v>428</v>
      </c>
      <c r="F150" s="158">
        <v>2230</v>
      </c>
      <c r="G150" s="158">
        <v>4016</v>
      </c>
      <c r="H150" s="158">
        <v>4986</v>
      </c>
      <c r="I150" s="160">
        <f>IFERROR(H150/G150-1,"-")</f>
        <v>0.24153386454183257</v>
      </c>
      <c r="J150" s="159">
        <f t="shared" ref="J150:J161" si="78">IFERROR(H150/D150-1,"-")</f>
        <v>3.1828859060402683</v>
      </c>
      <c r="K150" s="178">
        <f t="shared" ref="K150:K161" si="79">IFERROR(H150-G150,"-")</f>
        <v>970</v>
      </c>
      <c r="L150" s="158">
        <f t="shared" ref="L150:L161" si="80">IFERROR(H150-D150,"-")</f>
        <v>3794</v>
      </c>
      <c r="M150" s="159">
        <f t="shared" ref="M150:M161" si="81">IFERROR(H150/H$9,"-")</f>
        <v>4.9708191184123689E-3</v>
      </c>
    </row>
    <row r="151" spans="2:13" x14ac:dyDescent="0.25">
      <c r="B151" s="162" t="s">
        <v>103</v>
      </c>
      <c r="C151" s="163">
        <v>982</v>
      </c>
      <c r="D151" s="163">
        <v>781</v>
      </c>
      <c r="E151" s="163">
        <v>305</v>
      </c>
      <c r="F151" s="163">
        <v>681</v>
      </c>
      <c r="G151" s="163">
        <v>1936</v>
      </c>
      <c r="H151" s="163">
        <v>3177</v>
      </c>
      <c r="I151" s="165">
        <f>IFERROR(H151/G151-1,"-")</f>
        <v>0.64101239669421495</v>
      </c>
      <c r="J151" s="164">
        <f t="shared" si="78"/>
        <v>3.0678617157490393</v>
      </c>
      <c r="K151" s="179">
        <f t="shared" si="79"/>
        <v>1241</v>
      </c>
      <c r="L151" s="163">
        <f t="shared" si="80"/>
        <v>2396</v>
      </c>
      <c r="M151" s="164">
        <f t="shared" si="81"/>
        <v>3.1673269833927186E-3</v>
      </c>
    </row>
    <row r="152" spans="2:13" x14ac:dyDescent="0.25">
      <c r="B152" s="162" t="s">
        <v>100</v>
      </c>
      <c r="C152" s="163">
        <v>508</v>
      </c>
      <c r="D152" s="163">
        <v>411</v>
      </c>
      <c r="E152" s="163">
        <v>123</v>
      </c>
      <c r="F152" s="163">
        <v>1549</v>
      </c>
      <c r="G152" s="163">
        <v>2080</v>
      </c>
      <c r="H152" s="163">
        <v>1809</v>
      </c>
      <c r="I152" s="165">
        <f>IFERROR(H152/G152-1,"-")</f>
        <v>-0.13028846153846152</v>
      </c>
      <c r="J152" s="164">
        <f t="shared" si="78"/>
        <v>3.4014598540145986</v>
      </c>
      <c r="K152" s="179">
        <f t="shared" si="79"/>
        <v>-271</v>
      </c>
      <c r="L152" s="163">
        <f t="shared" si="80"/>
        <v>1398</v>
      </c>
      <c r="M152" s="164">
        <f t="shared" si="81"/>
        <v>1.80349213501965E-3</v>
      </c>
    </row>
    <row r="153" spans="2:13" x14ac:dyDescent="0.25">
      <c r="B153" s="157" t="s">
        <v>107</v>
      </c>
      <c r="C153" s="158">
        <v>4655</v>
      </c>
      <c r="D153" s="158">
        <v>3960</v>
      </c>
      <c r="E153" s="158">
        <v>1703</v>
      </c>
      <c r="F153" s="158">
        <v>8885</v>
      </c>
      <c r="G153" s="158">
        <v>10986</v>
      </c>
      <c r="H153" s="158">
        <v>37485</v>
      </c>
      <c r="I153" s="160">
        <f>IFERROR(H153/G153-1,"-")</f>
        <v>2.4120699071545602</v>
      </c>
      <c r="J153" s="159">
        <f t="shared" si="78"/>
        <v>8.4659090909090917</v>
      </c>
      <c r="K153" s="178">
        <f t="shared" si="79"/>
        <v>26499</v>
      </c>
      <c r="L153" s="158">
        <f t="shared" si="80"/>
        <v>33525</v>
      </c>
      <c r="M153" s="159">
        <f t="shared" si="81"/>
        <v>3.7370869364959411E-2</v>
      </c>
    </row>
    <row r="154" spans="2:13" x14ac:dyDescent="0.25">
      <c r="B154" s="162" t="s">
        <v>110</v>
      </c>
      <c r="C154" s="163">
        <v>411</v>
      </c>
      <c r="D154" s="163">
        <v>316</v>
      </c>
      <c r="E154" s="163">
        <v>298</v>
      </c>
      <c r="F154" s="163">
        <v>2999</v>
      </c>
      <c r="G154" s="163">
        <v>2210</v>
      </c>
      <c r="H154" s="163">
        <v>24353</v>
      </c>
      <c r="I154" s="165">
        <f t="shared" ref="I154:I161" si="82">IFERROR(H154/G154-1,"-")</f>
        <v>10.019457013574661</v>
      </c>
      <c r="J154" s="164">
        <f t="shared" si="78"/>
        <v>76.066455696202539</v>
      </c>
      <c r="K154" s="179">
        <f t="shared" si="79"/>
        <v>22143</v>
      </c>
      <c r="L154" s="163">
        <f t="shared" si="80"/>
        <v>24037</v>
      </c>
      <c r="M154" s="164">
        <f t="shared" si="81"/>
        <v>2.4278852384816769E-2</v>
      </c>
    </row>
    <row r="155" spans="2:13" x14ac:dyDescent="0.25">
      <c r="B155" s="162" t="s">
        <v>113</v>
      </c>
      <c r="C155" s="163">
        <v>2714</v>
      </c>
      <c r="D155" s="163">
        <v>2095</v>
      </c>
      <c r="E155" s="163">
        <v>440</v>
      </c>
      <c r="F155" s="163">
        <v>1743</v>
      </c>
      <c r="G155" s="163">
        <v>2494</v>
      </c>
      <c r="H155" s="163">
        <v>2946</v>
      </c>
      <c r="I155" s="165">
        <f t="shared" si="82"/>
        <v>0.18123496391339211</v>
      </c>
      <c r="J155" s="164">
        <f t="shared" si="78"/>
        <v>0.40620525059665868</v>
      </c>
      <c r="K155" s="179">
        <f t="shared" si="79"/>
        <v>452</v>
      </c>
      <c r="L155" s="163">
        <f t="shared" si="80"/>
        <v>851</v>
      </c>
      <c r="M155" s="164">
        <f t="shared" si="81"/>
        <v>2.9370303094349856E-3</v>
      </c>
    </row>
    <row r="156" spans="2:13" x14ac:dyDescent="0.25">
      <c r="B156" s="162" t="s">
        <v>116</v>
      </c>
      <c r="C156" s="163">
        <v>167</v>
      </c>
      <c r="D156" s="163">
        <v>238</v>
      </c>
      <c r="E156" s="163">
        <v>62</v>
      </c>
      <c r="F156" s="163">
        <v>462</v>
      </c>
      <c r="G156" s="163">
        <v>1182</v>
      </c>
      <c r="H156" s="163">
        <v>1080</v>
      </c>
      <c r="I156" s="165">
        <f t="shared" si="82"/>
        <v>-8.6294416243654859E-2</v>
      </c>
      <c r="J156" s="164">
        <f t="shared" si="78"/>
        <v>3.53781512605042</v>
      </c>
      <c r="K156" s="179">
        <f t="shared" si="79"/>
        <v>-102</v>
      </c>
      <c r="L156" s="163">
        <f t="shared" si="80"/>
        <v>842</v>
      </c>
      <c r="M156" s="164">
        <f t="shared" si="81"/>
        <v>1.076711722399791E-3</v>
      </c>
    </row>
    <row r="157" spans="2:13" x14ac:dyDescent="0.25">
      <c r="B157" s="162" t="s">
        <v>123</v>
      </c>
      <c r="C157" s="163">
        <v>178</v>
      </c>
      <c r="D157" s="163">
        <v>157</v>
      </c>
      <c r="E157" s="163">
        <v>30</v>
      </c>
      <c r="F157" s="163">
        <v>938</v>
      </c>
      <c r="G157" s="163">
        <v>809</v>
      </c>
      <c r="H157" s="163">
        <v>2639</v>
      </c>
      <c r="I157" s="165">
        <f t="shared" si="82"/>
        <v>2.2620519159456118</v>
      </c>
      <c r="J157" s="164">
        <f t="shared" si="78"/>
        <v>15.808917197452228</v>
      </c>
      <c r="K157" s="179">
        <f t="shared" si="79"/>
        <v>1830</v>
      </c>
      <c r="L157" s="163">
        <f t="shared" si="80"/>
        <v>2482</v>
      </c>
      <c r="M157" s="164">
        <f t="shared" si="81"/>
        <v>2.6309650327898597E-3</v>
      </c>
    </row>
    <row r="158" spans="2:13" x14ac:dyDescent="0.25">
      <c r="B158" s="162" t="s">
        <v>119</v>
      </c>
      <c r="C158" s="163">
        <v>42</v>
      </c>
      <c r="D158" s="163">
        <v>20</v>
      </c>
      <c r="E158" s="163">
        <v>47</v>
      </c>
      <c r="F158" s="163">
        <v>321</v>
      </c>
      <c r="G158" s="163">
        <v>509</v>
      </c>
      <c r="H158" s="163">
        <v>490</v>
      </c>
      <c r="I158" s="165">
        <f t="shared" si="82"/>
        <v>-3.7328094302554016E-2</v>
      </c>
      <c r="J158" s="164">
        <f t="shared" si="78"/>
        <v>23.5</v>
      </c>
      <c r="K158" s="179">
        <f t="shared" si="79"/>
        <v>-19</v>
      </c>
      <c r="L158" s="163">
        <f t="shared" si="80"/>
        <v>470</v>
      </c>
      <c r="M158" s="164">
        <f t="shared" si="81"/>
        <v>4.8850809627397926E-4</v>
      </c>
    </row>
    <row r="159" spans="2:13" x14ac:dyDescent="0.25">
      <c r="B159" s="162" t="s">
        <v>128</v>
      </c>
      <c r="C159" s="163">
        <v>44</v>
      </c>
      <c r="D159" s="163">
        <v>67</v>
      </c>
      <c r="E159" s="163">
        <v>152</v>
      </c>
      <c r="F159" s="163">
        <v>201</v>
      </c>
      <c r="G159" s="163">
        <v>188</v>
      </c>
      <c r="H159" s="163">
        <v>633</v>
      </c>
      <c r="I159" s="165">
        <f t="shared" si="82"/>
        <v>2.3670212765957448</v>
      </c>
      <c r="J159" s="164">
        <f t="shared" si="78"/>
        <v>8.4477611940298516</v>
      </c>
      <c r="K159" s="179">
        <f t="shared" si="79"/>
        <v>445</v>
      </c>
      <c r="L159" s="163">
        <f t="shared" si="80"/>
        <v>566</v>
      </c>
      <c r="M159" s="164">
        <f t="shared" si="81"/>
        <v>6.3107270396209976E-4</v>
      </c>
    </row>
    <row r="160" spans="2:13" x14ac:dyDescent="0.25">
      <c r="B160" s="162" t="s">
        <v>131</v>
      </c>
      <c r="C160" s="163">
        <v>22</v>
      </c>
      <c r="D160" s="163">
        <v>64</v>
      </c>
      <c r="E160" s="163">
        <v>159</v>
      </c>
      <c r="F160" s="163">
        <v>157</v>
      </c>
      <c r="G160" s="163">
        <v>85</v>
      </c>
      <c r="H160" s="163">
        <v>1658</v>
      </c>
      <c r="I160" s="165">
        <f t="shared" si="82"/>
        <v>18.505882352941178</v>
      </c>
      <c r="J160" s="164">
        <f t="shared" si="78"/>
        <v>24.90625</v>
      </c>
      <c r="K160" s="179">
        <f t="shared" si="79"/>
        <v>1573</v>
      </c>
      <c r="L160" s="163">
        <f t="shared" si="80"/>
        <v>1594</v>
      </c>
      <c r="M160" s="164">
        <f t="shared" si="81"/>
        <v>1.6529518849433828E-3</v>
      </c>
    </row>
    <row r="161" spans="2:13" x14ac:dyDescent="0.25">
      <c r="B161" s="168" t="s">
        <v>145</v>
      </c>
      <c r="C161" s="169">
        <f>IFERROR(C153-SUM(C154:C160),"nd")</f>
        <v>1077</v>
      </c>
      <c r="D161" s="169">
        <f t="shared" ref="D161:H161" si="83">IFERROR(D153-SUM(D154:D160),"nd")</f>
        <v>1003</v>
      </c>
      <c r="E161" s="169">
        <f t="shared" si="83"/>
        <v>515</v>
      </c>
      <c r="F161" s="169">
        <f t="shared" si="83"/>
        <v>2064</v>
      </c>
      <c r="G161" s="169">
        <f t="shared" si="83"/>
        <v>3509</v>
      </c>
      <c r="H161" s="169">
        <f t="shared" si="83"/>
        <v>3686</v>
      </c>
      <c r="I161" s="171">
        <f t="shared" si="82"/>
        <v>5.0441721288116304E-2</v>
      </c>
      <c r="J161" s="170">
        <f t="shared" si="78"/>
        <v>2.6749750747756731</v>
      </c>
      <c r="K161" s="180">
        <f t="shared" si="79"/>
        <v>177</v>
      </c>
      <c r="L161" s="169">
        <f t="shared" si="80"/>
        <v>2683</v>
      </c>
      <c r="M161" s="170">
        <f t="shared" si="81"/>
        <v>3.6747772303385461E-3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B155A-9BB0-4E80-B021-9ACACA2E1218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260</v>
      </c>
      <c r="D6" s="172" t="s">
        <v>261</v>
      </c>
      <c r="E6" s="172" t="s">
        <v>267</v>
      </c>
      <c r="F6" s="172" t="s">
        <v>262</v>
      </c>
      <c r="G6" s="172" t="s">
        <v>263</v>
      </c>
      <c r="H6" s="172" t="s">
        <v>264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260</v>
      </c>
      <c r="M6" s="172" t="s">
        <v>261</v>
      </c>
      <c r="N6" s="172" t="s">
        <v>267</v>
      </c>
      <c r="O6" s="172" t="s">
        <v>262</v>
      </c>
      <c r="P6" s="172" t="s">
        <v>263</v>
      </c>
      <c r="Q6" s="172" t="s">
        <v>264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260</v>
      </c>
      <c r="V6" s="172" t="s">
        <v>267</v>
      </c>
      <c r="W6" s="172" t="s">
        <v>262</v>
      </c>
      <c r="X6" s="172" t="s">
        <v>263</v>
      </c>
      <c r="Y6" s="172" t="s">
        <v>264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614542</v>
      </c>
      <c r="D8" s="176">
        <f t="shared" si="0"/>
        <v>218294</v>
      </c>
      <c r="E8" s="176">
        <f t="shared" si="0"/>
        <v>234168</v>
      </c>
      <c r="F8" s="176">
        <f t="shared" si="0"/>
        <v>550405</v>
      </c>
      <c r="G8" s="176">
        <f t="shared" si="0"/>
        <v>609467</v>
      </c>
      <c r="H8" s="176">
        <f t="shared" si="0"/>
        <v>629259</v>
      </c>
      <c r="I8" s="177">
        <f>IFERROR(H8/G8-1,"-")</f>
        <v>3.2474276704070881E-2</v>
      </c>
      <c r="J8" s="177">
        <f>IFERROR(H8/C8-1,"-")</f>
        <v>2.3947915683549592E-2</v>
      </c>
      <c r="K8" s="177">
        <f>H8/H$8</f>
        <v>1</v>
      </c>
      <c r="L8" s="176">
        <f t="shared" ref="L8:Q8" si="1">L9+L12</f>
        <v>2358958</v>
      </c>
      <c r="M8" s="176">
        <f t="shared" si="1"/>
        <v>856735</v>
      </c>
      <c r="N8" s="176">
        <f t="shared" si="1"/>
        <v>1101788</v>
      </c>
      <c r="O8" s="176">
        <f t="shared" si="1"/>
        <v>2565617</v>
      </c>
      <c r="P8" s="176">
        <f t="shared" si="1"/>
        <v>2798721</v>
      </c>
      <c r="Q8" s="176">
        <f t="shared" si="1"/>
        <v>2955884</v>
      </c>
      <c r="R8" s="177">
        <f>IFERROR(Q8/P8-1,"-")</f>
        <v>5.6155293793129113E-2</v>
      </c>
      <c r="S8" s="177">
        <f>IFERROR(Q8/L8-1,"-")</f>
        <v>0.25304647221357901</v>
      </c>
      <c r="T8" s="177">
        <f>Q8/Q$8</f>
        <v>1</v>
      </c>
      <c r="U8" s="176">
        <f>U9+U12</f>
        <v>2973500</v>
      </c>
      <c r="V8" s="176">
        <f>V9+V12</f>
        <v>1335956</v>
      </c>
      <c r="W8" s="176">
        <f>W9+W12</f>
        <v>3116022</v>
      </c>
      <c r="X8" s="176">
        <f>X9+X12</f>
        <v>3408188</v>
      </c>
      <c r="Y8" s="176">
        <f>Y9+Y12</f>
        <v>3585143</v>
      </c>
      <c r="Z8" s="177">
        <f>IFERROR(Y8/X8-1,"-")</f>
        <v>5.1920551331088527E-2</v>
      </c>
      <c r="AA8" s="177">
        <f t="shared" ref="AA8:AA20" si="2">IFERROR(Y8/U8-1,"-")</f>
        <v>0.20569799899108787</v>
      </c>
      <c r="AB8" s="177">
        <f>Y8/Y$8</f>
        <v>1</v>
      </c>
    </row>
    <row r="9" spans="1:28" x14ac:dyDescent="0.25">
      <c r="A9" s="1"/>
      <c r="B9" s="157" t="s">
        <v>97</v>
      </c>
      <c r="C9" s="158">
        <v>159022</v>
      </c>
      <c r="D9" s="158">
        <v>69168</v>
      </c>
      <c r="E9" s="158">
        <v>99214</v>
      </c>
      <c r="F9" s="158">
        <v>148023</v>
      </c>
      <c r="G9" s="158">
        <v>178993</v>
      </c>
      <c r="H9" s="158">
        <v>184141</v>
      </c>
      <c r="I9" s="159">
        <f>IFERROR(H9/G9-1,"-")</f>
        <v>2.8760901264295313E-2</v>
      </c>
      <c r="J9" s="160">
        <f>IFERROR(H9/C9-1,"-")</f>
        <v>0.15795927607500859</v>
      </c>
      <c r="K9" s="159">
        <f>H9/H$8</f>
        <v>0.29263149196117971</v>
      </c>
      <c r="L9" s="158">
        <v>584992</v>
      </c>
      <c r="M9" s="158">
        <v>264802</v>
      </c>
      <c r="N9" s="158">
        <v>468129</v>
      </c>
      <c r="O9" s="158">
        <v>595539</v>
      </c>
      <c r="P9" s="158">
        <v>590605</v>
      </c>
      <c r="Q9" s="158">
        <v>583773</v>
      </c>
      <c r="R9" s="159">
        <f>IFERROR(Q9/P9-1,"-")</f>
        <v>-1.1567799121240063E-2</v>
      </c>
      <c r="S9" s="160">
        <f>IFERROR(Q9/L9-1,"-")</f>
        <v>-2.0837891800229436E-3</v>
      </c>
      <c r="T9" s="159">
        <f>Q9/Q$8</f>
        <v>0.19749523323648696</v>
      </c>
      <c r="U9" s="158">
        <v>744014</v>
      </c>
      <c r="V9" s="158">
        <v>567343</v>
      </c>
      <c r="W9" s="158">
        <v>743562</v>
      </c>
      <c r="X9" s="158">
        <v>769598</v>
      </c>
      <c r="Y9" s="158">
        <v>767914</v>
      </c>
      <c r="Z9" s="159">
        <f>IFERROR(Y9/X9-1,"-")</f>
        <v>-2.1881553746241345E-3</v>
      </c>
      <c r="AA9" s="160">
        <f t="shared" si="2"/>
        <v>3.2123051447956685E-2</v>
      </c>
      <c r="AB9" s="159">
        <f>Y9/Y$8</f>
        <v>0.21419340874269172</v>
      </c>
    </row>
    <row r="10" spans="1:28" x14ac:dyDescent="0.25">
      <c r="A10" s="161"/>
      <c r="B10" s="162" t="s">
        <v>103</v>
      </c>
      <c r="C10" s="163">
        <v>78464</v>
      </c>
      <c r="D10" s="163">
        <v>31208</v>
      </c>
      <c r="E10" s="163">
        <v>64998</v>
      </c>
      <c r="F10" s="163">
        <v>84765</v>
      </c>
      <c r="G10" s="163">
        <v>101819</v>
      </c>
      <c r="H10" s="163">
        <v>103638</v>
      </c>
      <c r="I10" s="164">
        <f>IFERROR(H10/G10-1,"-")</f>
        <v>1.7865035013111541E-2</v>
      </c>
      <c r="J10" s="165">
        <f>IFERROR(H10/C10-1,"-")</f>
        <v>0.32083503262642732</v>
      </c>
      <c r="K10" s="164">
        <f>H10/H$8</f>
        <v>0.16469847868683643</v>
      </c>
      <c r="L10" s="163">
        <v>192835</v>
      </c>
      <c r="M10" s="163">
        <v>96313</v>
      </c>
      <c r="N10" s="163">
        <v>216360</v>
      </c>
      <c r="O10" s="163">
        <v>206818</v>
      </c>
      <c r="P10" s="163">
        <v>198077</v>
      </c>
      <c r="Q10" s="163">
        <v>193012</v>
      </c>
      <c r="R10" s="164">
        <f>IFERROR(Q10/P10-1,"-")</f>
        <v>-2.5570863855975179E-2</v>
      </c>
      <c r="S10" s="165">
        <f>IFERROR(Q10/L10-1,"-")</f>
        <v>9.1788316436325346E-4</v>
      </c>
      <c r="T10" s="164">
        <f>Q10/Q$8</f>
        <v>6.5297555655093362E-2</v>
      </c>
      <c r="U10" s="163">
        <v>271299</v>
      </c>
      <c r="V10" s="163">
        <v>281358</v>
      </c>
      <c r="W10" s="163">
        <v>291583</v>
      </c>
      <c r="X10" s="163">
        <v>299896</v>
      </c>
      <c r="Y10" s="163">
        <v>296650</v>
      </c>
      <c r="Z10" s="164">
        <f>IFERROR(Y10/X10-1,"-")</f>
        <v>-1.0823752234107809E-2</v>
      </c>
      <c r="AA10" s="165">
        <f t="shared" si="2"/>
        <v>9.3443027803272294E-2</v>
      </c>
      <c r="AB10" s="164">
        <f>Y10/Y$8</f>
        <v>8.2744258736680801E-2</v>
      </c>
    </row>
    <row r="11" spans="1:28" x14ac:dyDescent="0.25">
      <c r="A11" s="161"/>
      <c r="B11" s="162" t="s">
        <v>100</v>
      </c>
      <c r="C11" s="163">
        <v>80558</v>
      </c>
      <c r="D11" s="163">
        <v>37960</v>
      </c>
      <c r="E11" s="163">
        <v>34216</v>
      </c>
      <c r="F11" s="163">
        <v>63258</v>
      </c>
      <c r="G11" s="163">
        <v>77174</v>
      </c>
      <c r="H11" s="163">
        <v>80503</v>
      </c>
      <c r="I11" s="164">
        <f>IFERROR(H11/G11-1,"-")</f>
        <v>4.3136289423899132E-2</v>
      </c>
      <c r="J11" s="165">
        <f>IFERROR(H11/C11-1,"-")</f>
        <v>-6.8273790312567417E-4</v>
      </c>
      <c r="K11" s="164">
        <f>H11/H$8</f>
        <v>0.12793301327434331</v>
      </c>
      <c r="L11" s="163">
        <v>392157</v>
      </c>
      <c r="M11" s="163">
        <v>168489</v>
      </c>
      <c r="N11" s="163">
        <v>251769</v>
      </c>
      <c r="O11" s="163">
        <v>388721</v>
      </c>
      <c r="P11" s="163">
        <v>392528</v>
      </c>
      <c r="Q11" s="163">
        <v>390761</v>
      </c>
      <c r="R11" s="164">
        <f>IFERROR(Q11/P11-1,"-")</f>
        <v>-4.5015896955121759E-3</v>
      </c>
      <c r="S11" s="165">
        <f>IFERROR(Q11/L11-1,"-")</f>
        <v>-3.5597987540704201E-3</v>
      </c>
      <c r="T11" s="164">
        <f>Q11/Q$8</f>
        <v>0.13219767758139359</v>
      </c>
      <c r="U11" s="163">
        <v>472715</v>
      </c>
      <c r="V11" s="163">
        <v>285985</v>
      </c>
      <c r="W11" s="163">
        <v>451979</v>
      </c>
      <c r="X11" s="163">
        <v>469702</v>
      </c>
      <c r="Y11" s="163">
        <v>471264</v>
      </c>
      <c r="Z11" s="164">
        <f>IFERROR(Y11/X11-1,"-")</f>
        <v>3.3255127719278299E-3</v>
      </c>
      <c r="AA11" s="165">
        <f t="shared" si="2"/>
        <v>-3.0695027659372043E-3</v>
      </c>
      <c r="AB11" s="164">
        <f>Y11/Y$8</f>
        <v>0.13144915000601093</v>
      </c>
    </row>
    <row r="12" spans="1:28" x14ac:dyDescent="0.25">
      <c r="A12" s="1"/>
      <c r="B12" s="157" t="s">
        <v>107</v>
      </c>
      <c r="C12" s="158">
        <v>455520</v>
      </c>
      <c r="D12" s="158">
        <v>149126</v>
      </c>
      <c r="E12" s="158">
        <v>134954</v>
      </c>
      <c r="F12" s="158">
        <v>402382</v>
      </c>
      <c r="G12" s="158">
        <v>430474</v>
      </c>
      <c r="H12" s="158">
        <v>445118</v>
      </c>
      <c r="I12" s="159">
        <f>IFERROR(H12/G12-1,"-")</f>
        <v>3.4018314694964191E-2</v>
      </c>
      <c r="J12" s="160">
        <f>IFERROR(H12/C12-1,"-")</f>
        <v>-2.283544081489286E-2</v>
      </c>
      <c r="K12" s="159">
        <f>H12/H$8</f>
        <v>0.70736850803882023</v>
      </c>
      <c r="L12" s="158">
        <v>1773966</v>
      </c>
      <c r="M12" s="158">
        <v>591933</v>
      </c>
      <c r="N12" s="158">
        <v>633659</v>
      </c>
      <c r="O12" s="158">
        <v>1970078</v>
      </c>
      <c r="P12" s="158">
        <v>2208116</v>
      </c>
      <c r="Q12" s="158">
        <v>2372111</v>
      </c>
      <c r="R12" s="159">
        <f>IFERROR(Q12/P12-1,"-")</f>
        <v>7.4269196002384019E-2</v>
      </c>
      <c r="S12" s="160">
        <f>IFERROR(Q12/L12-1,"-")</f>
        <v>0.33717951753303055</v>
      </c>
      <c r="T12" s="159">
        <f>Q12/Q$8</f>
        <v>0.80250476676351301</v>
      </c>
      <c r="U12" s="158">
        <v>2229486</v>
      </c>
      <c r="V12" s="158">
        <v>768613</v>
      </c>
      <c r="W12" s="158">
        <v>2372460</v>
      </c>
      <c r="X12" s="158">
        <v>2638590</v>
      </c>
      <c r="Y12" s="158">
        <v>2817229</v>
      </c>
      <c r="Z12" s="159">
        <f>IFERROR(Y12/X12-1,"-")</f>
        <v>6.7702447140328692E-2</v>
      </c>
      <c r="AA12" s="160">
        <f t="shared" si="2"/>
        <v>0.26362264665487922</v>
      </c>
      <c r="AB12" s="159">
        <f>Y12/Y$8</f>
        <v>0.78580659125730834</v>
      </c>
    </row>
    <row r="13" spans="1:28" s="56" customFormat="1" x14ac:dyDescent="0.25">
      <c r="B13" s="162" t="s">
        <v>110</v>
      </c>
      <c r="C13" s="163">
        <v>164086</v>
      </c>
      <c r="D13" s="163">
        <v>48583</v>
      </c>
      <c r="E13" s="163">
        <v>29915</v>
      </c>
      <c r="F13" s="163">
        <v>152375</v>
      </c>
      <c r="G13" s="163">
        <v>170625</v>
      </c>
      <c r="H13" s="163">
        <v>170073</v>
      </c>
      <c r="I13" s="164">
        <f t="shared" ref="I13:I20" si="3">IFERROR(H13/G13-1,"-")</f>
        <v>-3.2351648351648388E-3</v>
      </c>
      <c r="J13" s="165">
        <f t="shared" ref="J13:J20" si="4">IFERROR(H13/C13-1,"-")</f>
        <v>3.6486964152944168E-2</v>
      </c>
      <c r="K13" s="164">
        <f t="shared" ref="K13:K20" si="5">H13/H$8</f>
        <v>0.2702750377825347</v>
      </c>
      <c r="L13" s="163">
        <v>802040</v>
      </c>
      <c r="M13" s="163">
        <v>229035</v>
      </c>
      <c r="N13" s="163">
        <v>167632</v>
      </c>
      <c r="O13" s="163">
        <v>946984</v>
      </c>
      <c r="P13" s="163">
        <v>1052168</v>
      </c>
      <c r="Q13" s="163">
        <v>1121972</v>
      </c>
      <c r="R13" s="164">
        <f t="shared" ref="R13:R20" si="6">IFERROR(Q13/P13-1,"-")</f>
        <v>6.6343017464891574E-2</v>
      </c>
      <c r="S13" s="165">
        <f t="shared" ref="S13:S20" si="7">IFERROR(Q13/L13-1,"-")</f>
        <v>0.39889781058301321</v>
      </c>
      <c r="T13" s="164">
        <f t="shared" ref="T13:T20" si="8">Q13/Q$8</f>
        <v>0.37957240541239101</v>
      </c>
      <c r="U13" s="163">
        <v>966126</v>
      </c>
      <c r="V13" s="163">
        <v>197547</v>
      </c>
      <c r="W13" s="163">
        <v>1099359</v>
      </c>
      <c r="X13" s="163">
        <v>1222793</v>
      </c>
      <c r="Y13" s="163">
        <v>1292045</v>
      </c>
      <c r="Z13" s="164">
        <f t="shared" ref="Z13:Z20" si="9">IFERROR(Y13/X13-1,"-")</f>
        <v>5.6634279064404103E-2</v>
      </c>
      <c r="AA13" s="165">
        <f t="shared" si="2"/>
        <v>0.33734626746407814</v>
      </c>
      <c r="AB13" s="164">
        <f t="shared" ref="AB13:AB20" si="10">Y13/Y$8</f>
        <v>0.36038869300331955</v>
      </c>
    </row>
    <row r="14" spans="1:28" s="56" customFormat="1" x14ac:dyDescent="0.25">
      <c r="B14" s="162" t="s">
        <v>113</v>
      </c>
      <c r="C14" s="163">
        <v>66535</v>
      </c>
      <c r="D14" s="163">
        <v>21675</v>
      </c>
      <c r="E14" s="163">
        <v>24517</v>
      </c>
      <c r="F14" s="163">
        <v>50078</v>
      </c>
      <c r="G14" s="163">
        <v>57109</v>
      </c>
      <c r="H14" s="163">
        <v>58523</v>
      </c>
      <c r="I14" s="164">
        <f t="shared" si="3"/>
        <v>2.4759670104536946E-2</v>
      </c>
      <c r="J14" s="165">
        <f t="shared" si="4"/>
        <v>-0.12041782520477939</v>
      </c>
      <c r="K14" s="164">
        <f t="shared" si="5"/>
        <v>9.3003040083653954E-2</v>
      </c>
      <c r="L14" s="163">
        <v>275073</v>
      </c>
      <c r="M14" s="163">
        <v>83087</v>
      </c>
      <c r="N14" s="163">
        <v>100470</v>
      </c>
      <c r="O14" s="163">
        <v>213954</v>
      </c>
      <c r="P14" s="163">
        <v>245101</v>
      </c>
      <c r="Q14" s="163">
        <v>253634</v>
      </c>
      <c r="R14" s="164">
        <f t="shared" si="6"/>
        <v>3.4814219444229133E-2</v>
      </c>
      <c r="S14" s="165">
        <f t="shared" si="7"/>
        <v>-7.7939310655716798E-2</v>
      </c>
      <c r="T14" s="164">
        <f t="shared" si="8"/>
        <v>8.5806479550618361E-2</v>
      </c>
      <c r="U14" s="163">
        <v>341608</v>
      </c>
      <c r="V14" s="163">
        <v>124987</v>
      </c>
      <c r="W14" s="163">
        <v>264032</v>
      </c>
      <c r="X14" s="163">
        <v>302210</v>
      </c>
      <c r="Y14" s="163">
        <v>312157</v>
      </c>
      <c r="Z14" s="164">
        <f t="shared" si="9"/>
        <v>3.2914198735978228E-2</v>
      </c>
      <c r="AA14" s="165">
        <f t="shared" si="2"/>
        <v>-8.6212852158029096E-2</v>
      </c>
      <c r="AB14" s="164">
        <f t="shared" si="10"/>
        <v>8.7069609217819199E-2</v>
      </c>
    </row>
    <row r="15" spans="1:28" x14ac:dyDescent="0.25">
      <c r="A15" s="1"/>
      <c r="B15" s="162" t="s">
        <v>116</v>
      </c>
      <c r="C15" s="163">
        <v>25995</v>
      </c>
      <c r="D15" s="163">
        <v>10155</v>
      </c>
      <c r="E15" s="163">
        <v>16229</v>
      </c>
      <c r="F15" s="163">
        <v>26590</v>
      </c>
      <c r="G15" s="163">
        <v>29348</v>
      </c>
      <c r="H15" s="163">
        <v>28513</v>
      </c>
      <c r="I15" s="164">
        <f t="shared" si="3"/>
        <v>-2.8451683249284487E-2</v>
      </c>
      <c r="J15" s="165">
        <f t="shared" si="4"/>
        <v>9.6864781688786206E-2</v>
      </c>
      <c r="K15" s="164">
        <f t="shared" si="5"/>
        <v>4.5312025731852862E-2</v>
      </c>
      <c r="L15" s="163">
        <v>93407</v>
      </c>
      <c r="M15" s="163">
        <v>33981</v>
      </c>
      <c r="N15" s="163">
        <v>63373</v>
      </c>
      <c r="O15" s="163">
        <v>112326</v>
      </c>
      <c r="P15" s="163">
        <v>122771</v>
      </c>
      <c r="Q15" s="163">
        <v>137893</v>
      </c>
      <c r="R15" s="164">
        <f t="shared" si="6"/>
        <v>0.12317241042265681</v>
      </c>
      <c r="S15" s="165">
        <f>IFERROR(Q15/L15-1,"-")</f>
        <v>0.47625980922200695</v>
      </c>
      <c r="T15" s="164">
        <f t="shared" si="8"/>
        <v>4.6650342164983469E-2</v>
      </c>
      <c r="U15" s="163">
        <v>119402</v>
      </c>
      <c r="V15" s="163">
        <v>79602</v>
      </c>
      <c r="W15" s="163">
        <v>138916</v>
      </c>
      <c r="X15" s="163">
        <v>152119</v>
      </c>
      <c r="Y15" s="163">
        <v>166406</v>
      </c>
      <c r="Z15" s="164">
        <f t="shared" si="9"/>
        <v>9.3919891663763133E-2</v>
      </c>
      <c r="AA15" s="165">
        <f t="shared" si="2"/>
        <v>0.39366174770941864</v>
      </c>
      <c r="AB15" s="164">
        <f t="shared" si="10"/>
        <v>4.6415442842865681E-2</v>
      </c>
    </row>
    <row r="16" spans="1:28" x14ac:dyDescent="0.25">
      <c r="A16" s="1"/>
      <c r="B16" s="162" t="s">
        <v>123</v>
      </c>
      <c r="C16" s="163">
        <v>13044</v>
      </c>
      <c r="D16" s="163">
        <v>4195</v>
      </c>
      <c r="E16" s="163">
        <v>5622</v>
      </c>
      <c r="F16" s="163">
        <v>16119</v>
      </c>
      <c r="G16" s="163">
        <v>11923</v>
      </c>
      <c r="H16" s="163">
        <v>11442</v>
      </c>
      <c r="I16" s="164">
        <f t="shared" si="3"/>
        <v>-4.0342195756101651E-2</v>
      </c>
      <c r="J16" s="165">
        <f t="shared" si="4"/>
        <v>-0.12281508739650415</v>
      </c>
      <c r="K16" s="164">
        <f t="shared" si="5"/>
        <v>1.8183291776518094E-2</v>
      </c>
      <c r="L16" s="163">
        <v>64064</v>
      </c>
      <c r="M16" s="163">
        <v>21386</v>
      </c>
      <c r="N16" s="163">
        <v>39702</v>
      </c>
      <c r="O16" s="163">
        <v>89016</v>
      </c>
      <c r="P16" s="163">
        <v>86478</v>
      </c>
      <c r="Q16" s="163">
        <v>96077</v>
      </c>
      <c r="R16" s="164">
        <f t="shared" si="6"/>
        <v>0.11099932930918843</v>
      </c>
      <c r="S16" s="165">
        <f t="shared" si="7"/>
        <v>0.49970342157842151</v>
      </c>
      <c r="T16" s="164">
        <f t="shared" si="8"/>
        <v>3.2503643580059298E-2</v>
      </c>
      <c r="U16" s="163">
        <v>77108</v>
      </c>
      <c r="V16" s="163">
        <v>45324</v>
      </c>
      <c r="W16" s="163">
        <v>105135</v>
      </c>
      <c r="X16" s="163">
        <v>98401</v>
      </c>
      <c r="Y16" s="163">
        <v>107519</v>
      </c>
      <c r="Z16" s="164">
        <f t="shared" si="9"/>
        <v>9.2661659942480323E-2</v>
      </c>
      <c r="AA16" s="165">
        <f t="shared" si="2"/>
        <v>0.3943948747211703</v>
      </c>
      <c r="AB16" s="164">
        <f t="shared" si="10"/>
        <v>2.999015659905337E-2</v>
      </c>
    </row>
    <row r="17" spans="1:28" x14ac:dyDescent="0.25">
      <c r="A17" s="56"/>
      <c r="B17" s="162" t="s">
        <v>119</v>
      </c>
      <c r="C17" s="163">
        <v>10305</v>
      </c>
      <c r="D17" s="163">
        <v>4827</v>
      </c>
      <c r="E17" s="163">
        <v>3820</v>
      </c>
      <c r="F17" s="163">
        <v>8442</v>
      </c>
      <c r="G17" s="163">
        <v>8382</v>
      </c>
      <c r="H17" s="163">
        <v>7699</v>
      </c>
      <c r="I17" s="164">
        <f t="shared" si="3"/>
        <v>-8.1484132665235021E-2</v>
      </c>
      <c r="J17" s="165">
        <f t="shared" si="4"/>
        <v>-0.25288694808345469</v>
      </c>
      <c r="K17" s="164">
        <f t="shared" si="5"/>
        <v>1.2235025641270129E-2</v>
      </c>
      <c r="L17" s="163">
        <v>87381</v>
      </c>
      <c r="M17" s="163">
        <v>40327</v>
      </c>
      <c r="N17" s="163">
        <v>51275</v>
      </c>
      <c r="O17" s="163">
        <v>99066</v>
      </c>
      <c r="P17" s="163">
        <v>102189</v>
      </c>
      <c r="Q17" s="163">
        <v>108005</v>
      </c>
      <c r="R17" s="164">
        <f t="shared" si="6"/>
        <v>5.6914149272426551E-2</v>
      </c>
      <c r="S17" s="165">
        <f t="shared" si="7"/>
        <v>0.2360238495782836</v>
      </c>
      <c r="T17" s="164">
        <f t="shared" si="8"/>
        <v>3.6538984615093147E-2</v>
      </c>
      <c r="U17" s="163">
        <v>97686</v>
      </c>
      <c r="V17" s="163">
        <v>55095</v>
      </c>
      <c r="W17" s="163">
        <v>107508</v>
      </c>
      <c r="X17" s="163">
        <v>110571</v>
      </c>
      <c r="Y17" s="163">
        <v>115704</v>
      </c>
      <c r="Z17" s="164">
        <f t="shared" si="9"/>
        <v>4.6422660552947859E-2</v>
      </c>
      <c r="AA17" s="165">
        <f t="shared" si="2"/>
        <v>0.1844481297217615</v>
      </c>
      <c r="AB17" s="164">
        <f t="shared" si="10"/>
        <v>3.227318966077504E-2</v>
      </c>
    </row>
    <row r="18" spans="1:28" x14ac:dyDescent="0.25">
      <c r="A18" s="56"/>
      <c r="B18" s="162" t="s">
        <v>128</v>
      </c>
      <c r="C18" s="163">
        <v>10721</v>
      </c>
      <c r="D18" s="163">
        <v>3300</v>
      </c>
      <c r="E18" s="163">
        <v>767</v>
      </c>
      <c r="F18" s="163">
        <v>4401</v>
      </c>
      <c r="G18" s="163">
        <v>4797</v>
      </c>
      <c r="H18" s="163">
        <v>3926</v>
      </c>
      <c r="I18" s="164">
        <f t="shared" si="3"/>
        <v>-0.18157181571815717</v>
      </c>
      <c r="J18" s="165">
        <f t="shared" si="4"/>
        <v>-0.63380281690140849</v>
      </c>
      <c r="K18" s="164">
        <f t="shared" si="5"/>
        <v>6.2390843833779099E-3</v>
      </c>
      <c r="L18" s="163">
        <v>23940</v>
      </c>
      <c r="M18" s="163">
        <v>14838</v>
      </c>
      <c r="N18" s="163">
        <v>4354</v>
      </c>
      <c r="O18" s="163">
        <v>24570</v>
      </c>
      <c r="P18" s="163">
        <v>29489</v>
      </c>
      <c r="Q18" s="163">
        <v>27617</v>
      </c>
      <c r="R18" s="164">
        <f t="shared" si="6"/>
        <v>-6.34812981111601E-2</v>
      </c>
      <c r="S18" s="165">
        <f t="shared" si="7"/>
        <v>0.15359231411862995</v>
      </c>
      <c r="T18" s="164">
        <f t="shared" si="8"/>
        <v>9.3430594705340257E-3</v>
      </c>
      <c r="U18" s="163">
        <v>34661</v>
      </c>
      <c r="V18" s="163">
        <v>5121</v>
      </c>
      <c r="W18" s="163">
        <v>28971</v>
      </c>
      <c r="X18" s="163">
        <v>34286</v>
      </c>
      <c r="Y18" s="163">
        <v>31543</v>
      </c>
      <c r="Z18" s="164">
        <f t="shared" si="9"/>
        <v>-8.0003499970833558E-2</v>
      </c>
      <c r="AA18" s="165">
        <f t="shared" si="2"/>
        <v>-8.9957012203917941E-2</v>
      </c>
      <c r="AB18" s="164">
        <f t="shared" si="10"/>
        <v>8.7982543513606005E-3</v>
      </c>
    </row>
    <row r="19" spans="1:28" x14ac:dyDescent="0.25">
      <c r="A19" s="56"/>
      <c r="B19" s="162" t="s">
        <v>131</v>
      </c>
      <c r="C19" s="163">
        <v>7909</v>
      </c>
      <c r="D19" s="163">
        <v>3358</v>
      </c>
      <c r="E19" s="163">
        <v>533</v>
      </c>
      <c r="F19" s="163">
        <v>2337</v>
      </c>
      <c r="G19" s="163">
        <v>2922</v>
      </c>
      <c r="H19" s="163">
        <v>2431</v>
      </c>
      <c r="I19" s="164">
        <f t="shared" si="3"/>
        <v>-0.16803559206023266</v>
      </c>
      <c r="J19" s="165">
        <f t="shared" si="4"/>
        <v>-0.69262865090403336</v>
      </c>
      <c r="K19" s="164">
        <f t="shared" si="5"/>
        <v>3.8632741049393015E-3</v>
      </c>
      <c r="L19" s="163">
        <v>32606</v>
      </c>
      <c r="M19" s="163">
        <v>21335</v>
      </c>
      <c r="N19" s="163">
        <v>3282</v>
      </c>
      <c r="O19" s="163">
        <v>18440</v>
      </c>
      <c r="P19" s="163">
        <v>27757</v>
      </c>
      <c r="Q19" s="163">
        <v>26099</v>
      </c>
      <c r="R19" s="164">
        <f t="shared" si="6"/>
        <v>-5.973268004467347E-2</v>
      </c>
      <c r="S19" s="165">
        <f t="shared" si="7"/>
        <v>-0.19956449733177939</v>
      </c>
      <c r="T19" s="164">
        <f t="shared" si="8"/>
        <v>8.8295075178863574E-3</v>
      </c>
      <c r="U19" s="163">
        <v>40515</v>
      </c>
      <c r="V19" s="163">
        <v>3815</v>
      </c>
      <c r="W19" s="163">
        <v>20777</v>
      </c>
      <c r="X19" s="163">
        <v>30679</v>
      </c>
      <c r="Y19" s="163">
        <v>28530</v>
      </c>
      <c r="Z19" s="164">
        <f t="shared" si="9"/>
        <v>-7.0047915512239656E-2</v>
      </c>
      <c r="AA19" s="165">
        <f t="shared" si="2"/>
        <v>-0.29581636430951497</v>
      </c>
      <c r="AB19" s="164">
        <f t="shared" si="10"/>
        <v>7.9578415700573175E-3</v>
      </c>
    </row>
    <row r="20" spans="1:28" x14ac:dyDescent="0.25">
      <c r="A20" s="56"/>
      <c r="B20" s="168" t="s">
        <v>145</v>
      </c>
      <c r="C20" s="169">
        <f t="shared" ref="C20:H20" si="11">C12-SUM(C13:C19)</f>
        <v>156925</v>
      </c>
      <c r="D20" s="169">
        <f t="shared" si="11"/>
        <v>53033</v>
      </c>
      <c r="E20" s="169">
        <f t="shared" si="11"/>
        <v>53551</v>
      </c>
      <c r="F20" s="169">
        <f t="shared" si="11"/>
        <v>142040</v>
      </c>
      <c r="G20" s="169">
        <f t="shared" si="11"/>
        <v>145368</v>
      </c>
      <c r="H20" s="169">
        <f t="shared" si="11"/>
        <v>162511</v>
      </c>
      <c r="I20" s="170">
        <f t="shared" si="3"/>
        <v>0.11792829233393864</v>
      </c>
      <c r="J20" s="171">
        <f t="shared" si="4"/>
        <v>3.559662259040941E-2</v>
      </c>
      <c r="K20" s="170">
        <f t="shared" si="5"/>
        <v>0.25825772853467333</v>
      </c>
      <c r="L20" s="169">
        <f t="shared" ref="L20:Q20" si="12">L12-SUM(L13:L19)</f>
        <v>395455</v>
      </c>
      <c r="M20" s="169">
        <f t="shared" si="12"/>
        <v>147944</v>
      </c>
      <c r="N20" s="169">
        <f t="shared" si="12"/>
        <v>203571</v>
      </c>
      <c r="O20" s="169">
        <f t="shared" si="12"/>
        <v>465722</v>
      </c>
      <c r="P20" s="169">
        <f t="shared" si="12"/>
        <v>542163</v>
      </c>
      <c r="Q20" s="169">
        <f t="shared" si="12"/>
        <v>600814</v>
      </c>
      <c r="R20" s="170">
        <f t="shared" si="6"/>
        <v>0.10817964339137864</v>
      </c>
      <c r="S20" s="171">
        <f t="shared" si="7"/>
        <v>0.51929802379537504</v>
      </c>
      <c r="T20" s="170">
        <f t="shared" si="8"/>
        <v>0.20326034445194738</v>
      </c>
      <c r="U20" s="169">
        <f>U12-SUM(U13:U19)</f>
        <v>552380</v>
      </c>
      <c r="V20" s="169">
        <f>V12-SUM(V13:V19)</f>
        <v>257122</v>
      </c>
      <c r="W20" s="169">
        <f>W12-SUM(W13:W19)</f>
        <v>607762</v>
      </c>
      <c r="X20" s="169">
        <f>X12-SUM(X13:X19)</f>
        <v>687531</v>
      </c>
      <c r="Y20" s="169">
        <f>Y12-SUM(Y13:Y19)</f>
        <v>763325</v>
      </c>
      <c r="Z20" s="170">
        <f t="shared" si="9"/>
        <v>0.11024084732179351</v>
      </c>
      <c r="AA20" s="171">
        <f t="shared" si="2"/>
        <v>0.38188384807560016</v>
      </c>
      <c r="AB20" s="170">
        <f t="shared" si="10"/>
        <v>0.21291340401205755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183472</v>
      </c>
      <c r="D22" s="176">
        <f t="shared" si="13"/>
        <v>40145</v>
      </c>
      <c r="E22" s="176">
        <f t="shared" si="13"/>
        <v>41580</v>
      </c>
      <c r="F22" s="176">
        <f t="shared" si="13"/>
        <v>135229</v>
      </c>
      <c r="G22" s="176">
        <f t="shared" si="13"/>
        <v>138754</v>
      </c>
      <c r="H22" s="176">
        <f t="shared" si="13"/>
        <v>128262</v>
      </c>
      <c r="I22" s="177">
        <f>IFERROR(H22/G22-1,"-")</f>
        <v>-7.5615838101964594E-2</v>
      </c>
      <c r="J22" s="177">
        <f>IFERROR(H22/C22-1,"-")</f>
        <v>-0.30091785122525505</v>
      </c>
      <c r="K22" s="177">
        <f>H22/H$8</f>
        <v>0.20383021935323928</v>
      </c>
      <c r="L22" s="176">
        <f t="shared" ref="L22:Q22" si="14">L23+L26</f>
        <v>967103</v>
      </c>
      <c r="M22" s="176">
        <f t="shared" si="14"/>
        <v>335669</v>
      </c>
      <c r="N22" s="176">
        <f t="shared" si="14"/>
        <v>506074</v>
      </c>
      <c r="O22" s="176">
        <f t="shared" si="14"/>
        <v>1107316</v>
      </c>
      <c r="P22" s="176">
        <f t="shared" si="14"/>
        <v>1149793</v>
      </c>
      <c r="Q22" s="176">
        <f t="shared" si="14"/>
        <v>1192213</v>
      </c>
      <c r="R22" s="177">
        <f>IFERROR(Q22/P22-1,"-")</f>
        <v>3.6893597369265674E-2</v>
      </c>
      <c r="S22" s="177">
        <f>IFERROR(Q22/L22-1,"-")</f>
        <v>0.23276734742835048</v>
      </c>
      <c r="T22" s="177">
        <f>Q22/Q$8</f>
        <v>0.40333551654936389</v>
      </c>
      <c r="U22" s="176">
        <f>U23+U26</f>
        <v>1150575</v>
      </c>
      <c r="V22" s="176">
        <f>V23+V26</f>
        <v>547654</v>
      </c>
      <c r="W22" s="176">
        <f>W23+W26</f>
        <v>1242545</v>
      </c>
      <c r="X22" s="176">
        <f>X23+X26</f>
        <v>1288547</v>
      </c>
      <c r="Y22" s="176">
        <f>Y23+Y26</f>
        <v>1320475</v>
      </c>
      <c r="Z22" s="177">
        <f>IFERROR(Y22/X22-1,"-")</f>
        <v>2.4778296794761845E-2</v>
      </c>
      <c r="AA22" s="177">
        <f t="shared" ref="AA22:AA34" si="15">IFERROR(Y22/U22-1,"-")</f>
        <v>0.14766529778588966</v>
      </c>
      <c r="AB22" s="177">
        <f>Y22/Y$8</f>
        <v>0.36831864168319089</v>
      </c>
    </row>
    <row r="23" spans="1:28" x14ac:dyDescent="0.25">
      <c r="A23" s="56"/>
      <c r="B23" s="157" t="s">
        <v>97</v>
      </c>
      <c r="C23" s="158">
        <v>17671</v>
      </c>
      <c r="D23" s="158">
        <v>2633</v>
      </c>
      <c r="E23" s="158">
        <v>7752</v>
      </c>
      <c r="F23" s="158">
        <v>11083</v>
      </c>
      <c r="G23" s="158">
        <v>10580</v>
      </c>
      <c r="H23" s="158">
        <v>6847</v>
      </c>
      <c r="I23" s="159">
        <f>IFERROR(H23/G23-1,"-")</f>
        <v>-0.35283553875236295</v>
      </c>
      <c r="J23" s="160">
        <f>IFERROR(H23/C23-1,"-")</f>
        <v>-0.61252900232018559</v>
      </c>
      <c r="K23" s="159">
        <f>H23/H$8</f>
        <v>1.0881052158173343E-2</v>
      </c>
      <c r="L23" s="158">
        <v>145948</v>
      </c>
      <c r="M23" s="158">
        <v>71371</v>
      </c>
      <c r="N23" s="158">
        <v>178880</v>
      </c>
      <c r="O23" s="158">
        <v>143433</v>
      </c>
      <c r="P23" s="158">
        <v>116673</v>
      </c>
      <c r="Q23" s="158">
        <v>106162</v>
      </c>
      <c r="R23" s="159">
        <f>IFERROR(Q23/P23-1,"-")</f>
        <v>-9.0089395147120555E-2</v>
      </c>
      <c r="S23" s="160">
        <f>IFERROR(Q23/L23-1,"-")</f>
        <v>-0.27260394112971742</v>
      </c>
      <c r="T23" s="159">
        <f>Q23/Q$8</f>
        <v>3.5915482474955039E-2</v>
      </c>
      <c r="U23" s="158">
        <v>163619</v>
      </c>
      <c r="V23" s="158">
        <v>186632</v>
      </c>
      <c r="W23" s="158">
        <v>154516</v>
      </c>
      <c r="X23" s="158">
        <v>127253</v>
      </c>
      <c r="Y23" s="158">
        <v>113009</v>
      </c>
      <c r="Z23" s="159">
        <f>IFERROR(Y23/X23-1,"-")</f>
        <v>-0.11193449270351186</v>
      </c>
      <c r="AA23" s="160">
        <f t="shared" si="15"/>
        <v>-0.30931615521424771</v>
      </c>
      <c r="AB23" s="159">
        <f>Y23/Y$8</f>
        <v>3.1521476270263138E-2</v>
      </c>
    </row>
    <row r="24" spans="1:28" x14ac:dyDescent="0.25">
      <c r="A24" s="56"/>
      <c r="B24" s="162" t="s">
        <v>103</v>
      </c>
      <c r="C24" s="163">
        <v>8790</v>
      </c>
      <c r="D24" s="163">
        <v>1649</v>
      </c>
      <c r="E24" s="163">
        <v>3874</v>
      </c>
      <c r="F24" s="163">
        <v>5353</v>
      </c>
      <c r="G24" s="163">
        <v>5102</v>
      </c>
      <c r="H24" s="163">
        <v>2225</v>
      </c>
      <c r="I24" s="164">
        <f>IFERROR(H24/G24-1,"-")</f>
        <v>-0.56389651117208939</v>
      </c>
      <c r="J24" s="165">
        <f>IFERROR(H24/C24-1,"-")</f>
        <v>-0.7468714448236633</v>
      </c>
      <c r="K24" s="164">
        <f>H24/H$8</f>
        <v>3.5359049294487644E-3</v>
      </c>
      <c r="L24" s="163">
        <v>67520</v>
      </c>
      <c r="M24" s="163">
        <v>35772</v>
      </c>
      <c r="N24" s="163">
        <v>85392</v>
      </c>
      <c r="O24" s="163">
        <v>56425</v>
      </c>
      <c r="P24" s="163">
        <v>45103</v>
      </c>
      <c r="Q24" s="163">
        <v>37371</v>
      </c>
      <c r="R24" s="164">
        <f>IFERROR(Q24/P24-1,"-")</f>
        <v>-0.17142983836995318</v>
      </c>
      <c r="S24" s="165">
        <f>IFERROR(Q24/L24-1,"-")</f>
        <v>-0.44651954976303321</v>
      </c>
      <c r="T24" s="164">
        <f>Q24/Q$8</f>
        <v>1.2642918328324116E-2</v>
      </c>
      <c r="U24" s="163">
        <v>76310</v>
      </c>
      <c r="V24" s="163">
        <v>89266</v>
      </c>
      <c r="W24" s="163">
        <v>61778</v>
      </c>
      <c r="X24" s="163">
        <v>50205</v>
      </c>
      <c r="Y24" s="163">
        <v>39596</v>
      </c>
      <c r="Z24" s="164">
        <f>IFERROR(Y24/X24-1,"-")</f>
        <v>-0.21131361418185435</v>
      </c>
      <c r="AA24" s="165">
        <f t="shared" si="15"/>
        <v>-0.4811164984929891</v>
      </c>
      <c r="AB24" s="164">
        <f>Y24/Y$8</f>
        <v>1.1044468798036786E-2</v>
      </c>
    </row>
    <row r="25" spans="1:28" x14ac:dyDescent="0.25">
      <c r="A25" s="56"/>
      <c r="B25" s="162" t="s">
        <v>100</v>
      </c>
      <c r="C25" s="163">
        <v>8881</v>
      </c>
      <c r="D25" s="163">
        <v>984</v>
      </c>
      <c r="E25" s="163">
        <v>3878</v>
      </c>
      <c r="F25" s="163">
        <v>5730</v>
      </c>
      <c r="G25" s="163">
        <v>5478</v>
      </c>
      <c r="H25" s="163">
        <v>4622</v>
      </c>
      <c r="I25" s="164">
        <f>IFERROR(H25/G25-1,"-")</f>
        <v>-0.15626140927345744</v>
      </c>
      <c r="J25" s="165">
        <f>IFERROR(H25/C25-1,"-")</f>
        <v>-0.47956311226213266</v>
      </c>
      <c r="K25" s="164">
        <f>H25/H$8</f>
        <v>7.345147228724579E-3</v>
      </c>
      <c r="L25" s="163">
        <v>78428</v>
      </c>
      <c r="M25" s="163">
        <v>35599</v>
      </c>
      <c r="N25" s="163">
        <v>93488</v>
      </c>
      <c r="O25" s="163">
        <v>87008</v>
      </c>
      <c r="P25" s="163">
        <v>71570</v>
      </c>
      <c r="Q25" s="163">
        <v>68791</v>
      </c>
      <c r="R25" s="164">
        <f>IFERROR(Q25/P25-1,"-")</f>
        <v>-3.8829118345675595E-2</v>
      </c>
      <c r="S25" s="165">
        <f>IFERROR(Q25/L25-1,"-")</f>
        <v>-0.12287703371244962</v>
      </c>
      <c r="T25" s="164">
        <f>Q25/Q$8</f>
        <v>2.3272564146630922E-2</v>
      </c>
      <c r="U25" s="163">
        <v>87309</v>
      </c>
      <c r="V25" s="163">
        <v>97366</v>
      </c>
      <c r="W25" s="163">
        <v>92738</v>
      </c>
      <c r="X25" s="163">
        <v>77048</v>
      </c>
      <c r="Y25" s="163">
        <v>73413</v>
      </c>
      <c r="Z25" s="164">
        <f>IFERROR(Y25/X25-1,"-")</f>
        <v>-4.7178382307133226E-2</v>
      </c>
      <c r="AA25" s="165">
        <f t="shared" si="15"/>
        <v>-0.15915884960313365</v>
      </c>
      <c r="AB25" s="164">
        <f>Y25/Y$8</f>
        <v>2.047700747222635E-2</v>
      </c>
    </row>
    <row r="26" spans="1:28" x14ac:dyDescent="0.25">
      <c r="A26" s="56"/>
      <c r="B26" s="157" t="s">
        <v>107</v>
      </c>
      <c r="C26" s="158">
        <v>165801</v>
      </c>
      <c r="D26" s="158">
        <v>37512</v>
      </c>
      <c r="E26" s="158">
        <v>33828</v>
      </c>
      <c r="F26" s="158">
        <v>124146</v>
      </c>
      <c r="G26" s="158">
        <v>128174</v>
      </c>
      <c r="H26" s="158">
        <v>121415</v>
      </c>
      <c r="I26" s="159">
        <f>IFERROR(H26/G26-1,"-")</f>
        <v>-5.2733003573267601E-2</v>
      </c>
      <c r="J26" s="160">
        <f>IFERROR(H26/C26-1,"-")</f>
        <v>-0.26770646739163217</v>
      </c>
      <c r="K26" s="159">
        <f>H26/H$8</f>
        <v>0.19294916719506594</v>
      </c>
      <c r="L26" s="158">
        <v>821155</v>
      </c>
      <c r="M26" s="158">
        <v>264298</v>
      </c>
      <c r="N26" s="158">
        <v>327194</v>
      </c>
      <c r="O26" s="158">
        <v>963883</v>
      </c>
      <c r="P26" s="158">
        <v>1033120</v>
      </c>
      <c r="Q26" s="158">
        <v>1086051</v>
      </c>
      <c r="R26" s="159">
        <f>IFERROR(Q26/P26-1,"-")</f>
        <v>5.1234125754994642E-2</v>
      </c>
      <c r="S26" s="160">
        <f>IFERROR(Q26/L26-1,"-")</f>
        <v>0.32258952329340995</v>
      </c>
      <c r="T26" s="159">
        <f>Q26/Q$8</f>
        <v>0.36742003407440887</v>
      </c>
      <c r="U26" s="158">
        <v>986956</v>
      </c>
      <c r="V26" s="158">
        <v>361022</v>
      </c>
      <c r="W26" s="158">
        <v>1088029</v>
      </c>
      <c r="X26" s="158">
        <v>1161294</v>
      </c>
      <c r="Y26" s="158">
        <v>1207466</v>
      </c>
      <c r="Z26" s="159">
        <f>IFERROR(Y26/X26-1,"-")</f>
        <v>3.975909631841712E-2</v>
      </c>
      <c r="AA26" s="160">
        <f t="shared" si="15"/>
        <v>0.22342434718467685</v>
      </c>
      <c r="AB26" s="159">
        <f>Y26/Y$8</f>
        <v>0.33679716541292776</v>
      </c>
    </row>
    <row r="27" spans="1:28" s="56" customFormat="1" x14ac:dyDescent="0.25">
      <c r="B27" s="162" t="s">
        <v>110</v>
      </c>
      <c r="C27" s="163">
        <v>67942</v>
      </c>
      <c r="D27" s="163">
        <v>14271</v>
      </c>
      <c r="E27" s="163">
        <v>8627</v>
      </c>
      <c r="F27" s="163">
        <v>54528</v>
      </c>
      <c r="G27" s="163">
        <v>57978</v>
      </c>
      <c r="H27" s="163">
        <v>54006</v>
      </c>
      <c r="I27" s="164">
        <f t="shared" ref="I27:I34" si="16">IFERROR(H27/G27-1,"-")</f>
        <v>-6.8508744696264112E-2</v>
      </c>
      <c r="J27" s="165">
        <f t="shared" ref="J27:J34" si="17">IFERROR(H27/C27-1,"-")</f>
        <v>-0.20511612846251215</v>
      </c>
      <c r="K27" s="164">
        <f t="shared" ref="K27:K34" si="18">H27/H$8</f>
        <v>8.5824755784184248E-2</v>
      </c>
      <c r="L27" s="163">
        <v>395594</v>
      </c>
      <c r="M27" s="163">
        <v>109883</v>
      </c>
      <c r="N27" s="163">
        <v>94750</v>
      </c>
      <c r="O27" s="163">
        <v>497484</v>
      </c>
      <c r="P27" s="163">
        <v>538896</v>
      </c>
      <c r="Q27" s="163">
        <v>565581</v>
      </c>
      <c r="R27" s="164">
        <f t="shared" ref="R27:R34" si="19">IFERROR(Q27/P27-1,"-")</f>
        <v>4.9517903268905261E-2</v>
      </c>
      <c r="S27" s="165">
        <f t="shared" ref="S27:S34" si="20">IFERROR(Q27/L27-1,"-")</f>
        <v>0.42970065268937341</v>
      </c>
      <c r="T27" s="164">
        <f t="shared" ref="T27:T34" si="21">Q27/Q$8</f>
        <v>0.19134072920317577</v>
      </c>
      <c r="U27" s="163">
        <v>463536</v>
      </c>
      <c r="V27" s="163">
        <v>103377</v>
      </c>
      <c r="W27" s="163">
        <v>552012</v>
      </c>
      <c r="X27" s="163">
        <v>596874</v>
      </c>
      <c r="Y27" s="163">
        <v>619587</v>
      </c>
      <c r="Z27" s="164">
        <f t="shared" ref="Z27:Z34" si="22">IFERROR(Y27/X27-1,"-")</f>
        <v>3.8053257471426072E-2</v>
      </c>
      <c r="AA27" s="165">
        <f t="shared" si="15"/>
        <v>0.33665346380863626</v>
      </c>
      <c r="AB27" s="164">
        <f t="shared" ref="AB27:AB34" si="23">Y27/Y$8</f>
        <v>0.17282072151654759</v>
      </c>
    </row>
    <row r="28" spans="1:28" s="56" customFormat="1" x14ac:dyDescent="0.25">
      <c r="B28" s="162" t="s">
        <v>113</v>
      </c>
      <c r="C28" s="163">
        <v>27150</v>
      </c>
      <c r="D28" s="163">
        <v>6747</v>
      </c>
      <c r="E28" s="163">
        <v>9627</v>
      </c>
      <c r="F28" s="163">
        <v>22193</v>
      </c>
      <c r="G28" s="163">
        <v>25099</v>
      </c>
      <c r="H28" s="163">
        <v>24378</v>
      </c>
      <c r="I28" s="164">
        <f t="shared" si="16"/>
        <v>-2.8726244073469021E-2</v>
      </c>
      <c r="J28" s="165">
        <f t="shared" si="17"/>
        <v>-0.10209944751381217</v>
      </c>
      <c r="K28" s="164">
        <f t="shared" si="18"/>
        <v>3.8740804660719989E-2</v>
      </c>
      <c r="L28" s="163">
        <v>116769</v>
      </c>
      <c r="M28" s="163">
        <v>32940</v>
      </c>
      <c r="N28" s="163">
        <v>56231</v>
      </c>
      <c r="O28" s="163">
        <v>103293</v>
      </c>
      <c r="P28" s="163">
        <v>111487</v>
      </c>
      <c r="Q28" s="163">
        <v>112336</v>
      </c>
      <c r="R28" s="164">
        <f t="shared" si="19"/>
        <v>7.6152376510265629E-3</v>
      </c>
      <c r="S28" s="165">
        <f t="shared" si="20"/>
        <v>-3.7963843143300036E-2</v>
      </c>
      <c r="T28" s="164">
        <f t="shared" si="21"/>
        <v>3.8004197729004249E-2</v>
      </c>
      <c r="U28" s="163">
        <v>143919</v>
      </c>
      <c r="V28" s="163">
        <v>65858</v>
      </c>
      <c r="W28" s="163">
        <v>125486</v>
      </c>
      <c r="X28" s="163">
        <v>136586</v>
      </c>
      <c r="Y28" s="163">
        <v>136714</v>
      </c>
      <c r="Z28" s="164">
        <f t="shared" si="22"/>
        <v>9.3713850614274286E-4</v>
      </c>
      <c r="AA28" s="165">
        <f t="shared" si="15"/>
        <v>-5.0062882593681191E-2</v>
      </c>
      <c r="AB28" s="164">
        <f t="shared" si="23"/>
        <v>3.8133485888847393E-2</v>
      </c>
    </row>
    <row r="29" spans="1:28" x14ac:dyDescent="0.25">
      <c r="A29" s="56"/>
      <c r="B29" s="162" t="s">
        <v>116</v>
      </c>
      <c r="C29" s="163">
        <v>7493</v>
      </c>
      <c r="D29" s="163">
        <v>2801</v>
      </c>
      <c r="E29" s="163">
        <v>4115</v>
      </c>
      <c r="F29" s="163">
        <v>3452</v>
      </c>
      <c r="G29" s="163">
        <v>2636</v>
      </c>
      <c r="H29" s="163">
        <v>2608</v>
      </c>
      <c r="I29" s="164">
        <f t="shared" si="16"/>
        <v>-1.0622154779969639E-2</v>
      </c>
      <c r="J29" s="165">
        <f t="shared" si="17"/>
        <v>-0.65194181235820103</v>
      </c>
      <c r="K29" s="164">
        <f t="shared" si="18"/>
        <v>4.1445573285403946E-3</v>
      </c>
      <c r="L29" s="163">
        <v>29540</v>
      </c>
      <c r="M29" s="163">
        <v>12267</v>
      </c>
      <c r="N29" s="163">
        <v>23779</v>
      </c>
      <c r="O29" s="163">
        <v>41597</v>
      </c>
      <c r="P29" s="163">
        <v>38094</v>
      </c>
      <c r="Q29" s="163">
        <v>33969</v>
      </c>
      <c r="R29" s="164">
        <f t="shared" si="19"/>
        <v>-0.10828476925500075</v>
      </c>
      <c r="S29" s="165">
        <f t="shared" si="20"/>
        <v>0.1499322951929587</v>
      </c>
      <c r="T29" s="164">
        <f t="shared" si="21"/>
        <v>1.149199359650108E-2</v>
      </c>
      <c r="U29" s="163">
        <v>37033</v>
      </c>
      <c r="V29" s="163">
        <v>27894</v>
      </c>
      <c r="W29" s="163">
        <v>45049</v>
      </c>
      <c r="X29" s="163">
        <v>40730</v>
      </c>
      <c r="Y29" s="163">
        <v>36577</v>
      </c>
      <c r="Z29" s="164">
        <f t="shared" si="22"/>
        <v>-0.10196415418610361</v>
      </c>
      <c r="AA29" s="165">
        <f t="shared" si="15"/>
        <v>-1.2313342154294804E-2</v>
      </c>
      <c r="AB29" s="164">
        <f t="shared" si="23"/>
        <v>1.0202382443322345E-2</v>
      </c>
    </row>
    <row r="30" spans="1:28" x14ac:dyDescent="0.25">
      <c r="A30" s="56"/>
      <c r="B30" s="162" t="s">
        <v>123</v>
      </c>
      <c r="C30" s="163">
        <v>6912</v>
      </c>
      <c r="D30" s="163">
        <v>1705</v>
      </c>
      <c r="E30" s="163">
        <v>2023</v>
      </c>
      <c r="F30" s="163">
        <v>6662</v>
      </c>
      <c r="G30" s="163">
        <v>3340</v>
      </c>
      <c r="H30" s="163">
        <v>2667</v>
      </c>
      <c r="I30" s="164">
        <f t="shared" si="16"/>
        <v>-0.201497005988024</v>
      </c>
      <c r="J30" s="165">
        <f t="shared" si="17"/>
        <v>-0.61414930555555558</v>
      </c>
      <c r="K30" s="164">
        <f t="shared" si="18"/>
        <v>4.2383184030740919E-3</v>
      </c>
      <c r="L30" s="163">
        <v>33663</v>
      </c>
      <c r="M30" s="163">
        <v>11018</v>
      </c>
      <c r="N30" s="163">
        <v>23432</v>
      </c>
      <c r="O30" s="163">
        <v>49393</v>
      </c>
      <c r="P30" s="163">
        <v>46038</v>
      </c>
      <c r="Q30" s="163">
        <v>49488</v>
      </c>
      <c r="R30" s="164">
        <f t="shared" si="19"/>
        <v>7.4938094617489792E-2</v>
      </c>
      <c r="S30" s="165">
        <f t="shared" si="20"/>
        <v>0.47010070403707327</v>
      </c>
      <c r="T30" s="164">
        <f t="shared" si="21"/>
        <v>1.6742199626237023E-2</v>
      </c>
      <c r="U30" s="163">
        <v>40575</v>
      </c>
      <c r="V30" s="163">
        <v>25455</v>
      </c>
      <c r="W30" s="163">
        <v>56055</v>
      </c>
      <c r="X30" s="163">
        <v>49378</v>
      </c>
      <c r="Y30" s="163">
        <v>52155</v>
      </c>
      <c r="Z30" s="164">
        <f t="shared" si="22"/>
        <v>5.6239620883794306E-2</v>
      </c>
      <c r="AA30" s="165">
        <f t="shared" si="15"/>
        <v>0.28539741219963033</v>
      </c>
      <c r="AB30" s="164">
        <f t="shared" si="23"/>
        <v>1.4547536876492793E-2</v>
      </c>
    </row>
    <row r="31" spans="1:28" x14ac:dyDescent="0.25">
      <c r="A31" s="56"/>
      <c r="B31" s="162" t="s">
        <v>119</v>
      </c>
      <c r="C31" s="163">
        <v>5971</v>
      </c>
      <c r="D31" s="163">
        <v>1308</v>
      </c>
      <c r="E31" s="163">
        <v>1134</v>
      </c>
      <c r="F31" s="163">
        <v>3630</v>
      </c>
      <c r="G31" s="163">
        <v>2551</v>
      </c>
      <c r="H31" s="163">
        <v>1950</v>
      </c>
      <c r="I31" s="164">
        <f t="shared" si="16"/>
        <v>-0.23559388475107801</v>
      </c>
      <c r="J31" s="165">
        <f t="shared" si="17"/>
        <v>-0.67342153743091604</v>
      </c>
      <c r="K31" s="164">
        <f t="shared" si="18"/>
        <v>3.0988829718764451E-3</v>
      </c>
      <c r="L31" s="163">
        <v>47831</v>
      </c>
      <c r="M31" s="163">
        <v>21033</v>
      </c>
      <c r="N31" s="163">
        <v>30800</v>
      </c>
      <c r="O31" s="163">
        <v>60867</v>
      </c>
      <c r="P31" s="163">
        <v>58426</v>
      </c>
      <c r="Q31" s="163">
        <v>60690</v>
      </c>
      <c r="R31" s="164">
        <f t="shared" si="19"/>
        <v>3.8749871632492328E-2</v>
      </c>
      <c r="S31" s="165">
        <f t="shared" si="20"/>
        <v>0.26884238255524662</v>
      </c>
      <c r="T31" s="164">
        <f t="shared" si="21"/>
        <v>2.0531928857830686E-2</v>
      </c>
      <c r="U31" s="163">
        <v>53802</v>
      </c>
      <c r="V31" s="163">
        <v>31934</v>
      </c>
      <c r="W31" s="163">
        <v>64497</v>
      </c>
      <c r="X31" s="163">
        <v>60977</v>
      </c>
      <c r="Y31" s="163">
        <v>62640</v>
      </c>
      <c r="Z31" s="164">
        <f t="shared" si="22"/>
        <v>2.7272578185217444E-2</v>
      </c>
      <c r="AA31" s="165">
        <f t="shared" si="15"/>
        <v>0.16426898628303777</v>
      </c>
      <c r="AB31" s="164">
        <f t="shared" si="23"/>
        <v>1.7472106412491775E-2</v>
      </c>
    </row>
    <row r="32" spans="1:28" x14ac:dyDescent="0.25">
      <c r="A32" s="56"/>
      <c r="B32" s="162" t="s">
        <v>128</v>
      </c>
      <c r="C32" s="163">
        <v>6075</v>
      </c>
      <c r="D32" s="163">
        <v>1374</v>
      </c>
      <c r="E32" s="163">
        <v>245</v>
      </c>
      <c r="F32" s="163">
        <v>1377</v>
      </c>
      <c r="G32" s="163">
        <v>1698</v>
      </c>
      <c r="H32" s="163">
        <v>1818</v>
      </c>
      <c r="I32" s="164">
        <f t="shared" si="16"/>
        <v>7.067137809187285E-2</v>
      </c>
      <c r="J32" s="165">
        <f t="shared" si="17"/>
        <v>-0.70074074074074066</v>
      </c>
      <c r="K32" s="164">
        <f t="shared" si="18"/>
        <v>2.8891124322417321E-3</v>
      </c>
      <c r="L32" s="163">
        <v>14925</v>
      </c>
      <c r="M32" s="163">
        <v>8169</v>
      </c>
      <c r="N32" s="163">
        <v>1932</v>
      </c>
      <c r="O32" s="163">
        <v>13774</v>
      </c>
      <c r="P32" s="163">
        <v>14634</v>
      </c>
      <c r="Q32" s="163">
        <v>14353</v>
      </c>
      <c r="R32" s="164">
        <f t="shared" si="19"/>
        <v>-1.9201858685253481E-2</v>
      </c>
      <c r="S32" s="165">
        <f t="shared" si="20"/>
        <v>-3.832495812395309E-2</v>
      </c>
      <c r="T32" s="164">
        <f t="shared" si="21"/>
        <v>4.8557385878471547E-3</v>
      </c>
      <c r="U32" s="163">
        <v>21000</v>
      </c>
      <c r="V32" s="163">
        <v>2177</v>
      </c>
      <c r="W32" s="163">
        <v>15151</v>
      </c>
      <c r="X32" s="163">
        <v>16332</v>
      </c>
      <c r="Y32" s="163">
        <v>16171</v>
      </c>
      <c r="Z32" s="164">
        <f t="shared" si="22"/>
        <v>-9.8579475875582023E-3</v>
      </c>
      <c r="AA32" s="165">
        <f t="shared" si="15"/>
        <v>-0.22995238095238091</v>
      </c>
      <c r="AB32" s="164">
        <f t="shared" si="23"/>
        <v>4.510559271973252E-3</v>
      </c>
    </row>
    <row r="33" spans="1:28" x14ac:dyDescent="0.25">
      <c r="A33" s="56"/>
      <c r="B33" s="162" t="s">
        <v>131</v>
      </c>
      <c r="C33" s="163">
        <v>2254</v>
      </c>
      <c r="D33" s="163">
        <v>667</v>
      </c>
      <c r="E33" s="163">
        <v>50</v>
      </c>
      <c r="F33" s="163">
        <v>480</v>
      </c>
      <c r="G33" s="163">
        <v>614</v>
      </c>
      <c r="H33" s="163">
        <v>374</v>
      </c>
      <c r="I33" s="164">
        <f t="shared" si="16"/>
        <v>-0.39087947882736152</v>
      </c>
      <c r="J33" s="165">
        <f t="shared" si="17"/>
        <v>-0.83407275953859805</v>
      </c>
      <c r="K33" s="164">
        <f t="shared" si="18"/>
        <v>5.9434986229835412E-4</v>
      </c>
      <c r="L33" s="163">
        <v>17328</v>
      </c>
      <c r="M33" s="163">
        <v>10601</v>
      </c>
      <c r="N33" s="163">
        <v>1306</v>
      </c>
      <c r="O33" s="163">
        <v>9435</v>
      </c>
      <c r="P33" s="163">
        <v>14385</v>
      </c>
      <c r="Q33" s="163">
        <v>13493</v>
      </c>
      <c r="R33" s="164">
        <f t="shared" si="19"/>
        <v>-6.2009037191518956E-2</v>
      </c>
      <c r="S33" s="165">
        <f t="shared" si="20"/>
        <v>-0.22131809787626966</v>
      </c>
      <c r="T33" s="164">
        <f t="shared" si="21"/>
        <v>4.5647934763339837E-3</v>
      </c>
      <c r="U33" s="163">
        <v>19582</v>
      </c>
      <c r="V33" s="163">
        <v>1356</v>
      </c>
      <c r="W33" s="163">
        <v>9915</v>
      </c>
      <c r="X33" s="163">
        <v>14999</v>
      </c>
      <c r="Y33" s="163">
        <v>13867</v>
      </c>
      <c r="Z33" s="164">
        <f t="shared" si="22"/>
        <v>-7.547169811320753E-2</v>
      </c>
      <c r="AA33" s="165">
        <f t="shared" si="15"/>
        <v>-0.29184965784904504</v>
      </c>
      <c r="AB33" s="164">
        <f t="shared" si="23"/>
        <v>3.8679070820884969E-3</v>
      </c>
    </row>
    <row r="34" spans="1:28" x14ac:dyDescent="0.25">
      <c r="A34" s="56"/>
      <c r="B34" s="168" t="s">
        <v>145</v>
      </c>
      <c r="C34" s="169">
        <f t="shared" ref="C34:H34" si="24">C26-SUM(C27:C33)</f>
        <v>42004</v>
      </c>
      <c r="D34" s="169">
        <f t="shared" si="24"/>
        <v>8639</v>
      </c>
      <c r="E34" s="169">
        <f t="shared" si="24"/>
        <v>8007</v>
      </c>
      <c r="F34" s="169">
        <f t="shared" si="24"/>
        <v>31824</v>
      </c>
      <c r="G34" s="169">
        <f t="shared" si="24"/>
        <v>34258</v>
      </c>
      <c r="H34" s="169">
        <f t="shared" si="24"/>
        <v>33614</v>
      </c>
      <c r="I34" s="170">
        <f t="shared" si="16"/>
        <v>-1.8798528810788695E-2</v>
      </c>
      <c r="J34" s="171">
        <f t="shared" si="17"/>
        <v>-0.19974288163032095</v>
      </c>
      <c r="K34" s="170">
        <f t="shared" si="18"/>
        <v>5.3418385752130683E-2</v>
      </c>
      <c r="L34" s="169">
        <f t="shared" ref="L34:Q34" si="25">L26-SUM(L27:L33)</f>
        <v>165505</v>
      </c>
      <c r="M34" s="169">
        <f t="shared" si="25"/>
        <v>58387</v>
      </c>
      <c r="N34" s="169">
        <f t="shared" si="25"/>
        <v>94964</v>
      </c>
      <c r="O34" s="169">
        <f t="shared" si="25"/>
        <v>188040</v>
      </c>
      <c r="P34" s="169">
        <f t="shared" si="25"/>
        <v>211160</v>
      </c>
      <c r="Q34" s="169">
        <f t="shared" si="25"/>
        <v>236141</v>
      </c>
      <c r="R34" s="170">
        <f t="shared" si="19"/>
        <v>0.11830365599545378</v>
      </c>
      <c r="S34" s="171">
        <f t="shared" si="20"/>
        <v>0.42679073139784296</v>
      </c>
      <c r="T34" s="170">
        <f t="shared" si="21"/>
        <v>7.9888452997478931E-2</v>
      </c>
      <c r="U34" s="169">
        <f>U26-SUM(U27:U33)</f>
        <v>207509</v>
      </c>
      <c r="V34" s="169">
        <f>V26-SUM(V27:V33)</f>
        <v>102971</v>
      </c>
      <c r="W34" s="169">
        <f>W26-SUM(W27:W33)</f>
        <v>219864</v>
      </c>
      <c r="X34" s="169">
        <f>X26-SUM(X27:X33)</f>
        <v>245418</v>
      </c>
      <c r="Y34" s="169">
        <f>Y26-SUM(Y27:Y33)</f>
        <v>269755</v>
      </c>
      <c r="Z34" s="170">
        <f t="shared" si="22"/>
        <v>9.916550538265323E-2</v>
      </c>
      <c r="AA34" s="171">
        <f t="shared" si="15"/>
        <v>0.29996771224380625</v>
      </c>
      <c r="AB34" s="170">
        <f t="shared" si="23"/>
        <v>7.5242465921164098E-2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144262</v>
      </c>
      <c r="D36" s="176">
        <f t="shared" si="26"/>
        <v>47555</v>
      </c>
      <c r="E36" s="176">
        <f t="shared" si="26"/>
        <v>28822</v>
      </c>
      <c r="F36" s="176">
        <f t="shared" si="26"/>
        <v>147825</v>
      </c>
      <c r="G36" s="176">
        <f t="shared" si="26"/>
        <v>163340</v>
      </c>
      <c r="H36" s="176">
        <f t="shared" si="26"/>
        <v>175743</v>
      </c>
      <c r="I36" s="177">
        <f>IFERROR(H36/G36-1,"-")</f>
        <v>7.5933635361822072E-2</v>
      </c>
      <c r="J36" s="177">
        <f>IFERROR(H36/C36-1,"-")</f>
        <v>0.21822101454298437</v>
      </c>
      <c r="K36" s="177">
        <f>H36/H$8</f>
        <v>0.2792856359622985</v>
      </c>
      <c r="L36" s="176">
        <f t="shared" ref="L36:Q36" si="27">L37+L40</f>
        <v>458218</v>
      </c>
      <c r="M36" s="176">
        <f t="shared" si="27"/>
        <v>132244</v>
      </c>
      <c r="N36" s="176">
        <f t="shared" si="27"/>
        <v>129922</v>
      </c>
      <c r="O36" s="176">
        <f t="shared" si="27"/>
        <v>470401</v>
      </c>
      <c r="P36" s="176">
        <f t="shared" si="27"/>
        <v>508477</v>
      </c>
      <c r="Q36" s="176">
        <f t="shared" si="27"/>
        <v>543447</v>
      </c>
      <c r="R36" s="177">
        <f>IFERROR(Q36/P36-1,"-")</f>
        <v>6.8774005510573666E-2</v>
      </c>
      <c r="S36" s="177">
        <f>IFERROR(Q36/L36-1,"-")</f>
        <v>0.18600098643003982</v>
      </c>
      <c r="T36" s="177">
        <f>Q36/Q$8</f>
        <v>0.1838526139726728</v>
      </c>
      <c r="U36" s="176">
        <f>U37+U40</f>
        <v>602480</v>
      </c>
      <c r="V36" s="176">
        <f>V37+V40</f>
        <v>158744</v>
      </c>
      <c r="W36" s="176">
        <f>W37+W40</f>
        <v>618226</v>
      </c>
      <c r="X36" s="176">
        <f>X37+X40</f>
        <v>671817</v>
      </c>
      <c r="Y36" s="176">
        <f>Y37+Y40</f>
        <v>719190</v>
      </c>
      <c r="Z36" s="177">
        <f>IFERROR(Y36/X36-1,"-")</f>
        <v>7.0514738388579135E-2</v>
      </c>
      <c r="AA36" s="177">
        <f t="shared" ref="AA36:AA48" si="28">IFERROR(Y36/U36-1,"-")</f>
        <v>0.19371597397423979</v>
      </c>
      <c r="AB36" s="177">
        <f>Y36/Y$8</f>
        <v>0.20060287692847956</v>
      </c>
    </row>
    <row r="37" spans="1:28" x14ac:dyDescent="0.25">
      <c r="A37" s="56"/>
      <c r="B37" s="157" t="s">
        <v>97</v>
      </c>
      <c r="C37" s="158">
        <v>13289</v>
      </c>
      <c r="D37" s="158">
        <v>4675</v>
      </c>
      <c r="E37" s="158">
        <v>4121</v>
      </c>
      <c r="F37" s="158">
        <v>19690</v>
      </c>
      <c r="G37" s="158">
        <v>24974</v>
      </c>
      <c r="H37" s="158">
        <v>28224</v>
      </c>
      <c r="I37" s="159">
        <f>IFERROR(H37/G37-1,"-")</f>
        <v>0.1301353407543846</v>
      </c>
      <c r="J37" s="160">
        <f>IFERROR(H37/C37-1,"-")</f>
        <v>1.1238618406200618</v>
      </c>
      <c r="K37" s="159">
        <f>H37/H$8</f>
        <v>4.4852755383713222E-2</v>
      </c>
      <c r="L37" s="158">
        <v>56372</v>
      </c>
      <c r="M37" s="158">
        <v>15570</v>
      </c>
      <c r="N37" s="158">
        <v>25947</v>
      </c>
      <c r="O37" s="158">
        <v>52918</v>
      </c>
      <c r="P37" s="158">
        <v>45502</v>
      </c>
      <c r="Q37" s="158">
        <v>42839</v>
      </c>
      <c r="R37" s="159">
        <f>IFERROR(Q37/P37-1,"-")</f>
        <v>-5.8524900004395364E-2</v>
      </c>
      <c r="S37" s="160">
        <f>IFERROR(Q37/L37-1,"-")</f>
        <v>-0.24006599020790464</v>
      </c>
      <c r="T37" s="159">
        <f>Q37/Q$8</f>
        <v>1.4492787944317166E-2</v>
      </c>
      <c r="U37" s="158">
        <v>69661</v>
      </c>
      <c r="V37" s="158">
        <v>30068</v>
      </c>
      <c r="W37" s="158">
        <v>72608</v>
      </c>
      <c r="X37" s="158">
        <v>70476</v>
      </c>
      <c r="Y37" s="158">
        <v>71063</v>
      </c>
      <c r="Z37" s="159">
        <f>IFERROR(Y37/X37-1,"-")</f>
        <v>8.329076565071869E-3</v>
      </c>
      <c r="AA37" s="160">
        <f t="shared" si="28"/>
        <v>2.0126038960106785E-2</v>
      </c>
      <c r="AB37" s="159">
        <f>Y37/Y$8</f>
        <v>1.9821524552856049E-2</v>
      </c>
    </row>
    <row r="38" spans="1:28" x14ac:dyDescent="0.25">
      <c r="A38" s="56"/>
      <c r="B38" s="162" t="s">
        <v>103</v>
      </c>
      <c r="C38" s="163">
        <v>8550</v>
      </c>
      <c r="D38" s="163">
        <v>1880</v>
      </c>
      <c r="E38" s="163">
        <v>2975</v>
      </c>
      <c r="F38" s="163">
        <v>8674</v>
      </c>
      <c r="G38" s="163">
        <v>13940</v>
      </c>
      <c r="H38" s="163">
        <v>19449</v>
      </c>
      <c r="I38" s="164">
        <f>IFERROR(H38/G38-1,"-")</f>
        <v>0.39519368723099002</v>
      </c>
      <c r="J38" s="165">
        <f>IFERROR(H38/C38-1,"-")</f>
        <v>1.2747368421052632</v>
      </c>
      <c r="K38" s="164">
        <f>H38/H$8</f>
        <v>3.0907782010269221E-2</v>
      </c>
      <c r="L38" s="163">
        <v>7373</v>
      </c>
      <c r="M38" s="163">
        <v>1578</v>
      </c>
      <c r="N38" s="163">
        <v>3884</v>
      </c>
      <c r="O38" s="163">
        <v>8136</v>
      </c>
      <c r="P38" s="163">
        <v>11630</v>
      </c>
      <c r="Q38" s="163">
        <v>9069</v>
      </c>
      <c r="R38" s="164">
        <f>IFERROR(Q38/P38-1,"-")</f>
        <v>-0.2202063628546862</v>
      </c>
      <c r="S38" s="165">
        <f>IFERROR(Q38/L38-1,"-")</f>
        <v>0.23002848230028472</v>
      </c>
      <c r="T38" s="164">
        <f>Q38/Q$8</f>
        <v>3.0681176933871558E-3</v>
      </c>
      <c r="U38" s="163">
        <v>15923</v>
      </c>
      <c r="V38" s="163">
        <v>6859</v>
      </c>
      <c r="W38" s="163">
        <v>16810</v>
      </c>
      <c r="X38" s="163">
        <v>25570</v>
      </c>
      <c r="Y38" s="163">
        <v>28518</v>
      </c>
      <c r="Z38" s="164">
        <f>IFERROR(Y38/X38-1,"-")</f>
        <v>0.11529135705905347</v>
      </c>
      <c r="AA38" s="165">
        <f t="shared" si="28"/>
        <v>0.7909941593920744</v>
      </c>
      <c r="AB38" s="164">
        <f>Y38/Y$8</f>
        <v>7.9544944232350003E-3</v>
      </c>
    </row>
    <row r="39" spans="1:28" x14ac:dyDescent="0.25">
      <c r="A39" s="56"/>
      <c r="B39" s="162" t="s">
        <v>100</v>
      </c>
      <c r="C39" s="163">
        <v>4739</v>
      </c>
      <c r="D39" s="163">
        <v>2795</v>
      </c>
      <c r="E39" s="163">
        <v>1146</v>
      </c>
      <c r="F39" s="163">
        <v>11016</v>
      </c>
      <c r="G39" s="163">
        <v>11034</v>
      </c>
      <c r="H39" s="163">
        <v>8775</v>
      </c>
      <c r="I39" s="164">
        <f>IFERROR(H39/G39-1,"-")</f>
        <v>-0.20473083197389885</v>
      </c>
      <c r="J39" s="165">
        <f>IFERROR(H39/C39-1,"-")</f>
        <v>0.85165646760920022</v>
      </c>
      <c r="K39" s="164">
        <f>H39/H$8</f>
        <v>1.3944973373444003E-2</v>
      </c>
      <c r="L39" s="163">
        <v>48999</v>
      </c>
      <c r="M39" s="163">
        <v>13992</v>
      </c>
      <c r="N39" s="163">
        <v>22063</v>
      </c>
      <c r="O39" s="163">
        <v>44782</v>
      </c>
      <c r="P39" s="163">
        <v>33872</v>
      </c>
      <c r="Q39" s="163">
        <v>33770</v>
      </c>
      <c r="R39" s="164">
        <f>IFERROR(Q39/P39-1,"-")</f>
        <v>-3.0113367973547689E-3</v>
      </c>
      <c r="S39" s="165">
        <f>IFERROR(Q39/L39-1,"-")</f>
        <v>-0.31080226127063815</v>
      </c>
      <c r="T39" s="164">
        <f>Q39/Q$8</f>
        <v>1.1424670250930009E-2</v>
      </c>
      <c r="U39" s="163">
        <v>53738</v>
      </c>
      <c r="V39" s="163">
        <v>23209</v>
      </c>
      <c r="W39" s="163">
        <v>55798</v>
      </c>
      <c r="X39" s="163">
        <v>44906</v>
      </c>
      <c r="Y39" s="163">
        <v>42545</v>
      </c>
      <c r="Z39" s="164">
        <f>IFERROR(Y39/X39-1,"-")</f>
        <v>-5.2576493118959622E-2</v>
      </c>
      <c r="AA39" s="165">
        <f t="shared" si="28"/>
        <v>-0.20828836205292345</v>
      </c>
      <c r="AB39" s="164">
        <f>Y39/Y$8</f>
        <v>1.1867030129621051E-2</v>
      </c>
    </row>
    <row r="40" spans="1:28" x14ac:dyDescent="0.25">
      <c r="A40" s="56"/>
      <c r="B40" s="157" t="s">
        <v>107</v>
      </c>
      <c r="C40" s="158">
        <v>130973</v>
      </c>
      <c r="D40" s="158">
        <v>42880</v>
      </c>
      <c r="E40" s="158">
        <v>24701</v>
      </c>
      <c r="F40" s="158">
        <v>128135</v>
      </c>
      <c r="G40" s="158">
        <v>138366</v>
      </c>
      <c r="H40" s="158">
        <v>147519</v>
      </c>
      <c r="I40" s="159">
        <f>IFERROR(H40/G40-1,"-")</f>
        <v>6.6150643944321574E-2</v>
      </c>
      <c r="J40" s="160">
        <f>IFERROR(H40/C40-1,"-")</f>
        <v>0.12633138127705701</v>
      </c>
      <c r="K40" s="159">
        <f>H40/H$8</f>
        <v>0.2344328805785853</v>
      </c>
      <c r="L40" s="158">
        <v>401846</v>
      </c>
      <c r="M40" s="158">
        <v>116674</v>
      </c>
      <c r="N40" s="158">
        <v>103975</v>
      </c>
      <c r="O40" s="158">
        <v>417483</v>
      </c>
      <c r="P40" s="158">
        <v>462975</v>
      </c>
      <c r="Q40" s="158">
        <v>500608</v>
      </c>
      <c r="R40" s="159">
        <f>IFERROR(Q40/P40-1,"-")</f>
        <v>8.1285166585668867E-2</v>
      </c>
      <c r="S40" s="160">
        <f>IFERROR(Q40/L40-1,"-")</f>
        <v>0.24577076790611319</v>
      </c>
      <c r="T40" s="159">
        <f>Q40/Q$8</f>
        <v>0.16935982602835564</v>
      </c>
      <c r="U40" s="158">
        <v>532819</v>
      </c>
      <c r="V40" s="158">
        <v>128676</v>
      </c>
      <c r="W40" s="158">
        <v>545618</v>
      </c>
      <c r="X40" s="158">
        <v>601341</v>
      </c>
      <c r="Y40" s="158">
        <v>648127</v>
      </c>
      <c r="Z40" s="159">
        <f>IFERROR(Y40/X40-1,"-")</f>
        <v>7.7802777459045735E-2</v>
      </c>
      <c r="AA40" s="160">
        <f t="shared" si="28"/>
        <v>0.21641120155249727</v>
      </c>
      <c r="AB40" s="159">
        <f>Y40/Y$8</f>
        <v>0.18078135237562351</v>
      </c>
    </row>
    <row r="41" spans="1:28" s="56" customFormat="1" x14ac:dyDescent="0.25">
      <c r="B41" s="162" t="s">
        <v>110</v>
      </c>
      <c r="C41" s="163">
        <v>72484</v>
      </c>
      <c r="D41" s="163">
        <v>21093</v>
      </c>
      <c r="E41" s="163">
        <v>10164</v>
      </c>
      <c r="F41" s="163">
        <v>62633</v>
      </c>
      <c r="G41" s="163">
        <v>60859</v>
      </c>
      <c r="H41" s="163">
        <v>63144</v>
      </c>
      <c r="I41" s="164">
        <f t="shared" ref="I41:I48" si="29">IFERROR(H41/G41-1,"-")</f>
        <v>3.7545802592878541E-2</v>
      </c>
      <c r="J41" s="165">
        <f t="shared" ref="J41:J48" si="30">IFERROR(H41/C41-1,"-")</f>
        <v>-0.12885602339826718</v>
      </c>
      <c r="K41" s="164">
        <f t="shared" ref="K41:K48" si="31">H41/H$8</f>
        <v>0.10034659814162372</v>
      </c>
      <c r="L41" s="163">
        <v>220182</v>
      </c>
      <c r="M41" s="163">
        <v>54573</v>
      </c>
      <c r="N41" s="163">
        <v>36464</v>
      </c>
      <c r="O41" s="163">
        <v>223068</v>
      </c>
      <c r="P41" s="163">
        <v>253656</v>
      </c>
      <c r="Q41" s="163">
        <v>285385</v>
      </c>
      <c r="R41" s="164">
        <f t="shared" ref="R41:R48" si="32">IFERROR(Q41/P41-1,"-")</f>
        <v>0.12508673163654715</v>
      </c>
      <c r="S41" s="165">
        <f t="shared" ref="S41:S48" si="33">IFERROR(Q41/L41-1,"-")</f>
        <v>0.29613229055962798</v>
      </c>
      <c r="T41" s="164">
        <f t="shared" ref="T41:T48" si="34">Q41/Q$8</f>
        <v>9.6548105406030815E-2</v>
      </c>
      <c r="U41" s="163">
        <v>292666</v>
      </c>
      <c r="V41" s="163">
        <v>46628</v>
      </c>
      <c r="W41" s="163">
        <v>285701</v>
      </c>
      <c r="X41" s="163">
        <v>314515</v>
      </c>
      <c r="Y41" s="163">
        <v>348529</v>
      </c>
      <c r="Z41" s="164">
        <f t="shared" ref="Z41:Z48" si="35">IFERROR(Y41/X41-1,"-")</f>
        <v>0.10814746514474671</v>
      </c>
      <c r="AA41" s="165">
        <f t="shared" si="28"/>
        <v>0.19087628901204789</v>
      </c>
      <c r="AB41" s="164">
        <f t="shared" ref="AB41:AB48" si="36">Y41/Y$8</f>
        <v>9.7214811236260315E-2</v>
      </c>
    </row>
    <row r="42" spans="1:28" s="56" customFormat="1" x14ac:dyDescent="0.25">
      <c r="B42" s="162" t="s">
        <v>113</v>
      </c>
      <c r="C42" s="163">
        <v>9538</v>
      </c>
      <c r="D42" s="163">
        <v>3008</v>
      </c>
      <c r="E42" s="163">
        <v>1276</v>
      </c>
      <c r="F42" s="163">
        <v>6063</v>
      </c>
      <c r="G42" s="163">
        <v>8562</v>
      </c>
      <c r="H42" s="163">
        <v>9133</v>
      </c>
      <c r="I42" s="164">
        <f t="shared" si="29"/>
        <v>6.6690025694930988E-2</v>
      </c>
      <c r="J42" s="165">
        <f t="shared" si="30"/>
        <v>-4.2461732019291265E-2</v>
      </c>
      <c r="K42" s="164">
        <f t="shared" si="31"/>
        <v>1.4513896503665422E-2</v>
      </c>
      <c r="L42" s="163">
        <v>21918</v>
      </c>
      <c r="M42" s="163">
        <v>6485</v>
      </c>
      <c r="N42" s="163">
        <v>6405</v>
      </c>
      <c r="O42" s="163">
        <v>14794</v>
      </c>
      <c r="P42" s="163">
        <v>17771</v>
      </c>
      <c r="Q42" s="163">
        <v>15614</v>
      </c>
      <c r="R42" s="164">
        <f t="shared" si="32"/>
        <v>-0.12137752518147549</v>
      </c>
      <c r="S42" s="165">
        <f t="shared" si="33"/>
        <v>-0.28761748334702075</v>
      </c>
      <c r="T42" s="164">
        <f t="shared" si="34"/>
        <v>5.2823453153100731E-3</v>
      </c>
      <c r="U42" s="163">
        <v>31456</v>
      </c>
      <c r="V42" s="163">
        <v>7681</v>
      </c>
      <c r="W42" s="163">
        <v>20857</v>
      </c>
      <c r="X42" s="163">
        <v>26333</v>
      </c>
      <c r="Y42" s="163">
        <v>24747</v>
      </c>
      <c r="Z42" s="164">
        <f t="shared" si="35"/>
        <v>-6.0228610488740397E-2</v>
      </c>
      <c r="AA42" s="165">
        <f t="shared" si="28"/>
        <v>-0.21328204476093593</v>
      </c>
      <c r="AB42" s="164">
        <f t="shared" si="36"/>
        <v>6.9026535343220622E-3</v>
      </c>
    </row>
    <row r="43" spans="1:28" x14ac:dyDescent="0.25">
      <c r="A43" s="56"/>
      <c r="B43" s="162" t="s">
        <v>116</v>
      </c>
      <c r="C43" s="163">
        <v>5534</v>
      </c>
      <c r="D43" s="163">
        <v>1929</v>
      </c>
      <c r="E43" s="163">
        <v>938</v>
      </c>
      <c r="F43" s="163">
        <v>4581</v>
      </c>
      <c r="G43" s="163">
        <v>6601</v>
      </c>
      <c r="H43" s="163">
        <v>7142</v>
      </c>
      <c r="I43" s="164">
        <f t="shared" si="29"/>
        <v>8.1957279200121302E-2</v>
      </c>
      <c r="J43" s="165">
        <f t="shared" si="30"/>
        <v>0.2905674015178894</v>
      </c>
      <c r="K43" s="164">
        <f t="shared" si="31"/>
        <v>1.1349857530841832E-2</v>
      </c>
      <c r="L43" s="163">
        <v>8369</v>
      </c>
      <c r="M43" s="163">
        <v>3521</v>
      </c>
      <c r="N43" s="163">
        <v>6076</v>
      </c>
      <c r="O43" s="163">
        <v>10034</v>
      </c>
      <c r="P43" s="163">
        <v>10184</v>
      </c>
      <c r="Q43" s="163">
        <v>9523</v>
      </c>
      <c r="R43" s="164">
        <f t="shared" si="32"/>
        <v>-6.4905734485467437E-2</v>
      </c>
      <c r="S43" s="165">
        <f t="shared" si="33"/>
        <v>0.13788983152108969</v>
      </c>
      <c r="T43" s="164">
        <f t="shared" si="34"/>
        <v>3.2217096476045747E-3</v>
      </c>
      <c r="U43" s="163">
        <v>13903</v>
      </c>
      <c r="V43" s="163">
        <v>7014</v>
      </c>
      <c r="W43" s="163">
        <v>14615</v>
      </c>
      <c r="X43" s="163">
        <v>16785</v>
      </c>
      <c r="Y43" s="163">
        <v>16665</v>
      </c>
      <c r="Z43" s="164">
        <f t="shared" si="35"/>
        <v>-7.1492403932081894E-3</v>
      </c>
      <c r="AA43" s="165">
        <f t="shared" si="28"/>
        <v>0.19866215924620589</v>
      </c>
      <c r="AB43" s="164">
        <f t="shared" si="36"/>
        <v>4.6483501494919447E-3</v>
      </c>
    </row>
    <row r="44" spans="1:28" x14ac:dyDescent="0.25">
      <c r="A44" s="56"/>
      <c r="B44" s="162" t="s">
        <v>123</v>
      </c>
      <c r="C44" s="163">
        <v>2521</v>
      </c>
      <c r="D44" s="163">
        <v>776</v>
      </c>
      <c r="E44" s="163">
        <v>796</v>
      </c>
      <c r="F44" s="163">
        <v>2624</v>
      </c>
      <c r="G44" s="163">
        <v>2692</v>
      </c>
      <c r="H44" s="163">
        <v>3254</v>
      </c>
      <c r="I44" s="164">
        <f t="shared" si="29"/>
        <v>0.20876671619613663</v>
      </c>
      <c r="J44" s="165">
        <f t="shared" si="30"/>
        <v>0.29075763585878622</v>
      </c>
      <c r="K44" s="164">
        <f t="shared" si="31"/>
        <v>5.1711616361466419E-3</v>
      </c>
      <c r="L44" s="163">
        <v>20720</v>
      </c>
      <c r="M44" s="163">
        <v>5381</v>
      </c>
      <c r="N44" s="163">
        <v>9023</v>
      </c>
      <c r="O44" s="163">
        <v>23588</v>
      </c>
      <c r="P44" s="163">
        <v>22051</v>
      </c>
      <c r="Q44" s="163">
        <v>23767</v>
      </c>
      <c r="R44" s="164">
        <f t="shared" si="32"/>
        <v>7.7819600018139701E-2</v>
      </c>
      <c r="S44" s="165">
        <f t="shared" si="33"/>
        <v>0.14705598455598445</v>
      </c>
      <c r="T44" s="164">
        <f t="shared" si="34"/>
        <v>8.0405726341087804E-3</v>
      </c>
      <c r="U44" s="163">
        <v>23241</v>
      </c>
      <c r="V44" s="163">
        <v>9819</v>
      </c>
      <c r="W44" s="163">
        <v>26212</v>
      </c>
      <c r="X44" s="163">
        <v>24743</v>
      </c>
      <c r="Y44" s="163">
        <v>27021</v>
      </c>
      <c r="Z44" s="164">
        <f t="shared" si="35"/>
        <v>9.2066443034393597E-2</v>
      </c>
      <c r="AA44" s="165">
        <f t="shared" si="28"/>
        <v>0.16264360397573263</v>
      </c>
      <c r="AB44" s="164">
        <f t="shared" si="36"/>
        <v>7.536937857151026E-3</v>
      </c>
    </row>
    <row r="45" spans="1:28" x14ac:dyDescent="0.25">
      <c r="A45" s="56"/>
      <c r="B45" s="162" t="s">
        <v>119</v>
      </c>
      <c r="C45" s="163">
        <v>1981</v>
      </c>
      <c r="D45" s="163">
        <v>1018</v>
      </c>
      <c r="E45" s="163">
        <v>411</v>
      </c>
      <c r="F45" s="163">
        <v>1431</v>
      </c>
      <c r="G45" s="163">
        <v>1708</v>
      </c>
      <c r="H45" s="163">
        <v>1919</v>
      </c>
      <c r="I45" s="164">
        <f t="shared" si="29"/>
        <v>0.12353629976580804</v>
      </c>
      <c r="J45" s="165">
        <f t="shared" si="30"/>
        <v>-3.1297324583543618E-2</v>
      </c>
      <c r="K45" s="164">
        <f t="shared" si="31"/>
        <v>3.0496186784773837E-3</v>
      </c>
      <c r="L45" s="163">
        <v>25225</v>
      </c>
      <c r="M45" s="163">
        <v>9995</v>
      </c>
      <c r="N45" s="163">
        <v>10791</v>
      </c>
      <c r="O45" s="163">
        <v>23473</v>
      </c>
      <c r="P45" s="163">
        <v>27735</v>
      </c>
      <c r="Q45" s="163">
        <v>27709</v>
      </c>
      <c r="R45" s="164">
        <f t="shared" si="32"/>
        <v>-9.3744366324144401E-4</v>
      </c>
      <c r="S45" s="165">
        <f t="shared" si="33"/>
        <v>9.8473736372646226E-2</v>
      </c>
      <c r="T45" s="164">
        <f t="shared" si="34"/>
        <v>9.3741838313005522E-3</v>
      </c>
      <c r="U45" s="163">
        <v>27206</v>
      </c>
      <c r="V45" s="163">
        <v>11202</v>
      </c>
      <c r="W45" s="163">
        <v>24904</v>
      </c>
      <c r="X45" s="163">
        <v>29443</v>
      </c>
      <c r="Y45" s="163">
        <v>29628</v>
      </c>
      <c r="Z45" s="164">
        <f t="shared" si="35"/>
        <v>6.2833271066127239E-3</v>
      </c>
      <c r="AA45" s="165">
        <f t="shared" si="28"/>
        <v>8.9024479894141084E-2</v>
      </c>
      <c r="AB45" s="164">
        <f t="shared" si="36"/>
        <v>8.2641055042992698E-3</v>
      </c>
    </row>
    <row r="46" spans="1:28" x14ac:dyDescent="0.25">
      <c r="A46" s="56"/>
      <c r="B46" s="162" t="s">
        <v>128</v>
      </c>
      <c r="C46" s="163">
        <v>2890</v>
      </c>
      <c r="D46" s="163">
        <v>1099</v>
      </c>
      <c r="E46" s="163">
        <v>228</v>
      </c>
      <c r="F46" s="163">
        <v>1763</v>
      </c>
      <c r="G46" s="163">
        <v>1826</v>
      </c>
      <c r="H46" s="163">
        <v>1145</v>
      </c>
      <c r="I46" s="164">
        <f t="shared" si="29"/>
        <v>-0.37294633077765604</v>
      </c>
      <c r="J46" s="165">
        <f t="shared" si="30"/>
        <v>-0.60380622837370246</v>
      </c>
      <c r="K46" s="164">
        <f t="shared" si="31"/>
        <v>1.8196005142556563E-3</v>
      </c>
      <c r="L46" s="163">
        <v>3206</v>
      </c>
      <c r="M46" s="163">
        <v>2241</v>
      </c>
      <c r="N46" s="163">
        <v>1340</v>
      </c>
      <c r="O46" s="163">
        <v>4629</v>
      </c>
      <c r="P46" s="163">
        <v>5359</v>
      </c>
      <c r="Q46" s="163">
        <v>5045</v>
      </c>
      <c r="R46" s="164">
        <f t="shared" si="32"/>
        <v>-5.8593021086023489E-2</v>
      </c>
      <c r="S46" s="165">
        <f t="shared" si="33"/>
        <v>0.57361197754210846</v>
      </c>
      <c r="T46" s="164">
        <f t="shared" si="34"/>
        <v>1.7067652181208734E-3</v>
      </c>
      <c r="U46" s="163">
        <v>6096</v>
      </c>
      <c r="V46" s="163">
        <v>1568</v>
      </c>
      <c r="W46" s="163">
        <v>6392</v>
      </c>
      <c r="X46" s="163">
        <v>7185</v>
      </c>
      <c r="Y46" s="163">
        <v>6190</v>
      </c>
      <c r="Z46" s="164">
        <f t="shared" si="35"/>
        <v>-0.13848295059151006</v>
      </c>
      <c r="AA46" s="165">
        <f t="shared" si="28"/>
        <v>1.5419947506561726E-2</v>
      </c>
      <c r="AB46" s="164">
        <f t="shared" si="36"/>
        <v>1.7265699025115595E-3</v>
      </c>
    </row>
    <row r="47" spans="1:28" x14ac:dyDescent="0.25">
      <c r="A47" s="56"/>
      <c r="B47" s="162" t="s">
        <v>131</v>
      </c>
      <c r="C47" s="163">
        <v>2990</v>
      </c>
      <c r="D47" s="163">
        <v>1068</v>
      </c>
      <c r="E47" s="163">
        <v>109</v>
      </c>
      <c r="F47" s="163">
        <v>870</v>
      </c>
      <c r="G47" s="163">
        <v>1211</v>
      </c>
      <c r="H47" s="163">
        <v>1019</v>
      </c>
      <c r="I47" s="164">
        <f t="shared" si="29"/>
        <v>-0.15854665565648229</v>
      </c>
      <c r="J47" s="165">
        <f t="shared" si="30"/>
        <v>-0.65919732441471579</v>
      </c>
      <c r="K47" s="164">
        <f t="shared" si="31"/>
        <v>1.6193649991497936E-3</v>
      </c>
      <c r="L47" s="163">
        <v>4665</v>
      </c>
      <c r="M47" s="163">
        <v>3771</v>
      </c>
      <c r="N47" s="163">
        <v>978</v>
      </c>
      <c r="O47" s="163">
        <v>3886</v>
      </c>
      <c r="P47" s="163">
        <v>5807</v>
      </c>
      <c r="Q47" s="163">
        <v>5060</v>
      </c>
      <c r="R47" s="164">
        <f t="shared" si="32"/>
        <v>-0.12863785086964008</v>
      </c>
      <c r="S47" s="165">
        <f t="shared" si="33"/>
        <v>8.4673097534833763E-2</v>
      </c>
      <c r="T47" s="164">
        <f t="shared" si="34"/>
        <v>1.711839842158894E-3</v>
      </c>
      <c r="U47" s="163">
        <v>7655</v>
      </c>
      <c r="V47" s="163">
        <v>1087</v>
      </c>
      <c r="W47" s="163">
        <v>4756</v>
      </c>
      <c r="X47" s="163">
        <v>7018</v>
      </c>
      <c r="Y47" s="163">
        <v>6079</v>
      </c>
      <c r="Z47" s="164">
        <f t="shared" si="35"/>
        <v>-0.1337988030777999</v>
      </c>
      <c r="AA47" s="165">
        <f t="shared" si="28"/>
        <v>-0.20587851077726971</v>
      </c>
      <c r="AB47" s="164">
        <f t="shared" si="36"/>
        <v>1.6956087944051325E-3</v>
      </c>
    </row>
    <row r="48" spans="1:28" x14ac:dyDescent="0.25">
      <c r="A48" s="56"/>
      <c r="B48" s="168" t="s">
        <v>145</v>
      </c>
      <c r="C48" s="169">
        <f t="shared" ref="C48:H48" si="37">C40-SUM(C41:C47)</f>
        <v>33035</v>
      </c>
      <c r="D48" s="169">
        <f t="shared" si="37"/>
        <v>12889</v>
      </c>
      <c r="E48" s="169">
        <f t="shared" si="37"/>
        <v>10779</v>
      </c>
      <c r="F48" s="169">
        <f t="shared" si="37"/>
        <v>48170</v>
      </c>
      <c r="G48" s="169">
        <f t="shared" si="37"/>
        <v>54907</v>
      </c>
      <c r="H48" s="169">
        <f t="shared" si="37"/>
        <v>60763</v>
      </c>
      <c r="I48" s="170">
        <f t="shared" si="29"/>
        <v>0.10665306791483786</v>
      </c>
      <c r="J48" s="171">
        <f t="shared" si="30"/>
        <v>0.83935220220977746</v>
      </c>
      <c r="K48" s="170">
        <f t="shared" si="31"/>
        <v>9.6562782574424841E-2</v>
      </c>
      <c r="L48" s="169">
        <f t="shared" ref="L48:Q48" si="38">L40-SUM(L41:L47)</f>
        <v>97561</v>
      </c>
      <c r="M48" s="169">
        <f t="shared" si="38"/>
        <v>30707</v>
      </c>
      <c r="N48" s="169">
        <f t="shared" si="38"/>
        <v>32898</v>
      </c>
      <c r="O48" s="169">
        <f t="shared" si="38"/>
        <v>114011</v>
      </c>
      <c r="P48" s="169">
        <f t="shared" si="38"/>
        <v>120412</v>
      </c>
      <c r="Q48" s="169">
        <f t="shared" si="38"/>
        <v>128505</v>
      </c>
      <c r="R48" s="170">
        <f t="shared" si="32"/>
        <v>6.7210909211706582E-2</v>
      </c>
      <c r="S48" s="171">
        <f t="shared" si="33"/>
        <v>0.31717592070601985</v>
      </c>
      <c r="T48" s="170">
        <f t="shared" si="34"/>
        <v>4.3474304133721081E-2</v>
      </c>
      <c r="U48" s="169">
        <f>U40-SUM(U41:U47)</f>
        <v>130596</v>
      </c>
      <c r="V48" s="169">
        <f>V40-SUM(V41:V47)</f>
        <v>43677</v>
      </c>
      <c r="W48" s="169">
        <f>W40-SUM(W41:W47)</f>
        <v>162181</v>
      </c>
      <c r="X48" s="169">
        <f>X40-SUM(X41:X47)</f>
        <v>175319</v>
      </c>
      <c r="Y48" s="169">
        <f>Y40-SUM(Y41:Y47)</f>
        <v>189268</v>
      </c>
      <c r="Z48" s="170">
        <f t="shared" si="35"/>
        <v>7.956353846417108E-2</v>
      </c>
      <c r="AA48" s="171">
        <f t="shared" si="28"/>
        <v>0.44926337713253095</v>
      </c>
      <c r="AB48" s="170">
        <f t="shared" si="36"/>
        <v>5.2792315397182203E-2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1558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31798</v>
      </c>
      <c r="V50" s="176">
        <f>V51+V54</f>
        <v>14685</v>
      </c>
      <c r="W50" s="176">
        <f>W51+W54</f>
        <v>29058</v>
      </c>
      <c r="X50" s="176">
        <f>X51+X54</f>
        <v>40794</v>
      </c>
      <c r="Y50" s="176">
        <f>Y51+Y54</f>
        <v>35457</v>
      </c>
      <c r="Z50" s="177">
        <f>IFERROR(Y50/X50-1,"-")</f>
        <v>-0.13082806295043392</v>
      </c>
      <c r="AA50" s="177">
        <f t="shared" ref="AA50:AA62" si="41">IFERROR(Y50/U50-1,"-")</f>
        <v>0.11507013019686774</v>
      </c>
      <c r="AB50" s="177">
        <f>Y50/Y$8</f>
        <v>9.8899820732394773E-3</v>
      </c>
    </row>
    <row r="51" spans="1:28" x14ac:dyDescent="0.25">
      <c r="A51" s="56"/>
      <c r="B51" s="157" t="s">
        <v>97</v>
      </c>
      <c r="C51" s="158">
        <v>0</v>
      </c>
      <c r="D51" s="158">
        <v>1121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7576</v>
      </c>
      <c r="V51" s="158">
        <v>4565</v>
      </c>
      <c r="W51" s="158">
        <v>4856</v>
      </c>
      <c r="X51" s="158">
        <v>17330</v>
      </c>
      <c r="Y51" s="158">
        <v>9653</v>
      </c>
      <c r="Z51" s="159">
        <f>IFERROR(Y51/X51-1,"-")</f>
        <v>-0.44298903635314479</v>
      </c>
      <c r="AA51" s="160">
        <f t="shared" si="41"/>
        <v>0.27415522703273498</v>
      </c>
      <c r="AB51" s="159">
        <f>Y51/Y$8</f>
        <v>2.6925006896517099E-3</v>
      </c>
    </row>
    <row r="52" spans="1:28" x14ac:dyDescent="0.25">
      <c r="A52" s="56"/>
      <c r="B52" s="162" t="s">
        <v>103</v>
      </c>
      <c r="C52" s="163">
        <v>0</v>
      </c>
      <c r="D52" s="163">
        <v>1054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4227</v>
      </c>
      <c r="V52" s="163">
        <v>2335</v>
      </c>
      <c r="W52" s="163">
        <v>2591</v>
      </c>
      <c r="X52" s="163">
        <v>12810</v>
      </c>
      <c r="Y52" s="163">
        <v>6601</v>
      </c>
      <c r="Z52" s="164">
        <f>IFERROR(Y52/X52-1,"-")</f>
        <v>-0.48469945355191257</v>
      </c>
      <c r="AA52" s="165">
        <f t="shared" si="41"/>
        <v>0.56162763189022957</v>
      </c>
      <c r="AB52" s="164">
        <f>Y52/Y$8</f>
        <v>1.8412096811758973E-3</v>
      </c>
    </row>
    <row r="53" spans="1:28" x14ac:dyDescent="0.25">
      <c r="A53" s="56"/>
      <c r="B53" s="162" t="s">
        <v>100</v>
      </c>
      <c r="C53" s="163">
        <v>0</v>
      </c>
      <c r="D53" s="163">
        <v>67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3349</v>
      </c>
      <c r="V53" s="163">
        <v>2230</v>
      </c>
      <c r="W53" s="163">
        <v>2265</v>
      </c>
      <c r="X53" s="163">
        <v>4520</v>
      </c>
      <c r="Y53" s="163">
        <v>3052</v>
      </c>
      <c r="Z53" s="164">
        <f>IFERROR(Y53/X53-1,"-")</f>
        <v>-0.32477876106194692</v>
      </c>
      <c r="AA53" s="165">
        <f t="shared" si="41"/>
        <v>-8.8683189011645291E-2</v>
      </c>
      <c r="AB53" s="164">
        <f>Y53/Y$8</f>
        <v>8.512910084758125E-4</v>
      </c>
    </row>
    <row r="54" spans="1:28" x14ac:dyDescent="0.25">
      <c r="A54" s="56"/>
      <c r="B54" s="157" t="s">
        <v>107</v>
      </c>
      <c r="C54" s="158">
        <v>0</v>
      </c>
      <c r="D54" s="158">
        <v>437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24222</v>
      </c>
      <c r="V54" s="158">
        <v>10120</v>
      </c>
      <c r="W54" s="158">
        <v>24202</v>
      </c>
      <c r="X54" s="158">
        <v>23464</v>
      </c>
      <c r="Y54" s="158">
        <v>25804</v>
      </c>
      <c r="Z54" s="159">
        <f>IFERROR(Y54/X54-1,"-")</f>
        <v>9.9727241732014971E-2</v>
      </c>
      <c r="AA54" s="160">
        <f t="shared" si="41"/>
        <v>6.5312525802988963E-2</v>
      </c>
      <c r="AB54" s="159">
        <f>Y54/Y$8</f>
        <v>7.1974813835877678E-3</v>
      </c>
    </row>
    <row r="55" spans="1:28" s="56" customFormat="1" x14ac:dyDescent="0.25">
      <c r="B55" s="162" t="s">
        <v>110</v>
      </c>
      <c r="C55" s="163">
        <v>0</v>
      </c>
      <c r="D55" s="163">
        <v>54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7265</v>
      </c>
      <c r="V55" s="163">
        <v>1798</v>
      </c>
      <c r="W55" s="163">
        <v>8555</v>
      </c>
      <c r="X55" s="163">
        <v>7448</v>
      </c>
      <c r="Y55" s="163">
        <v>9085</v>
      </c>
      <c r="Z55" s="164">
        <f t="shared" ref="Z55:Z62" si="48">IFERROR(Y55/X55-1,"-")</f>
        <v>0.21979054779806662</v>
      </c>
      <c r="AA55" s="165">
        <f t="shared" si="41"/>
        <v>0.25051617343427401</v>
      </c>
      <c r="AB55" s="164">
        <f t="shared" ref="AB55:AB62" si="49">Y55/Y$8</f>
        <v>2.5340690733953986E-3</v>
      </c>
    </row>
    <row r="56" spans="1:28" s="56" customFormat="1" x14ac:dyDescent="0.25">
      <c r="B56" s="162" t="s">
        <v>113</v>
      </c>
      <c r="C56" s="163">
        <v>0</v>
      </c>
      <c r="D56" s="163">
        <v>120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6702</v>
      </c>
      <c r="V56" s="163">
        <v>3145</v>
      </c>
      <c r="W56" s="163">
        <v>5239</v>
      </c>
      <c r="X56" s="163">
        <v>4103</v>
      </c>
      <c r="Y56" s="163">
        <v>4942</v>
      </c>
      <c r="Z56" s="164">
        <f t="shared" si="48"/>
        <v>0.20448452351937596</v>
      </c>
      <c r="AA56" s="165">
        <f t="shared" si="41"/>
        <v>-0.26260817666368252</v>
      </c>
      <c r="AB56" s="164">
        <f t="shared" si="49"/>
        <v>1.3784666329906506E-3</v>
      </c>
    </row>
    <row r="57" spans="1:28" x14ac:dyDescent="0.25">
      <c r="A57" s="56"/>
      <c r="B57" s="162" t="s">
        <v>116</v>
      </c>
      <c r="C57" s="163">
        <v>0</v>
      </c>
      <c r="D57" s="163">
        <v>55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1725</v>
      </c>
      <c r="V57" s="163">
        <v>1383</v>
      </c>
      <c r="W57" s="163">
        <v>2127</v>
      </c>
      <c r="X57" s="163">
        <v>2370</v>
      </c>
      <c r="Y57" s="163">
        <v>1950</v>
      </c>
      <c r="Z57" s="164">
        <f t="shared" si="48"/>
        <v>-0.17721518987341767</v>
      </c>
      <c r="AA57" s="165">
        <f t="shared" si="41"/>
        <v>0.13043478260869557</v>
      </c>
      <c r="AB57" s="164">
        <f t="shared" si="49"/>
        <v>5.4391135862642023E-4</v>
      </c>
    </row>
    <row r="58" spans="1:28" x14ac:dyDescent="0.25">
      <c r="A58" s="56"/>
      <c r="B58" s="162" t="s">
        <v>123</v>
      </c>
      <c r="C58" s="163">
        <v>0</v>
      </c>
      <c r="D58" s="163">
        <v>29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477</v>
      </c>
      <c r="V58" s="163">
        <v>251</v>
      </c>
      <c r="W58" s="163">
        <v>711</v>
      </c>
      <c r="X58" s="163">
        <v>574</v>
      </c>
      <c r="Y58" s="163">
        <v>855</v>
      </c>
      <c r="Z58" s="164">
        <f t="shared" si="48"/>
        <v>0.48954703832752622</v>
      </c>
      <c r="AA58" s="165">
        <f t="shared" si="41"/>
        <v>0.79245283018867929</v>
      </c>
      <c r="AB58" s="164">
        <f t="shared" si="49"/>
        <v>2.3848421109004577E-4</v>
      </c>
    </row>
    <row r="59" spans="1:28" x14ac:dyDescent="0.25">
      <c r="A59" s="56"/>
      <c r="B59" s="162" t="s">
        <v>119</v>
      </c>
      <c r="C59" s="163">
        <v>0</v>
      </c>
      <c r="D59" s="163">
        <v>30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550</v>
      </c>
      <c r="V59" s="163">
        <v>290</v>
      </c>
      <c r="W59" s="163">
        <v>550</v>
      </c>
      <c r="X59" s="163">
        <v>522</v>
      </c>
      <c r="Y59" s="163">
        <v>589</v>
      </c>
      <c r="Z59" s="164">
        <f t="shared" si="48"/>
        <v>0.12835249042145591</v>
      </c>
      <c r="AA59" s="165">
        <f t="shared" si="41"/>
        <v>7.0909090909090811E-2</v>
      </c>
      <c r="AB59" s="164">
        <f t="shared" si="49"/>
        <v>1.6428912319536488E-4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144</v>
      </c>
      <c r="V60" s="163">
        <v>47</v>
      </c>
      <c r="W60" s="163">
        <v>70</v>
      </c>
      <c r="X60" s="163">
        <v>182</v>
      </c>
      <c r="Y60" s="163">
        <v>98</v>
      </c>
      <c r="Z60" s="164">
        <f t="shared" si="48"/>
        <v>-0.46153846153846156</v>
      </c>
      <c r="AA60" s="165">
        <f t="shared" si="41"/>
        <v>-0.31944444444444442</v>
      </c>
      <c r="AB60" s="164">
        <f t="shared" si="49"/>
        <v>2.7335032382250861E-5</v>
      </c>
    </row>
    <row r="61" spans="1:28" x14ac:dyDescent="0.25">
      <c r="A61" s="56"/>
      <c r="B61" s="162" t="s">
        <v>131</v>
      </c>
      <c r="C61" s="163">
        <v>0</v>
      </c>
      <c r="D61" s="163">
        <v>6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239</v>
      </c>
      <c r="V61" s="163">
        <v>42</v>
      </c>
      <c r="W61" s="163">
        <v>110</v>
      </c>
      <c r="X61" s="163">
        <v>156</v>
      </c>
      <c r="Y61" s="163">
        <v>98</v>
      </c>
      <c r="Z61" s="164">
        <f t="shared" si="48"/>
        <v>-0.37179487179487181</v>
      </c>
      <c r="AA61" s="165">
        <f t="shared" si="41"/>
        <v>-0.58995815899581583</v>
      </c>
      <c r="AB61" s="164">
        <f t="shared" si="49"/>
        <v>2.7335032382250861E-5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143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7120</v>
      </c>
      <c r="V62" s="169">
        <f>V54-SUM(V55:V61)</f>
        <v>3164</v>
      </c>
      <c r="W62" s="169">
        <f>W54-SUM(W55:W61)</f>
        <v>6840</v>
      </c>
      <c r="X62" s="169">
        <f>X54-SUM(X55:X61)</f>
        <v>8109</v>
      </c>
      <c r="Y62" s="169">
        <f>Y54-SUM(Y55:Y61)</f>
        <v>8187</v>
      </c>
      <c r="Z62" s="170">
        <f t="shared" si="48"/>
        <v>9.6189419163892342E-3</v>
      </c>
      <c r="AA62" s="171">
        <f t="shared" si="41"/>
        <v>0.14985955056179767</v>
      </c>
      <c r="AB62" s="170">
        <f t="shared" si="49"/>
        <v>2.2835909195253858E-3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11066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104335</v>
      </c>
      <c r="M64" s="176">
        <f t="shared" si="53"/>
        <v>27988</v>
      </c>
      <c r="N64" s="176">
        <f t="shared" si="53"/>
        <v>44291</v>
      </c>
      <c r="O64" s="176">
        <f t="shared" si="53"/>
        <v>0</v>
      </c>
      <c r="P64" s="176">
        <f t="shared" si="53"/>
        <v>86395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115401</v>
      </c>
      <c r="V64" s="176">
        <f>V65+V68</f>
        <v>44291</v>
      </c>
      <c r="W64" s="176">
        <f>W65+W68</f>
        <v>124085</v>
      </c>
      <c r="X64" s="176">
        <f>X65+X68</f>
        <v>147548</v>
      </c>
      <c r="Y64" s="176">
        <f>Y65+Y68</f>
        <v>167311</v>
      </c>
      <c r="Z64" s="177">
        <f>IFERROR(Y64/X64-1,"-")</f>
        <v>0.13394285249545912</v>
      </c>
      <c r="AA64" s="177">
        <f t="shared" ref="AA64:AA76" si="54">IFERROR(Y64/U64-1,"-")</f>
        <v>0.44982279183022666</v>
      </c>
      <c r="AB64" s="177">
        <f>Y64/Y$8</f>
        <v>4.6667873499048711E-2</v>
      </c>
    </row>
    <row r="65" spans="1:28" x14ac:dyDescent="0.25">
      <c r="A65" s="56"/>
      <c r="B65" s="157" t="s">
        <v>97</v>
      </c>
      <c r="C65" s="158">
        <v>1840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35162</v>
      </c>
      <c r="M65" s="158">
        <v>11254</v>
      </c>
      <c r="N65" s="158">
        <v>23633</v>
      </c>
      <c r="O65" s="158">
        <v>0</v>
      </c>
      <c r="P65" s="158">
        <v>33634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37002</v>
      </c>
      <c r="V65" s="158">
        <v>23633</v>
      </c>
      <c r="W65" s="158">
        <v>29429</v>
      </c>
      <c r="X65" s="158">
        <v>39443</v>
      </c>
      <c r="Y65" s="158">
        <v>51353</v>
      </c>
      <c r="Z65" s="159">
        <f>IFERROR(Y65/X65-1,"-")</f>
        <v>0.30195471946860031</v>
      </c>
      <c r="AA65" s="160">
        <f t="shared" si="54"/>
        <v>0.38784390032971183</v>
      </c>
      <c r="AB65" s="159">
        <f>Y65/Y$8</f>
        <v>1.4323835897201312E-2</v>
      </c>
    </row>
    <row r="66" spans="1:28" x14ac:dyDescent="0.25">
      <c r="A66" s="56"/>
      <c r="B66" s="162" t="s">
        <v>103</v>
      </c>
      <c r="C66" s="163">
        <v>1417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18876</v>
      </c>
      <c r="M66" s="163">
        <v>3946</v>
      </c>
      <c r="N66" s="163">
        <v>20260</v>
      </c>
      <c r="O66" s="163">
        <v>0</v>
      </c>
      <c r="P66" s="163">
        <v>23748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20293</v>
      </c>
      <c r="V66" s="163">
        <v>20260</v>
      </c>
      <c r="W66" s="163">
        <v>22700</v>
      </c>
      <c r="X66" s="163">
        <v>28099</v>
      </c>
      <c r="Y66" s="163">
        <v>31529</v>
      </c>
      <c r="Z66" s="164">
        <f>IFERROR(Y66/X66-1,"-")</f>
        <v>0.12206840101071204</v>
      </c>
      <c r="AA66" s="165">
        <f t="shared" si="54"/>
        <v>0.55368846400236538</v>
      </c>
      <c r="AB66" s="164">
        <f>Y66/Y$8</f>
        <v>8.7943493467345646E-3</v>
      </c>
    </row>
    <row r="67" spans="1:28" x14ac:dyDescent="0.25">
      <c r="A67" s="56"/>
      <c r="B67" s="162" t="s">
        <v>100</v>
      </c>
      <c r="C67" s="163">
        <v>423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16286</v>
      </c>
      <c r="M67" s="163">
        <v>7308</v>
      </c>
      <c r="N67" s="163">
        <v>3373</v>
      </c>
      <c r="O67" s="163">
        <v>0</v>
      </c>
      <c r="P67" s="163">
        <v>9886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16709</v>
      </c>
      <c r="V67" s="163">
        <v>3373</v>
      </c>
      <c r="W67" s="163">
        <v>6729</v>
      </c>
      <c r="X67" s="163">
        <v>11344</v>
      </c>
      <c r="Y67" s="163">
        <v>19824</v>
      </c>
      <c r="Z67" s="164">
        <f>IFERROR(Y67/X67-1,"-")</f>
        <v>0.74753173483779967</v>
      </c>
      <c r="AA67" s="165">
        <f t="shared" si="54"/>
        <v>0.18642647674905732</v>
      </c>
      <c r="AB67" s="164">
        <f>Y67/Y$8</f>
        <v>5.5294865504667461E-3</v>
      </c>
    </row>
    <row r="68" spans="1:28" x14ac:dyDescent="0.25">
      <c r="A68" s="56"/>
      <c r="B68" s="157" t="s">
        <v>107</v>
      </c>
      <c r="C68" s="158">
        <v>9226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69173</v>
      </c>
      <c r="M68" s="158">
        <v>16734</v>
      </c>
      <c r="N68" s="158">
        <v>20658</v>
      </c>
      <c r="O68" s="158">
        <v>0</v>
      </c>
      <c r="P68" s="158">
        <v>52761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78399</v>
      </c>
      <c r="V68" s="158">
        <v>20658</v>
      </c>
      <c r="W68" s="158">
        <v>94656</v>
      </c>
      <c r="X68" s="158">
        <v>108105</v>
      </c>
      <c r="Y68" s="158">
        <v>115958</v>
      </c>
      <c r="Z68" s="159">
        <f>IFERROR(Y68/X68-1,"-")</f>
        <v>7.2642338467231005E-2</v>
      </c>
      <c r="AA68" s="160">
        <f t="shared" si="54"/>
        <v>0.47907498820138006</v>
      </c>
      <c r="AB68" s="159">
        <f>Y68/Y$8</f>
        <v>3.2344037601847404E-2</v>
      </c>
    </row>
    <row r="69" spans="1:28" s="56" customFormat="1" x14ac:dyDescent="0.25">
      <c r="B69" s="162" t="s">
        <v>110</v>
      </c>
      <c r="C69" s="163">
        <v>1341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32951</v>
      </c>
      <c r="M69" s="163">
        <v>6895</v>
      </c>
      <c r="N69" s="163">
        <v>5486</v>
      </c>
      <c r="O69" s="163">
        <v>0</v>
      </c>
      <c r="P69" s="163">
        <v>19684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34292</v>
      </c>
      <c r="V69" s="163">
        <v>5486</v>
      </c>
      <c r="W69" s="163">
        <v>44166</v>
      </c>
      <c r="X69" s="163">
        <v>39770</v>
      </c>
      <c r="Y69" s="163">
        <v>39292</v>
      </c>
      <c r="Z69" s="164">
        <f t="shared" ref="Z69:Z76" si="61">IFERROR(Y69/X69-1,"-")</f>
        <v>-1.2019109881820422E-2</v>
      </c>
      <c r="AA69" s="165">
        <f t="shared" si="54"/>
        <v>0.14580660212294405</v>
      </c>
      <c r="AB69" s="164">
        <f t="shared" ref="AB69:AB76" si="62">Y69/Y$8</f>
        <v>1.0959674411871437E-2</v>
      </c>
    </row>
    <row r="70" spans="1:28" s="56" customFormat="1" x14ac:dyDescent="0.25">
      <c r="B70" s="162" t="s">
        <v>113</v>
      </c>
      <c r="C70" s="163">
        <v>1666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7667</v>
      </c>
      <c r="M70" s="163">
        <v>2038</v>
      </c>
      <c r="N70" s="163">
        <v>2729</v>
      </c>
      <c r="O70" s="163">
        <v>0</v>
      </c>
      <c r="P70" s="163">
        <v>3989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9333</v>
      </c>
      <c r="V70" s="163">
        <v>2729</v>
      </c>
      <c r="W70" s="163">
        <v>5830</v>
      </c>
      <c r="X70" s="163">
        <v>7118</v>
      </c>
      <c r="Y70" s="163">
        <v>7568</v>
      </c>
      <c r="Z70" s="164">
        <f t="shared" si="61"/>
        <v>6.3220005619555986E-2</v>
      </c>
      <c r="AA70" s="165">
        <f t="shared" si="54"/>
        <v>-0.18911389692489022</v>
      </c>
      <c r="AB70" s="164">
        <f t="shared" si="62"/>
        <v>2.1109339292742298E-3</v>
      </c>
    </row>
    <row r="71" spans="1:28" x14ac:dyDescent="0.25">
      <c r="A71" s="56"/>
      <c r="B71" s="162" t="s">
        <v>116</v>
      </c>
      <c r="C71" s="163">
        <v>2015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7168</v>
      </c>
      <c r="M71" s="163">
        <v>1895</v>
      </c>
      <c r="N71" s="163">
        <v>3553</v>
      </c>
      <c r="O71" s="163">
        <v>0</v>
      </c>
      <c r="P71" s="163">
        <v>7111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9183</v>
      </c>
      <c r="V71" s="163">
        <v>3553</v>
      </c>
      <c r="W71" s="163">
        <v>14265</v>
      </c>
      <c r="X71" s="163">
        <v>14596</v>
      </c>
      <c r="Y71" s="163">
        <v>17781</v>
      </c>
      <c r="Z71" s="164">
        <f t="shared" si="61"/>
        <v>0.21821046862154025</v>
      </c>
      <c r="AA71" s="165">
        <f t="shared" si="54"/>
        <v>0.93629532832407714</v>
      </c>
      <c r="AB71" s="164">
        <f t="shared" si="62"/>
        <v>4.9596348039673728E-3</v>
      </c>
    </row>
    <row r="72" spans="1:28" x14ac:dyDescent="0.25">
      <c r="A72" s="56"/>
      <c r="B72" s="162" t="s">
        <v>123</v>
      </c>
      <c r="C72" s="163">
        <v>85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1338</v>
      </c>
      <c r="M72" s="163">
        <v>228</v>
      </c>
      <c r="N72" s="163">
        <v>818</v>
      </c>
      <c r="O72" s="163">
        <v>0</v>
      </c>
      <c r="P72" s="163">
        <v>1507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1423</v>
      </c>
      <c r="V72" s="163">
        <v>818</v>
      </c>
      <c r="W72" s="163">
        <v>1612</v>
      </c>
      <c r="X72" s="163">
        <v>2887</v>
      </c>
      <c r="Y72" s="163">
        <v>3774</v>
      </c>
      <c r="Z72" s="164">
        <f t="shared" si="61"/>
        <v>0.30723934880498782</v>
      </c>
      <c r="AA72" s="165">
        <f t="shared" si="54"/>
        <v>1.6521433591004917</v>
      </c>
      <c r="AB72" s="164">
        <f t="shared" si="62"/>
        <v>1.0526776756185179E-3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1854</v>
      </c>
      <c r="M73" s="163">
        <v>591</v>
      </c>
      <c r="N73" s="163">
        <v>1017</v>
      </c>
      <c r="O73" s="163">
        <v>0</v>
      </c>
      <c r="P73" s="163">
        <v>1205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1854</v>
      </c>
      <c r="V73" s="163">
        <v>1017</v>
      </c>
      <c r="W73" s="163">
        <v>2323</v>
      </c>
      <c r="X73" s="163">
        <v>2141</v>
      </c>
      <c r="Y73" s="163">
        <v>3327</v>
      </c>
      <c r="Z73" s="164">
        <f t="shared" si="61"/>
        <v>0.55394675385333958</v>
      </c>
      <c r="AA73" s="165">
        <f t="shared" si="54"/>
        <v>0.7944983818770226</v>
      </c>
      <c r="AB73" s="164">
        <f t="shared" si="62"/>
        <v>9.2799645648723077E-4</v>
      </c>
    </row>
    <row r="74" spans="1:28" x14ac:dyDescent="0.25">
      <c r="A74" s="56"/>
      <c r="B74" s="162" t="s">
        <v>128</v>
      </c>
      <c r="C74" s="163">
        <v>202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1339</v>
      </c>
      <c r="M74" s="163">
        <v>551</v>
      </c>
      <c r="N74" s="163">
        <v>128</v>
      </c>
      <c r="O74" s="163">
        <v>0</v>
      </c>
      <c r="P74" s="163">
        <v>311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1541</v>
      </c>
      <c r="V74" s="163">
        <v>128</v>
      </c>
      <c r="W74" s="163">
        <v>1235</v>
      </c>
      <c r="X74" s="163">
        <v>3490</v>
      </c>
      <c r="Y74" s="163">
        <v>1888</v>
      </c>
      <c r="Z74" s="164">
        <f t="shared" si="61"/>
        <v>-0.45902578796561599</v>
      </c>
      <c r="AA74" s="165">
        <f t="shared" si="54"/>
        <v>0.22517845554834515</v>
      </c>
      <c r="AB74" s="164">
        <f t="shared" si="62"/>
        <v>5.2661776671111859E-4</v>
      </c>
    </row>
    <row r="75" spans="1:28" x14ac:dyDescent="0.25">
      <c r="A75" s="56"/>
      <c r="B75" s="162" t="s">
        <v>131</v>
      </c>
      <c r="C75" s="163">
        <v>128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1500</v>
      </c>
      <c r="M75" s="163">
        <v>710</v>
      </c>
      <c r="N75" s="163">
        <v>59</v>
      </c>
      <c r="O75" s="163">
        <v>0</v>
      </c>
      <c r="P75" s="163">
        <v>122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1628</v>
      </c>
      <c r="V75" s="163">
        <v>59</v>
      </c>
      <c r="W75" s="163">
        <v>331</v>
      </c>
      <c r="X75" s="163">
        <v>1010</v>
      </c>
      <c r="Y75" s="163">
        <v>294</v>
      </c>
      <c r="Z75" s="164">
        <f t="shared" si="61"/>
        <v>-0.70891089108910887</v>
      </c>
      <c r="AA75" s="165">
        <f t="shared" si="54"/>
        <v>-0.81941031941031939</v>
      </c>
      <c r="AB75" s="164">
        <f t="shared" si="62"/>
        <v>8.2005097146752582E-5</v>
      </c>
    </row>
    <row r="76" spans="1:28" x14ac:dyDescent="0.25">
      <c r="A76" s="56"/>
      <c r="B76" s="168" t="s">
        <v>145</v>
      </c>
      <c r="C76" s="169">
        <f t="shared" ref="C76:H76" si="63">C68-SUM(C69:C75)</f>
        <v>3789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15356</v>
      </c>
      <c r="M76" s="169">
        <f t="shared" si="64"/>
        <v>3826</v>
      </c>
      <c r="N76" s="169">
        <f t="shared" si="64"/>
        <v>6868</v>
      </c>
      <c r="O76" s="169">
        <f t="shared" si="64"/>
        <v>0</v>
      </c>
      <c r="P76" s="169">
        <f t="shared" si="64"/>
        <v>18832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19145</v>
      </c>
      <c r="V76" s="169">
        <f>V68-SUM(V69:V75)</f>
        <v>6868</v>
      </c>
      <c r="W76" s="169">
        <f>W68-SUM(W69:W75)</f>
        <v>24894</v>
      </c>
      <c r="X76" s="169">
        <f>X68-SUM(X69:X75)</f>
        <v>37093</v>
      </c>
      <c r="Y76" s="169">
        <f>Y68-SUM(Y69:Y75)</f>
        <v>42034</v>
      </c>
      <c r="Z76" s="170">
        <f t="shared" si="61"/>
        <v>0.13320572614779058</v>
      </c>
      <c r="AA76" s="171">
        <f t="shared" si="54"/>
        <v>1.1955601984852442</v>
      </c>
      <c r="AB76" s="170">
        <f t="shared" si="62"/>
        <v>1.1724497460770741E-2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109538</v>
      </c>
      <c r="D78" s="176">
        <f t="shared" si="65"/>
        <v>29634</v>
      </c>
      <c r="E78" s="176">
        <f t="shared" si="65"/>
        <v>53192</v>
      </c>
      <c r="F78" s="176">
        <f t="shared" si="65"/>
        <v>82780</v>
      </c>
      <c r="G78" s="176">
        <f t="shared" si="65"/>
        <v>86011</v>
      </c>
      <c r="H78" s="176">
        <f t="shared" si="65"/>
        <v>98362</v>
      </c>
      <c r="I78" s="177">
        <f>IFERROR(H78/G78-1,"-")</f>
        <v>0.14359791189499016</v>
      </c>
      <c r="J78" s="177">
        <f>IFERROR(H78/C78-1,"-")</f>
        <v>-0.10202851978308902</v>
      </c>
      <c r="K78" s="177">
        <f>H78/H$8</f>
        <v>0.15631401378446713</v>
      </c>
      <c r="L78" s="176">
        <f t="shared" ref="L78:Q78" si="66">L79+L82</f>
        <v>419129</v>
      </c>
      <c r="M78" s="176">
        <f t="shared" si="66"/>
        <v>128814</v>
      </c>
      <c r="N78" s="176">
        <f t="shared" si="66"/>
        <v>157552</v>
      </c>
      <c r="O78" s="176">
        <f t="shared" si="66"/>
        <v>391658</v>
      </c>
      <c r="P78" s="176">
        <f t="shared" si="66"/>
        <v>460097</v>
      </c>
      <c r="Q78" s="176">
        <f t="shared" si="66"/>
        <v>525364</v>
      </c>
      <c r="R78" s="177">
        <f>IFERROR(Q78/P78-1,"-")</f>
        <v>0.14185486973399097</v>
      </c>
      <c r="S78" s="177">
        <f>IFERROR(Q78/L78-1,"-")</f>
        <v>0.25346611663712126</v>
      </c>
      <c r="T78" s="177">
        <f>Q78/Q$8</f>
        <v>0.17773498554070458</v>
      </c>
      <c r="U78" s="176">
        <f>U79+U82</f>
        <v>528667</v>
      </c>
      <c r="V78" s="176">
        <f>V79+V82</f>
        <v>210744</v>
      </c>
      <c r="W78" s="176">
        <f>W79+W82</f>
        <v>474438</v>
      </c>
      <c r="X78" s="176">
        <f>X79+X82</f>
        <v>546108</v>
      </c>
      <c r="Y78" s="176">
        <f>Y79+Y82</f>
        <v>623726</v>
      </c>
      <c r="Z78" s="177">
        <f>IFERROR(Y78/X78-1,"-")</f>
        <v>0.14212939565067706</v>
      </c>
      <c r="AA78" s="177">
        <f t="shared" ref="AA78:AA90" si="67">IFERROR(Y78/U78-1,"-")</f>
        <v>0.17980883996920549</v>
      </c>
      <c r="AB78" s="177">
        <f>Y78/Y$8</f>
        <v>0.17397520824134491</v>
      </c>
    </row>
    <row r="79" spans="1:28" x14ac:dyDescent="0.25">
      <c r="A79" s="56"/>
      <c r="B79" s="157" t="s">
        <v>97</v>
      </c>
      <c r="C79" s="158">
        <v>49639</v>
      </c>
      <c r="D79" s="158">
        <v>12462</v>
      </c>
      <c r="E79" s="158">
        <v>31855</v>
      </c>
      <c r="F79" s="158">
        <v>43446</v>
      </c>
      <c r="G79" s="158">
        <v>43583</v>
      </c>
      <c r="H79" s="158">
        <v>48477</v>
      </c>
      <c r="I79" s="159">
        <f>IFERROR(H79/G79-1,"-")</f>
        <v>0.11229148980106918</v>
      </c>
      <c r="J79" s="160">
        <f>IFERROR(H79/C79-1,"-")</f>
        <v>-2.3409013074397134E-2</v>
      </c>
      <c r="K79" s="159">
        <f>H79/H$8</f>
        <v>7.7038230680848432E-2</v>
      </c>
      <c r="L79" s="158">
        <v>195770</v>
      </c>
      <c r="M79" s="158">
        <v>58856</v>
      </c>
      <c r="N79" s="158">
        <v>89810</v>
      </c>
      <c r="O79" s="158">
        <v>198119</v>
      </c>
      <c r="P79" s="158">
        <v>203669</v>
      </c>
      <c r="Q79" s="158">
        <v>213191</v>
      </c>
      <c r="R79" s="159">
        <f>IFERROR(Q79/P79-1,"-")</f>
        <v>4.6752328533061105E-2</v>
      </c>
      <c r="S79" s="160">
        <f>IFERROR(Q79/L79-1,"-")</f>
        <v>8.8987076671604326E-2</v>
      </c>
      <c r="T79" s="159">
        <f>Q79/Q$8</f>
        <v>7.2124278219307655E-2</v>
      </c>
      <c r="U79" s="158">
        <v>245409</v>
      </c>
      <c r="V79" s="158">
        <v>121665</v>
      </c>
      <c r="W79" s="158">
        <v>241565</v>
      </c>
      <c r="X79" s="158">
        <v>247252</v>
      </c>
      <c r="Y79" s="158">
        <v>261668</v>
      </c>
      <c r="Z79" s="159">
        <f>IFERROR(Y79/X79-1,"-")</f>
        <v>5.8304887321437349E-2</v>
      </c>
      <c r="AA79" s="160">
        <f t="shared" si="67"/>
        <v>6.6252663920231214E-2</v>
      </c>
      <c r="AB79" s="159">
        <f>Y79/Y$8</f>
        <v>7.2986767891824678E-2</v>
      </c>
    </row>
    <row r="80" spans="1:28" x14ac:dyDescent="0.25">
      <c r="A80" s="56"/>
      <c r="B80" s="162" t="s">
        <v>103</v>
      </c>
      <c r="C80" s="163">
        <v>17202</v>
      </c>
      <c r="D80" s="163">
        <v>5678</v>
      </c>
      <c r="E80" s="163">
        <v>20326</v>
      </c>
      <c r="F80" s="163">
        <v>26841</v>
      </c>
      <c r="G80" s="163">
        <v>27062</v>
      </c>
      <c r="H80" s="163">
        <v>25995</v>
      </c>
      <c r="I80" s="164">
        <f>IFERROR(H80/G80-1,"-")</f>
        <v>-3.9427980193629475E-2</v>
      </c>
      <c r="J80" s="165">
        <f>IFERROR(H80/C80-1,"-")</f>
        <v>0.51116149284966861</v>
      </c>
      <c r="K80" s="164">
        <f>H80/H$8</f>
        <v>4.1310493771245224E-2</v>
      </c>
      <c r="L80" s="163">
        <v>25642</v>
      </c>
      <c r="M80" s="163">
        <v>9996</v>
      </c>
      <c r="N80" s="163">
        <v>20015</v>
      </c>
      <c r="O80" s="163">
        <v>31904</v>
      </c>
      <c r="P80" s="163">
        <v>26216</v>
      </c>
      <c r="Q80" s="163">
        <v>37813</v>
      </c>
      <c r="R80" s="164">
        <f>IFERROR(Q80/P80-1,"-")</f>
        <v>0.44236344217271895</v>
      </c>
      <c r="S80" s="165">
        <f>IFERROR(Q80/L80-1,"-")</f>
        <v>0.47465096326339595</v>
      </c>
      <c r="T80" s="164">
        <f>Q80/Q$8</f>
        <v>1.2792450583311119E-2</v>
      </c>
      <c r="U80" s="163">
        <v>42844</v>
      </c>
      <c r="V80" s="163">
        <v>40341</v>
      </c>
      <c r="W80" s="163">
        <v>58745</v>
      </c>
      <c r="X80" s="163">
        <v>53278</v>
      </c>
      <c r="Y80" s="163">
        <v>63808</v>
      </c>
      <c r="Z80" s="164">
        <f>IFERROR(Y80/X80-1,"-")</f>
        <v>0.19764255414993048</v>
      </c>
      <c r="AA80" s="165">
        <f t="shared" si="67"/>
        <v>0.48931005508355896</v>
      </c>
      <c r="AB80" s="164">
        <f>Y80/Y$8</f>
        <v>1.7797895369863908E-2</v>
      </c>
    </row>
    <row r="81" spans="1:28" x14ac:dyDescent="0.25">
      <c r="A81" s="56"/>
      <c r="B81" s="162" t="s">
        <v>100</v>
      </c>
      <c r="C81" s="163">
        <v>32437</v>
      </c>
      <c r="D81" s="163">
        <v>6784</v>
      </c>
      <c r="E81" s="163">
        <v>11529</v>
      </c>
      <c r="F81" s="163">
        <v>16605</v>
      </c>
      <c r="G81" s="163">
        <v>16521</v>
      </c>
      <c r="H81" s="163">
        <v>22482</v>
      </c>
      <c r="I81" s="164">
        <f>IFERROR(H81/G81-1,"-")</f>
        <v>0.36081351007808249</v>
      </c>
      <c r="J81" s="165">
        <f>IFERROR(H81/C81-1,"-")</f>
        <v>-0.30690261121558715</v>
      </c>
      <c r="K81" s="164">
        <f>H81/H$8</f>
        <v>3.5727736909603201E-2</v>
      </c>
      <c r="L81" s="163">
        <v>170128</v>
      </c>
      <c r="M81" s="163">
        <v>48860</v>
      </c>
      <c r="N81" s="163">
        <v>69795</v>
      </c>
      <c r="O81" s="163">
        <v>166215</v>
      </c>
      <c r="P81" s="163">
        <v>177453</v>
      </c>
      <c r="Q81" s="163">
        <v>175378</v>
      </c>
      <c r="R81" s="164">
        <f>IFERROR(Q81/P81-1,"-")</f>
        <v>-1.1693237082495034E-2</v>
      </c>
      <c r="S81" s="165">
        <f>IFERROR(Q81/L81-1,"-")</f>
        <v>3.0859117840684736E-2</v>
      </c>
      <c r="T81" s="164">
        <f>Q81/Q$8</f>
        <v>5.9331827635996544E-2</v>
      </c>
      <c r="U81" s="163">
        <v>202565</v>
      </c>
      <c r="V81" s="163">
        <v>81324</v>
      </c>
      <c r="W81" s="163">
        <v>182820</v>
      </c>
      <c r="X81" s="163">
        <v>193974</v>
      </c>
      <c r="Y81" s="163">
        <v>197860</v>
      </c>
      <c r="Z81" s="164">
        <f>IFERROR(Y81/X81-1,"-")</f>
        <v>2.0033612752224483E-2</v>
      </c>
      <c r="AA81" s="165">
        <f t="shared" si="67"/>
        <v>-2.3227112284945561E-2</v>
      </c>
      <c r="AB81" s="164">
        <f>Y81/Y$8</f>
        <v>5.5188872521960773E-2</v>
      </c>
    </row>
    <row r="82" spans="1:28" x14ac:dyDescent="0.25">
      <c r="A82" s="56"/>
      <c r="B82" s="157" t="s">
        <v>107</v>
      </c>
      <c r="C82" s="158">
        <v>59899</v>
      </c>
      <c r="D82" s="158">
        <v>17172</v>
      </c>
      <c r="E82" s="158">
        <v>21337</v>
      </c>
      <c r="F82" s="158">
        <v>39334</v>
      </c>
      <c r="G82" s="158">
        <v>42428</v>
      </c>
      <c r="H82" s="158">
        <v>49885</v>
      </c>
      <c r="I82" s="159">
        <f>IFERROR(H82/G82-1,"-")</f>
        <v>0.17575657584613924</v>
      </c>
      <c r="J82" s="160">
        <f>IFERROR(H82/C82-1,"-")</f>
        <v>-0.16718142206046849</v>
      </c>
      <c r="K82" s="159">
        <f>H82/H$8</f>
        <v>7.9275783103618699E-2</v>
      </c>
      <c r="L82" s="158">
        <v>223359</v>
      </c>
      <c r="M82" s="158">
        <v>69958</v>
      </c>
      <c r="N82" s="158">
        <v>67742</v>
      </c>
      <c r="O82" s="158">
        <v>193539</v>
      </c>
      <c r="P82" s="158">
        <v>256428</v>
      </c>
      <c r="Q82" s="158">
        <v>312173</v>
      </c>
      <c r="R82" s="159">
        <f>IFERROR(Q82/P82-1,"-")</f>
        <v>0.21739045658040457</v>
      </c>
      <c r="S82" s="160">
        <f>IFERROR(Q82/L82-1,"-")</f>
        <v>0.39762892921261295</v>
      </c>
      <c r="T82" s="159">
        <f>Q82/Q$8</f>
        <v>0.10561070732139692</v>
      </c>
      <c r="U82" s="158">
        <v>283258</v>
      </c>
      <c r="V82" s="158">
        <v>89079</v>
      </c>
      <c r="W82" s="158">
        <v>232873</v>
      </c>
      <c r="X82" s="158">
        <v>298856</v>
      </c>
      <c r="Y82" s="158">
        <v>362058</v>
      </c>
      <c r="Z82" s="159">
        <f>IFERROR(Y82/X82-1,"-")</f>
        <v>0.21147977621329339</v>
      </c>
      <c r="AA82" s="160">
        <f t="shared" si="67"/>
        <v>0.27819161329953612</v>
      </c>
      <c r="AB82" s="159">
        <f>Y82/Y$8</f>
        <v>0.10098844034952023</v>
      </c>
    </row>
    <row r="83" spans="1:28" s="56" customFormat="1" x14ac:dyDescent="0.25">
      <c r="B83" s="162" t="s">
        <v>110</v>
      </c>
      <c r="C83" s="163">
        <v>7680</v>
      </c>
      <c r="D83" s="163">
        <v>2354</v>
      </c>
      <c r="E83" s="163">
        <v>2390</v>
      </c>
      <c r="F83" s="163">
        <v>4530</v>
      </c>
      <c r="G83" s="163">
        <v>5767</v>
      </c>
      <c r="H83" s="163">
        <v>7540</v>
      </c>
      <c r="I83" s="164">
        <f t="shared" ref="I83:I90" si="68">IFERROR(H83/G83-1,"-")</f>
        <v>0.30743887636552802</v>
      </c>
      <c r="J83" s="165">
        <f t="shared" ref="J83:J90" si="69">IFERROR(H83/C83-1,"-")</f>
        <v>-1.822916666666663E-2</v>
      </c>
      <c r="K83" s="164">
        <f t="shared" ref="K83:K90" si="70">H83/H$8</f>
        <v>1.1982347491255587E-2</v>
      </c>
      <c r="L83" s="163">
        <v>44500</v>
      </c>
      <c r="M83" s="163">
        <v>14348</v>
      </c>
      <c r="N83" s="163">
        <v>6703</v>
      </c>
      <c r="O83" s="163">
        <v>45660</v>
      </c>
      <c r="P83" s="163">
        <v>61002</v>
      </c>
      <c r="Q83" s="163">
        <v>72719</v>
      </c>
      <c r="R83" s="164">
        <f t="shared" ref="R83:R90" si="71">IFERROR(Q83/P83-1,"-")</f>
        <v>0.19207566965017531</v>
      </c>
      <c r="S83" s="165">
        <f t="shared" ref="S83:S90" si="72">IFERROR(Q83/L83-1,"-")</f>
        <v>0.63413483146067406</v>
      </c>
      <c r="T83" s="164">
        <f t="shared" ref="T83:T90" si="73">Q83/Q$8</f>
        <v>2.4601439028053874E-2</v>
      </c>
      <c r="U83" s="163">
        <v>52180</v>
      </c>
      <c r="V83" s="163">
        <v>9093</v>
      </c>
      <c r="W83" s="163">
        <v>50190</v>
      </c>
      <c r="X83" s="163">
        <v>66769</v>
      </c>
      <c r="Y83" s="163">
        <v>80259</v>
      </c>
      <c r="Z83" s="164">
        <f t="shared" ref="Z83:Z90" si="74">IFERROR(Y83/X83-1,"-")</f>
        <v>0.2020398688013898</v>
      </c>
      <c r="AA83" s="165">
        <f t="shared" si="67"/>
        <v>0.53811805289382897</v>
      </c>
      <c r="AB83" s="164">
        <f t="shared" ref="AB83:AB90" si="75">Y83/Y$8</f>
        <v>2.2386554734357876E-2</v>
      </c>
    </row>
    <row r="84" spans="1:28" s="56" customFormat="1" x14ac:dyDescent="0.25">
      <c r="B84" s="162" t="s">
        <v>113</v>
      </c>
      <c r="C84" s="163">
        <v>16282</v>
      </c>
      <c r="D84" s="163">
        <v>4887</v>
      </c>
      <c r="E84" s="163">
        <v>4739</v>
      </c>
      <c r="F84" s="163">
        <v>9794</v>
      </c>
      <c r="G84" s="163">
        <v>11235</v>
      </c>
      <c r="H84" s="163">
        <v>11863</v>
      </c>
      <c r="I84" s="164">
        <f t="shared" si="68"/>
        <v>5.5896751223853958E-2</v>
      </c>
      <c r="J84" s="165">
        <f t="shared" si="69"/>
        <v>-0.27140400442206114</v>
      </c>
      <c r="K84" s="164">
        <f t="shared" si="70"/>
        <v>1.8852332664292447E-2</v>
      </c>
      <c r="L84" s="163">
        <v>96480</v>
      </c>
      <c r="M84" s="163">
        <v>25551</v>
      </c>
      <c r="N84" s="163">
        <v>19966</v>
      </c>
      <c r="O84" s="163">
        <v>64520</v>
      </c>
      <c r="P84" s="163">
        <v>75671</v>
      </c>
      <c r="Q84" s="163">
        <v>85108</v>
      </c>
      <c r="R84" s="164">
        <f t="shared" si="71"/>
        <v>0.1247109196389633</v>
      </c>
      <c r="S84" s="165">
        <f t="shared" si="72"/>
        <v>-0.11786898839137649</v>
      </c>
      <c r="T84" s="164">
        <f t="shared" si="73"/>
        <v>2.8792740175189555E-2</v>
      </c>
      <c r="U84" s="163">
        <v>112762</v>
      </c>
      <c r="V84" s="163">
        <v>24705</v>
      </c>
      <c r="W84" s="163">
        <v>74314</v>
      </c>
      <c r="X84" s="163">
        <v>86906</v>
      </c>
      <c r="Y84" s="163">
        <v>96971</v>
      </c>
      <c r="Z84" s="164">
        <f t="shared" si="74"/>
        <v>0.11581478839205572</v>
      </c>
      <c r="AA84" s="165">
        <f t="shared" si="67"/>
        <v>-0.14003831077845375</v>
      </c>
      <c r="AB84" s="164">
        <f t="shared" si="75"/>
        <v>2.7048014542237226E-2</v>
      </c>
    </row>
    <row r="85" spans="1:28" x14ac:dyDescent="0.25">
      <c r="A85" s="56"/>
      <c r="B85" s="162" t="s">
        <v>116</v>
      </c>
      <c r="C85" s="163">
        <v>4427</v>
      </c>
      <c r="D85" s="163">
        <v>1534</v>
      </c>
      <c r="E85" s="163">
        <v>4038</v>
      </c>
      <c r="F85" s="163">
        <v>4906</v>
      </c>
      <c r="G85" s="163">
        <v>4559</v>
      </c>
      <c r="H85" s="163">
        <v>5066</v>
      </c>
      <c r="I85" s="164">
        <f t="shared" si="68"/>
        <v>0.11120859837683694</v>
      </c>
      <c r="J85" s="165">
        <f t="shared" si="69"/>
        <v>0.1443415405466455</v>
      </c>
      <c r="K85" s="164">
        <f t="shared" si="70"/>
        <v>8.0507390438595231E-3</v>
      </c>
      <c r="L85" s="163">
        <v>13285</v>
      </c>
      <c r="M85" s="163">
        <v>4860</v>
      </c>
      <c r="N85" s="163">
        <v>8281</v>
      </c>
      <c r="O85" s="163">
        <v>16360</v>
      </c>
      <c r="P85" s="163">
        <v>26786</v>
      </c>
      <c r="Q85" s="163">
        <v>39965</v>
      </c>
      <c r="R85" s="164">
        <f t="shared" si="71"/>
        <v>0.49201075188531318</v>
      </c>
      <c r="S85" s="165">
        <f t="shared" si="72"/>
        <v>2.0082800150545728</v>
      </c>
      <c r="T85" s="164">
        <f t="shared" si="73"/>
        <v>1.352048997863245E-2</v>
      </c>
      <c r="U85" s="163">
        <v>17712</v>
      </c>
      <c r="V85" s="163">
        <v>12319</v>
      </c>
      <c r="W85" s="163">
        <v>21266</v>
      </c>
      <c r="X85" s="163">
        <v>31345</v>
      </c>
      <c r="Y85" s="163">
        <v>45031</v>
      </c>
      <c r="Z85" s="164">
        <f t="shared" si="74"/>
        <v>0.43662466103046738</v>
      </c>
      <c r="AA85" s="165">
        <f t="shared" si="67"/>
        <v>1.5424006323396569</v>
      </c>
      <c r="AB85" s="164">
        <f t="shared" si="75"/>
        <v>1.2560447379644272E-2</v>
      </c>
    </row>
    <row r="86" spans="1:28" x14ac:dyDescent="0.25">
      <c r="A86" s="56"/>
      <c r="B86" s="162" t="s">
        <v>123</v>
      </c>
      <c r="C86" s="163">
        <v>1631</v>
      </c>
      <c r="D86" s="163">
        <v>251</v>
      </c>
      <c r="E86" s="163">
        <v>519</v>
      </c>
      <c r="F86" s="163">
        <v>906</v>
      </c>
      <c r="G86" s="163">
        <v>907</v>
      </c>
      <c r="H86" s="163">
        <v>1190</v>
      </c>
      <c r="I86" s="164">
        <f t="shared" si="68"/>
        <v>0.3120176405733186</v>
      </c>
      <c r="J86" s="165">
        <f t="shared" si="69"/>
        <v>-0.27038626609442062</v>
      </c>
      <c r="K86" s="164">
        <f t="shared" si="70"/>
        <v>1.8911131982220358E-3</v>
      </c>
      <c r="L86" s="163">
        <v>3653</v>
      </c>
      <c r="M86" s="163">
        <v>1127</v>
      </c>
      <c r="N86" s="163">
        <v>1963</v>
      </c>
      <c r="O86" s="163">
        <v>3498</v>
      </c>
      <c r="P86" s="163">
        <v>5016</v>
      </c>
      <c r="Q86" s="163">
        <v>9413</v>
      </c>
      <c r="R86" s="164">
        <f t="shared" si="71"/>
        <v>0.87659489633173848</v>
      </c>
      <c r="S86" s="165">
        <f t="shared" si="72"/>
        <v>1.5767862031207227</v>
      </c>
      <c r="T86" s="164">
        <f t="shared" si="73"/>
        <v>3.1844957379924244E-3</v>
      </c>
      <c r="U86" s="163">
        <v>5284</v>
      </c>
      <c r="V86" s="163">
        <v>2482</v>
      </c>
      <c r="W86" s="163">
        <v>4404</v>
      </c>
      <c r="X86" s="163">
        <v>5923</v>
      </c>
      <c r="Y86" s="163">
        <v>10603</v>
      </c>
      <c r="Z86" s="164">
        <f t="shared" si="74"/>
        <v>0.79014013169002184</v>
      </c>
      <c r="AA86" s="165">
        <f t="shared" si="67"/>
        <v>1.0066237698713096</v>
      </c>
      <c r="AB86" s="164">
        <f t="shared" si="75"/>
        <v>2.9574831464184272E-3</v>
      </c>
    </row>
    <row r="87" spans="1:28" x14ac:dyDescent="0.25">
      <c r="A87" s="56"/>
      <c r="B87" s="162" t="s">
        <v>119</v>
      </c>
      <c r="C87" s="163">
        <v>843</v>
      </c>
      <c r="D87" s="163">
        <v>206</v>
      </c>
      <c r="E87" s="163">
        <v>432</v>
      </c>
      <c r="F87" s="163">
        <v>733</v>
      </c>
      <c r="G87" s="163">
        <v>605</v>
      </c>
      <c r="H87" s="163">
        <v>686</v>
      </c>
      <c r="I87" s="164">
        <f t="shared" si="68"/>
        <v>0.13388429752066111</v>
      </c>
      <c r="J87" s="165">
        <f t="shared" si="69"/>
        <v>-0.18623962040332143</v>
      </c>
      <c r="K87" s="164">
        <f t="shared" si="70"/>
        <v>1.0901711377985853E-3</v>
      </c>
      <c r="L87" s="163">
        <v>3932</v>
      </c>
      <c r="M87" s="163">
        <v>1505</v>
      </c>
      <c r="N87" s="163">
        <v>2725</v>
      </c>
      <c r="O87" s="163">
        <v>3288</v>
      </c>
      <c r="P87" s="163">
        <v>4621</v>
      </c>
      <c r="Q87" s="163">
        <v>5897</v>
      </c>
      <c r="R87" s="164">
        <f t="shared" si="71"/>
        <v>0.27613070763903913</v>
      </c>
      <c r="S87" s="165">
        <f t="shared" si="72"/>
        <v>0.49974567650050861</v>
      </c>
      <c r="T87" s="164">
        <f t="shared" si="73"/>
        <v>1.9950038634804343E-3</v>
      </c>
      <c r="U87" s="163">
        <v>4775</v>
      </c>
      <c r="V87" s="163">
        <v>3157</v>
      </c>
      <c r="W87" s="163">
        <v>4021</v>
      </c>
      <c r="X87" s="163">
        <v>5226</v>
      </c>
      <c r="Y87" s="163">
        <v>6583</v>
      </c>
      <c r="Z87" s="164">
        <f t="shared" si="74"/>
        <v>0.25966322234978945</v>
      </c>
      <c r="AA87" s="165">
        <f t="shared" si="67"/>
        <v>0.37863874345549742</v>
      </c>
      <c r="AB87" s="164">
        <f t="shared" si="75"/>
        <v>1.8361889609424227E-3</v>
      </c>
    </row>
    <row r="88" spans="1:28" x14ac:dyDescent="0.25">
      <c r="A88" s="56"/>
      <c r="B88" s="162" t="s">
        <v>128</v>
      </c>
      <c r="C88" s="163">
        <v>667</v>
      </c>
      <c r="D88" s="163">
        <v>282</v>
      </c>
      <c r="E88" s="163">
        <v>161</v>
      </c>
      <c r="F88" s="163">
        <v>315</v>
      </c>
      <c r="G88" s="163">
        <v>333</v>
      </c>
      <c r="H88" s="163">
        <v>375</v>
      </c>
      <c r="I88" s="164">
        <f t="shared" si="68"/>
        <v>0.12612612612612617</v>
      </c>
      <c r="J88" s="165">
        <f t="shared" si="69"/>
        <v>-0.43778110944527737</v>
      </c>
      <c r="K88" s="164">
        <f t="shared" si="70"/>
        <v>5.959390330531625E-4</v>
      </c>
      <c r="L88" s="163">
        <v>2162</v>
      </c>
      <c r="M88" s="163">
        <v>1418</v>
      </c>
      <c r="N88" s="163">
        <v>282</v>
      </c>
      <c r="O88" s="163">
        <v>1933</v>
      </c>
      <c r="P88" s="163">
        <v>2480</v>
      </c>
      <c r="Q88" s="163">
        <v>2401</v>
      </c>
      <c r="R88" s="164">
        <f t="shared" si="71"/>
        <v>-3.1854838709677424E-2</v>
      </c>
      <c r="S88" s="165">
        <f t="shared" si="72"/>
        <v>0.11054579093432015</v>
      </c>
      <c r="T88" s="164">
        <f t="shared" si="73"/>
        <v>8.1227815435247117E-4</v>
      </c>
      <c r="U88" s="163">
        <v>2829</v>
      </c>
      <c r="V88" s="163">
        <v>443</v>
      </c>
      <c r="W88" s="163">
        <v>2248</v>
      </c>
      <c r="X88" s="163">
        <v>2813</v>
      </c>
      <c r="Y88" s="163">
        <v>2776</v>
      </c>
      <c r="Z88" s="164">
        <f t="shared" si="74"/>
        <v>-1.315321720583007E-2</v>
      </c>
      <c r="AA88" s="165">
        <f t="shared" si="67"/>
        <v>-1.8734535171438638E-2</v>
      </c>
      <c r="AB88" s="164">
        <f t="shared" si="75"/>
        <v>7.7430663156253458E-4</v>
      </c>
    </row>
    <row r="89" spans="1:28" x14ac:dyDescent="0.25">
      <c r="A89" s="56"/>
      <c r="B89" s="162" t="s">
        <v>131</v>
      </c>
      <c r="C89" s="163">
        <v>1655</v>
      </c>
      <c r="D89" s="163">
        <v>390</v>
      </c>
      <c r="E89" s="163">
        <v>170</v>
      </c>
      <c r="F89" s="163">
        <v>454</v>
      </c>
      <c r="G89" s="163">
        <v>467</v>
      </c>
      <c r="H89" s="163">
        <v>417</v>
      </c>
      <c r="I89" s="164">
        <f t="shared" si="68"/>
        <v>-0.10706638115631695</v>
      </c>
      <c r="J89" s="165">
        <f t="shared" si="69"/>
        <v>-0.74803625377643512</v>
      </c>
      <c r="K89" s="164">
        <f t="shared" si="70"/>
        <v>6.626842047551167E-4</v>
      </c>
      <c r="L89" s="163">
        <v>2897</v>
      </c>
      <c r="M89" s="163">
        <v>1915</v>
      </c>
      <c r="N89" s="163">
        <v>286</v>
      </c>
      <c r="O89" s="163">
        <v>1829</v>
      </c>
      <c r="P89" s="163">
        <v>2565</v>
      </c>
      <c r="Q89" s="163">
        <v>2963</v>
      </c>
      <c r="R89" s="164">
        <f t="shared" si="71"/>
        <v>0.15516569200779728</v>
      </c>
      <c r="S89" s="165">
        <f t="shared" si="72"/>
        <v>2.278218847083191E-2</v>
      </c>
      <c r="T89" s="164">
        <f t="shared" si="73"/>
        <v>1.0024074016436368E-3</v>
      </c>
      <c r="U89" s="163">
        <v>4552</v>
      </c>
      <c r="V89" s="163">
        <v>456</v>
      </c>
      <c r="W89" s="163">
        <v>2283</v>
      </c>
      <c r="X89" s="163">
        <v>3032</v>
      </c>
      <c r="Y89" s="163">
        <v>3380</v>
      </c>
      <c r="Z89" s="164">
        <f t="shared" si="74"/>
        <v>0.11477572559366744</v>
      </c>
      <c r="AA89" s="165">
        <f t="shared" si="67"/>
        <v>-0.25746924428822493</v>
      </c>
      <c r="AB89" s="164">
        <f t="shared" si="75"/>
        <v>9.4277968828579504E-4</v>
      </c>
    </row>
    <row r="90" spans="1:28" x14ac:dyDescent="0.25">
      <c r="A90" s="56"/>
      <c r="B90" s="168" t="s">
        <v>145</v>
      </c>
      <c r="C90" s="169">
        <f t="shared" ref="C90:H90" si="76">C82-SUM(C83:C89)</f>
        <v>26714</v>
      </c>
      <c r="D90" s="169">
        <f t="shared" si="76"/>
        <v>7268</v>
      </c>
      <c r="E90" s="169">
        <f t="shared" si="76"/>
        <v>8888</v>
      </c>
      <c r="F90" s="169">
        <f t="shared" si="76"/>
        <v>17696</v>
      </c>
      <c r="G90" s="169">
        <f t="shared" si="76"/>
        <v>18555</v>
      </c>
      <c r="H90" s="169">
        <f t="shared" si="76"/>
        <v>22748</v>
      </c>
      <c r="I90" s="170">
        <f t="shared" si="68"/>
        <v>0.22597682565346267</v>
      </c>
      <c r="J90" s="171">
        <f t="shared" si="69"/>
        <v>-0.14846148087145317</v>
      </c>
      <c r="K90" s="170">
        <f t="shared" si="70"/>
        <v>3.615045633038224E-2</v>
      </c>
      <c r="L90" s="169">
        <f t="shared" ref="L90:Q90" si="77">L82-SUM(L83:L89)</f>
        <v>56450</v>
      </c>
      <c r="M90" s="169">
        <f t="shared" si="77"/>
        <v>19234</v>
      </c>
      <c r="N90" s="169">
        <f t="shared" si="77"/>
        <v>27536</v>
      </c>
      <c r="O90" s="169">
        <f t="shared" si="77"/>
        <v>56451</v>
      </c>
      <c r="P90" s="169">
        <f t="shared" si="77"/>
        <v>78287</v>
      </c>
      <c r="Q90" s="169">
        <f t="shared" si="77"/>
        <v>93707</v>
      </c>
      <c r="R90" s="170">
        <f t="shared" si="71"/>
        <v>0.19696756805088977</v>
      </c>
      <c r="S90" s="171">
        <f t="shared" si="72"/>
        <v>0.65999999999999992</v>
      </c>
      <c r="T90" s="170">
        <f t="shared" si="73"/>
        <v>3.1701852982052067E-2</v>
      </c>
      <c r="U90" s="169">
        <f>U82-SUM(U83:U89)</f>
        <v>83164</v>
      </c>
      <c r="V90" s="169">
        <f>V82-SUM(V83:V89)</f>
        <v>36424</v>
      </c>
      <c r="W90" s="169">
        <f>W82-SUM(W83:W89)</f>
        <v>74147</v>
      </c>
      <c r="X90" s="169">
        <f>X82-SUM(X83:X89)</f>
        <v>96842</v>
      </c>
      <c r="Y90" s="169">
        <f>Y82-SUM(Y83:Y89)</f>
        <v>116455</v>
      </c>
      <c r="Z90" s="170">
        <f t="shared" si="74"/>
        <v>0.20252576361496044</v>
      </c>
      <c r="AA90" s="171">
        <f t="shared" si="67"/>
        <v>0.40030542061468899</v>
      </c>
      <c r="AB90" s="170">
        <f t="shared" si="75"/>
        <v>3.2482665266071672E-2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10391</v>
      </c>
      <c r="D92" s="176">
        <f t="shared" si="78"/>
        <v>4061</v>
      </c>
      <c r="E92" s="176">
        <f t="shared" si="78"/>
        <v>0</v>
      </c>
      <c r="F92" s="176">
        <f t="shared" si="78"/>
        <v>3393</v>
      </c>
      <c r="G92" s="176">
        <f t="shared" si="78"/>
        <v>5194</v>
      </c>
      <c r="H92" s="176">
        <f t="shared" si="78"/>
        <v>6178</v>
      </c>
      <c r="I92" s="177">
        <f>IFERROR(H92/G92-1,"-")</f>
        <v>0.18944936465152096</v>
      </c>
      <c r="J92" s="177">
        <f>IFERROR(H92/C92-1,"-")</f>
        <v>-0.40544702146087963</v>
      </c>
      <c r="K92" s="177">
        <f>H92/H$8</f>
        <v>9.8178969232065021E-3</v>
      </c>
      <c r="L92" s="176">
        <f t="shared" ref="L92:Q92" si="79">L93+L96</f>
        <v>33709</v>
      </c>
      <c r="M92" s="176">
        <f t="shared" si="79"/>
        <v>8693</v>
      </c>
      <c r="N92" s="176">
        <f t="shared" si="79"/>
        <v>0</v>
      </c>
      <c r="O92" s="176">
        <f t="shared" si="79"/>
        <v>25644</v>
      </c>
      <c r="P92" s="176">
        <f t="shared" si="79"/>
        <v>34429</v>
      </c>
      <c r="Q92" s="176">
        <f t="shared" si="79"/>
        <v>40518</v>
      </c>
      <c r="R92" s="177">
        <f>IFERROR(Q92/P92-1,"-")</f>
        <v>0.17685671962589677</v>
      </c>
      <c r="S92" s="177">
        <f>IFERROR(Q92/L92-1,"-")</f>
        <v>0.20199353288439292</v>
      </c>
      <c r="T92" s="177">
        <f>Q92/Q$8</f>
        <v>1.3707574451500804E-2</v>
      </c>
      <c r="U92" s="176">
        <f>U93+U96</f>
        <v>44100</v>
      </c>
      <c r="V92" s="176">
        <f>V93+V96</f>
        <v>24453</v>
      </c>
      <c r="W92" s="176">
        <f>W93+W96</f>
        <v>41481</v>
      </c>
      <c r="X92" s="176">
        <f>X93+X96</f>
        <v>48608</v>
      </c>
      <c r="Y92" s="176">
        <f>Y93+Y96</f>
        <v>46696</v>
      </c>
      <c r="Z92" s="177">
        <f>IFERROR(Y92/X92-1,"-")</f>
        <v>-3.9335088874259405E-2</v>
      </c>
      <c r="AA92" s="177">
        <f t="shared" ref="AA92:AA104" si="80">IFERROR(Y92/U92-1,"-")</f>
        <v>5.8866213151927527E-2</v>
      </c>
      <c r="AB92" s="177">
        <f>Y92/Y$8</f>
        <v>1.3024864001240677E-2</v>
      </c>
    </row>
    <row r="93" spans="1:28" x14ac:dyDescent="0.25">
      <c r="A93" s="56"/>
      <c r="B93" s="157" t="s">
        <v>97</v>
      </c>
      <c r="C93" s="158">
        <v>7255</v>
      </c>
      <c r="D93" s="158">
        <v>2731</v>
      </c>
      <c r="E93" s="158">
        <v>0</v>
      </c>
      <c r="F93" s="158">
        <v>2663</v>
      </c>
      <c r="G93" s="158">
        <v>3564</v>
      </c>
      <c r="H93" s="158">
        <v>4493</v>
      </c>
      <c r="I93" s="159">
        <f>IFERROR(H93/G93-1,"-")</f>
        <v>0.260662177328844</v>
      </c>
      <c r="J93" s="160">
        <f>IFERROR(H93/C93-1,"-")</f>
        <v>-0.38070296347346655</v>
      </c>
      <c r="K93" s="159">
        <f>H93/H$8</f>
        <v>7.1401442013542911E-3</v>
      </c>
      <c r="L93" s="158">
        <v>22143</v>
      </c>
      <c r="M93" s="158">
        <v>4723</v>
      </c>
      <c r="N93" s="158">
        <v>0</v>
      </c>
      <c r="O93" s="158">
        <v>17928</v>
      </c>
      <c r="P93" s="158">
        <v>22563</v>
      </c>
      <c r="Q93" s="158">
        <v>24822</v>
      </c>
      <c r="R93" s="159">
        <f>IFERROR(Q93/P93-1,"-")</f>
        <v>0.10011966493817304</v>
      </c>
      <c r="S93" s="160">
        <f>IFERROR(Q93/L93-1,"-")</f>
        <v>0.12098631621731482</v>
      </c>
      <c r="T93" s="159">
        <f>Q93/Q$8</f>
        <v>8.3974878581162191E-3</v>
      </c>
      <c r="U93" s="158">
        <v>29398</v>
      </c>
      <c r="V93" s="158">
        <v>16085</v>
      </c>
      <c r="W93" s="158">
        <v>27294</v>
      </c>
      <c r="X93" s="158">
        <v>32685</v>
      </c>
      <c r="Y93" s="158">
        <v>29315</v>
      </c>
      <c r="Z93" s="159">
        <f>IFERROR(Y93/X93-1,"-")</f>
        <v>-0.1031054000305951</v>
      </c>
      <c r="AA93" s="160">
        <f t="shared" si="80"/>
        <v>-2.8233213143751268E-3</v>
      </c>
      <c r="AB93" s="159">
        <f>Y93/Y$8</f>
        <v>8.1768007580171834E-3</v>
      </c>
    </row>
    <row r="94" spans="1:28" x14ac:dyDescent="0.25">
      <c r="A94" s="56"/>
      <c r="B94" s="162" t="s">
        <v>103</v>
      </c>
      <c r="C94" s="163">
        <v>5336</v>
      </c>
      <c r="D94" s="163">
        <v>2063</v>
      </c>
      <c r="E94" s="163">
        <v>0</v>
      </c>
      <c r="F94" s="163">
        <v>1960</v>
      </c>
      <c r="G94" s="163">
        <v>2505</v>
      </c>
      <c r="H94" s="163">
        <v>3234</v>
      </c>
      <c r="I94" s="164">
        <f>IFERROR(H94/G94-1,"-")</f>
        <v>0.29101796407185621</v>
      </c>
      <c r="J94" s="165">
        <f>IFERROR(H94/C94-1,"-")</f>
        <v>-0.39392803598200898</v>
      </c>
      <c r="K94" s="164">
        <f>H94/H$8</f>
        <v>5.1393782210504739E-3</v>
      </c>
      <c r="L94" s="163">
        <v>9241</v>
      </c>
      <c r="M94" s="163">
        <v>2176</v>
      </c>
      <c r="N94" s="163">
        <v>0</v>
      </c>
      <c r="O94" s="163">
        <v>7721</v>
      </c>
      <c r="P94" s="163">
        <v>5043</v>
      </c>
      <c r="Q94" s="163">
        <v>5933</v>
      </c>
      <c r="R94" s="164">
        <f>IFERROR(Q94/P94-1,"-")</f>
        <v>0.17648225262740436</v>
      </c>
      <c r="S94" s="165">
        <f>IFERROR(Q94/L94-1,"-")</f>
        <v>-0.35796991667568445</v>
      </c>
      <c r="T94" s="164">
        <f>Q94/Q$8</f>
        <v>2.0071829611716832E-3</v>
      </c>
      <c r="U94" s="163">
        <v>14577</v>
      </c>
      <c r="V94" s="163">
        <v>8211</v>
      </c>
      <c r="W94" s="163">
        <v>12915</v>
      </c>
      <c r="X94" s="163">
        <v>10196</v>
      </c>
      <c r="Y94" s="163">
        <v>9167</v>
      </c>
      <c r="Z94" s="164">
        <f>IFERROR(Y94/X94-1,"-")</f>
        <v>-0.10092193016869355</v>
      </c>
      <c r="AA94" s="165">
        <f t="shared" si="80"/>
        <v>-0.37113260616038968</v>
      </c>
      <c r="AB94" s="164">
        <f>Y94/Y$8</f>
        <v>2.5569412433478944E-3</v>
      </c>
    </row>
    <row r="95" spans="1:28" x14ac:dyDescent="0.25">
      <c r="A95" s="56"/>
      <c r="B95" s="162" t="s">
        <v>100</v>
      </c>
      <c r="C95" s="163">
        <v>1919</v>
      </c>
      <c r="D95" s="163">
        <v>668</v>
      </c>
      <c r="E95" s="163">
        <v>0</v>
      </c>
      <c r="F95" s="163">
        <v>703</v>
      </c>
      <c r="G95" s="163">
        <v>1059</v>
      </c>
      <c r="H95" s="163">
        <v>1259</v>
      </c>
      <c r="I95" s="164">
        <f>IFERROR(H95/G95-1,"-")</f>
        <v>0.18885741265344658</v>
      </c>
      <c r="J95" s="165">
        <f>IFERROR(H95/C95-1,"-")</f>
        <v>-0.34392912975508072</v>
      </c>
      <c r="K95" s="164">
        <f>H95/H$8</f>
        <v>2.0007659803038176E-3</v>
      </c>
      <c r="L95" s="163">
        <v>12902</v>
      </c>
      <c r="M95" s="163">
        <v>2547</v>
      </c>
      <c r="N95" s="163">
        <v>0</v>
      </c>
      <c r="O95" s="163">
        <v>10207</v>
      </c>
      <c r="P95" s="163">
        <v>17520</v>
      </c>
      <c r="Q95" s="163">
        <v>18889</v>
      </c>
      <c r="R95" s="164">
        <f>IFERROR(Q95/P95-1,"-")</f>
        <v>7.8139269406392708E-2</v>
      </c>
      <c r="S95" s="165">
        <f>IFERROR(Q95/L95-1,"-")</f>
        <v>0.46403658347543009</v>
      </c>
      <c r="T95" s="164">
        <f>Q95/Q$8</f>
        <v>6.3903048969445354E-3</v>
      </c>
      <c r="U95" s="163">
        <v>14821</v>
      </c>
      <c r="V95" s="163">
        <v>7874</v>
      </c>
      <c r="W95" s="163">
        <v>14379</v>
      </c>
      <c r="X95" s="163">
        <v>22489</v>
      </c>
      <c r="Y95" s="163">
        <v>20148</v>
      </c>
      <c r="Z95" s="164">
        <f>IFERROR(Y95/X95-1,"-")</f>
        <v>-0.10409533549735428</v>
      </c>
      <c r="AA95" s="165">
        <f t="shared" si="80"/>
        <v>0.35942244113082777</v>
      </c>
      <c r="AB95" s="164">
        <f>Y95/Y$8</f>
        <v>5.6198595146692894E-3</v>
      </c>
    </row>
    <row r="96" spans="1:28" x14ac:dyDescent="0.25">
      <c r="A96" s="56"/>
      <c r="B96" s="157" t="s">
        <v>107</v>
      </c>
      <c r="C96" s="158">
        <v>3136</v>
      </c>
      <c r="D96" s="158">
        <v>1330</v>
      </c>
      <c r="E96" s="158">
        <v>0</v>
      </c>
      <c r="F96" s="158">
        <v>730</v>
      </c>
      <c r="G96" s="158">
        <v>1630</v>
      </c>
      <c r="H96" s="158">
        <v>1685</v>
      </c>
      <c r="I96" s="159">
        <f>IFERROR(H96/G96-1,"-")</f>
        <v>3.3742331288343586E-2</v>
      </c>
      <c r="J96" s="160">
        <f>IFERROR(H96/C96-1,"-")</f>
        <v>-0.46269132653061229</v>
      </c>
      <c r="K96" s="159">
        <f>H96/H$8</f>
        <v>2.6777527218522102E-3</v>
      </c>
      <c r="L96" s="158">
        <v>11566</v>
      </c>
      <c r="M96" s="158">
        <v>3970</v>
      </c>
      <c r="N96" s="158">
        <v>0</v>
      </c>
      <c r="O96" s="158">
        <v>7716</v>
      </c>
      <c r="P96" s="158">
        <v>11866</v>
      </c>
      <c r="Q96" s="158">
        <v>15696</v>
      </c>
      <c r="R96" s="159">
        <f>IFERROR(Q96/P96-1,"-")</f>
        <v>0.32277094218776337</v>
      </c>
      <c r="S96" s="160">
        <f>IFERROR(Q96/L96-1,"-")</f>
        <v>0.35708109977520319</v>
      </c>
      <c r="T96" s="159">
        <f>Q96/Q$8</f>
        <v>5.3100865933845848E-3</v>
      </c>
      <c r="U96" s="158">
        <v>14702</v>
      </c>
      <c r="V96" s="158">
        <v>8368</v>
      </c>
      <c r="W96" s="158">
        <v>14187</v>
      </c>
      <c r="X96" s="158">
        <v>15923</v>
      </c>
      <c r="Y96" s="158">
        <v>17381</v>
      </c>
      <c r="Z96" s="159">
        <f>IFERROR(Y96/X96-1,"-")</f>
        <v>9.156565973748676E-2</v>
      </c>
      <c r="AA96" s="160">
        <f t="shared" si="80"/>
        <v>0.18222010610801243</v>
      </c>
      <c r="AB96" s="159">
        <f>Y96/Y$8</f>
        <v>4.8480632432234922E-3</v>
      </c>
    </row>
    <row r="97" spans="1:28" s="56" customFormat="1" x14ac:dyDescent="0.25">
      <c r="B97" s="162" t="s">
        <v>110</v>
      </c>
      <c r="C97" s="163">
        <v>143</v>
      </c>
      <c r="D97" s="163">
        <v>79</v>
      </c>
      <c r="E97" s="163">
        <v>0</v>
      </c>
      <c r="F97" s="163">
        <v>23</v>
      </c>
      <c r="G97" s="163">
        <v>105</v>
      </c>
      <c r="H97" s="163">
        <v>147</v>
      </c>
      <c r="I97" s="164">
        <f t="shared" ref="I97:I104" si="81">IFERROR(H97/G97-1,"-")</f>
        <v>0.39999999999999991</v>
      </c>
      <c r="J97" s="165">
        <f t="shared" ref="J97:J104" si="82">IFERROR(H97/C97-1,"-")</f>
        <v>2.7972027972027913E-2</v>
      </c>
      <c r="K97" s="164">
        <f t="shared" ref="K97:K104" si="83">H97/H$8</f>
        <v>2.3360810095683971E-4</v>
      </c>
      <c r="L97" s="163">
        <v>1768</v>
      </c>
      <c r="M97" s="163">
        <v>915</v>
      </c>
      <c r="N97" s="163">
        <v>0</v>
      </c>
      <c r="O97" s="163">
        <v>898</v>
      </c>
      <c r="P97" s="163">
        <v>1780</v>
      </c>
      <c r="Q97" s="163">
        <v>2303</v>
      </c>
      <c r="R97" s="164">
        <f t="shared" ref="R97:R104" si="84">IFERROR(Q97/P97-1,"-")</f>
        <v>0.29382022471910108</v>
      </c>
      <c r="S97" s="165">
        <f t="shared" ref="S97:S104" si="85">IFERROR(Q97/L97-1,"-")</f>
        <v>0.30260180995475117</v>
      </c>
      <c r="T97" s="164">
        <f t="shared" ref="T97:T104" si="86">Q97/Q$8</f>
        <v>7.7912394397073768E-4</v>
      </c>
      <c r="U97" s="163">
        <v>1911</v>
      </c>
      <c r="V97" s="163">
        <v>509</v>
      </c>
      <c r="W97" s="163">
        <v>1836</v>
      </c>
      <c r="X97" s="163">
        <v>2198</v>
      </c>
      <c r="Y97" s="163">
        <v>2450</v>
      </c>
      <c r="Z97" s="164">
        <f t="shared" ref="Z97:Z104" si="87">IFERROR(Y97/X97-1,"-")</f>
        <v>0.11464968152866239</v>
      </c>
      <c r="AA97" s="165">
        <f t="shared" si="80"/>
        <v>0.28205128205128216</v>
      </c>
      <c r="AB97" s="164">
        <f t="shared" ref="AB97:AB104" si="88">Y97/Y$8</f>
        <v>6.8337580955627158E-4</v>
      </c>
    </row>
    <row r="98" spans="1:28" s="56" customFormat="1" x14ac:dyDescent="0.25">
      <c r="B98" s="162" t="s">
        <v>113</v>
      </c>
      <c r="C98" s="163">
        <v>437</v>
      </c>
      <c r="D98" s="163">
        <v>299</v>
      </c>
      <c r="E98" s="163">
        <v>0</v>
      </c>
      <c r="F98" s="163">
        <v>92</v>
      </c>
      <c r="G98" s="163">
        <v>197</v>
      </c>
      <c r="H98" s="163">
        <v>278</v>
      </c>
      <c r="I98" s="164">
        <f t="shared" si="81"/>
        <v>0.41116751269035534</v>
      </c>
      <c r="J98" s="165">
        <f t="shared" si="82"/>
        <v>-0.3638443935926774</v>
      </c>
      <c r="K98" s="164">
        <f t="shared" si="83"/>
        <v>4.4178946983674448E-4</v>
      </c>
      <c r="L98" s="163">
        <v>2553</v>
      </c>
      <c r="M98" s="163">
        <v>772</v>
      </c>
      <c r="N98" s="163">
        <v>0</v>
      </c>
      <c r="O98" s="163">
        <v>1492</v>
      </c>
      <c r="P98" s="163">
        <v>2353</v>
      </c>
      <c r="Q98" s="163">
        <v>3037</v>
      </c>
      <c r="R98" s="164">
        <f t="shared" si="84"/>
        <v>0.29069273268168305</v>
      </c>
      <c r="S98" s="165">
        <f t="shared" si="85"/>
        <v>0.18958088523305916</v>
      </c>
      <c r="T98" s="164">
        <f t="shared" si="86"/>
        <v>1.0274422135645377E-3</v>
      </c>
      <c r="U98" s="163">
        <v>2990</v>
      </c>
      <c r="V98" s="163">
        <v>1578</v>
      </c>
      <c r="W98" s="163">
        <v>2714</v>
      </c>
      <c r="X98" s="163">
        <v>2893</v>
      </c>
      <c r="Y98" s="163">
        <v>3315</v>
      </c>
      <c r="Z98" s="164">
        <f t="shared" si="87"/>
        <v>0.14586933978568961</v>
      </c>
      <c r="AA98" s="165">
        <f t="shared" si="80"/>
        <v>0.10869565217391308</v>
      </c>
      <c r="AB98" s="164">
        <f t="shared" si="88"/>
        <v>9.2464930966491431E-4</v>
      </c>
    </row>
    <row r="99" spans="1:28" x14ac:dyDescent="0.25">
      <c r="A99" s="56"/>
      <c r="B99" s="162" t="s">
        <v>116</v>
      </c>
      <c r="C99" s="163">
        <v>949</v>
      </c>
      <c r="D99" s="163">
        <v>539</v>
      </c>
      <c r="E99" s="163">
        <v>0</v>
      </c>
      <c r="F99" s="163">
        <v>199</v>
      </c>
      <c r="G99" s="163">
        <v>619</v>
      </c>
      <c r="H99" s="163">
        <v>454</v>
      </c>
      <c r="I99" s="164">
        <f t="shared" si="81"/>
        <v>-0.2665589660743134</v>
      </c>
      <c r="J99" s="165">
        <f t="shared" si="82"/>
        <v>-0.5216016859852477</v>
      </c>
      <c r="K99" s="164">
        <f t="shared" si="83"/>
        <v>7.2148352268302878E-4</v>
      </c>
      <c r="L99" s="163">
        <v>2189</v>
      </c>
      <c r="M99" s="163">
        <v>622</v>
      </c>
      <c r="N99" s="163">
        <v>0</v>
      </c>
      <c r="O99" s="163">
        <v>1471</v>
      </c>
      <c r="P99" s="163">
        <v>1996</v>
      </c>
      <c r="Q99" s="163">
        <v>2584</v>
      </c>
      <c r="R99" s="164">
        <f t="shared" si="84"/>
        <v>0.29458917835671339</v>
      </c>
      <c r="S99" s="165">
        <f t="shared" si="85"/>
        <v>0.180447693010507</v>
      </c>
      <c r="T99" s="164">
        <f t="shared" si="86"/>
        <v>8.7418856761632051E-4</v>
      </c>
      <c r="U99" s="163">
        <v>3138</v>
      </c>
      <c r="V99" s="163">
        <v>2867</v>
      </c>
      <c r="W99" s="163">
        <v>2766</v>
      </c>
      <c r="X99" s="163">
        <v>3129</v>
      </c>
      <c r="Y99" s="163">
        <v>3038</v>
      </c>
      <c r="Z99" s="164">
        <f t="shared" si="87"/>
        <v>-2.9082774049216997E-2</v>
      </c>
      <c r="AA99" s="165">
        <f t="shared" si="80"/>
        <v>-3.1867431485022357E-2</v>
      </c>
      <c r="AB99" s="164">
        <f t="shared" si="88"/>
        <v>8.4738600384977672E-4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17</v>
      </c>
      <c r="G100" s="163">
        <v>38</v>
      </c>
      <c r="H100" s="163">
        <v>64</v>
      </c>
      <c r="I100" s="164">
        <f t="shared" si="81"/>
        <v>0.68421052631578938</v>
      </c>
      <c r="J100" s="165">
        <f t="shared" si="82"/>
        <v>0.14285714285714279</v>
      </c>
      <c r="K100" s="164">
        <f t="shared" si="83"/>
        <v>1.0170692830773974E-4</v>
      </c>
      <c r="L100" s="163">
        <v>457</v>
      </c>
      <c r="M100" s="163">
        <v>210</v>
      </c>
      <c r="N100" s="163">
        <v>0</v>
      </c>
      <c r="O100" s="163">
        <v>539</v>
      </c>
      <c r="P100" s="163">
        <v>589</v>
      </c>
      <c r="Q100" s="163">
        <v>716</v>
      </c>
      <c r="R100" s="164">
        <f t="shared" si="84"/>
        <v>0.21561969439728346</v>
      </c>
      <c r="S100" s="165">
        <f t="shared" si="85"/>
        <v>0.56673960612691476</v>
      </c>
      <c r="T100" s="164">
        <f t="shared" si="86"/>
        <v>2.4222872074817551E-4</v>
      </c>
      <c r="U100" s="163">
        <v>513</v>
      </c>
      <c r="V100" s="163">
        <v>208</v>
      </c>
      <c r="W100" s="163">
        <v>958</v>
      </c>
      <c r="X100" s="163">
        <v>711</v>
      </c>
      <c r="Y100" s="163">
        <v>780</v>
      </c>
      <c r="Z100" s="164">
        <f t="shared" si="87"/>
        <v>9.704641350210963E-2</v>
      </c>
      <c r="AA100" s="165">
        <f t="shared" si="80"/>
        <v>0.52046783625730986</v>
      </c>
      <c r="AB100" s="164">
        <f t="shared" si="88"/>
        <v>2.1756454345056808E-4</v>
      </c>
    </row>
    <row r="101" spans="1:28" x14ac:dyDescent="0.25">
      <c r="A101" s="56"/>
      <c r="B101" s="162" t="s">
        <v>119</v>
      </c>
      <c r="C101" s="163">
        <v>56</v>
      </c>
      <c r="D101" s="163">
        <v>30</v>
      </c>
      <c r="E101" s="163">
        <v>0</v>
      </c>
      <c r="F101" s="163">
        <v>7</v>
      </c>
      <c r="G101" s="163">
        <v>61</v>
      </c>
      <c r="H101" s="163">
        <v>38</v>
      </c>
      <c r="I101" s="164">
        <f t="shared" si="81"/>
        <v>-0.37704918032786883</v>
      </c>
      <c r="J101" s="165">
        <f t="shared" si="82"/>
        <v>-0.3214285714285714</v>
      </c>
      <c r="K101" s="164">
        <f t="shared" si="83"/>
        <v>6.0388488682720468E-5</v>
      </c>
      <c r="L101" s="163">
        <v>344</v>
      </c>
      <c r="M101" s="163">
        <v>102</v>
      </c>
      <c r="N101" s="163">
        <v>0</v>
      </c>
      <c r="O101" s="163">
        <v>303</v>
      </c>
      <c r="P101" s="163">
        <v>313</v>
      </c>
      <c r="Q101" s="163">
        <v>658</v>
      </c>
      <c r="R101" s="164">
        <f t="shared" si="84"/>
        <v>1.1022364217252396</v>
      </c>
      <c r="S101" s="165">
        <f t="shared" si="85"/>
        <v>0.91279069767441867</v>
      </c>
      <c r="T101" s="164">
        <f t="shared" si="86"/>
        <v>2.2260684113449648E-4</v>
      </c>
      <c r="U101" s="163">
        <v>400</v>
      </c>
      <c r="V101" s="163">
        <v>334</v>
      </c>
      <c r="W101" s="163">
        <v>560</v>
      </c>
      <c r="X101" s="163">
        <v>466</v>
      </c>
      <c r="Y101" s="163">
        <v>696</v>
      </c>
      <c r="Z101" s="164">
        <f t="shared" si="87"/>
        <v>0.49356223175965663</v>
      </c>
      <c r="AA101" s="165">
        <f t="shared" si="80"/>
        <v>0.74</v>
      </c>
      <c r="AB101" s="164">
        <f t="shared" si="88"/>
        <v>1.9413451569435305E-4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9</v>
      </c>
      <c r="H102" s="163">
        <v>20</v>
      </c>
      <c r="I102" s="164">
        <f t="shared" si="81"/>
        <v>1.2222222222222223</v>
      </c>
      <c r="J102" s="165">
        <f t="shared" si="82"/>
        <v>-0.33333333333333337</v>
      </c>
      <c r="K102" s="164">
        <f t="shared" si="83"/>
        <v>3.1783415096168671E-5</v>
      </c>
      <c r="L102" s="163">
        <v>89</v>
      </c>
      <c r="M102" s="163">
        <v>90</v>
      </c>
      <c r="N102" s="163">
        <v>0</v>
      </c>
      <c r="O102" s="163">
        <v>77</v>
      </c>
      <c r="P102" s="163">
        <v>88</v>
      </c>
      <c r="Q102" s="163">
        <v>168</v>
      </c>
      <c r="R102" s="164">
        <f t="shared" si="84"/>
        <v>0.90909090909090917</v>
      </c>
      <c r="S102" s="165">
        <f t="shared" si="85"/>
        <v>0.88764044943820219</v>
      </c>
      <c r="T102" s="164">
        <f t="shared" si="86"/>
        <v>5.6835789225828889E-5</v>
      </c>
      <c r="U102" s="163">
        <v>119</v>
      </c>
      <c r="V102" s="163">
        <v>51</v>
      </c>
      <c r="W102" s="163">
        <v>236</v>
      </c>
      <c r="X102" s="163">
        <v>112</v>
      </c>
      <c r="Y102" s="163">
        <v>188</v>
      </c>
      <c r="Z102" s="164">
        <f t="shared" si="87"/>
        <v>0.6785714285714286</v>
      </c>
      <c r="AA102" s="165">
        <f t="shared" si="80"/>
        <v>0.57983193277310918</v>
      </c>
      <c r="AB102" s="164">
        <f t="shared" si="88"/>
        <v>5.2438633549624101E-5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17</v>
      </c>
      <c r="I103" s="164" t="str">
        <f t="shared" si="81"/>
        <v>-</v>
      </c>
      <c r="J103" s="165">
        <f t="shared" si="82"/>
        <v>-0.54054054054054057</v>
      </c>
      <c r="K103" s="164">
        <f t="shared" si="83"/>
        <v>2.7015902831743368E-5</v>
      </c>
      <c r="L103" s="163">
        <v>131</v>
      </c>
      <c r="M103" s="163">
        <v>61</v>
      </c>
      <c r="N103" s="163">
        <v>0</v>
      </c>
      <c r="O103" s="163">
        <v>56</v>
      </c>
      <c r="P103" s="163">
        <v>183</v>
      </c>
      <c r="Q103" s="163">
        <v>291</v>
      </c>
      <c r="R103" s="164">
        <f t="shared" si="84"/>
        <v>0.5901639344262295</v>
      </c>
      <c r="S103" s="165">
        <f t="shared" si="85"/>
        <v>1.2213740458015265</v>
      </c>
      <c r="T103" s="164">
        <f t="shared" si="86"/>
        <v>9.8447706337596473E-5</v>
      </c>
      <c r="U103" s="163">
        <v>168</v>
      </c>
      <c r="V103" s="163">
        <v>67</v>
      </c>
      <c r="W103" s="163">
        <v>125</v>
      </c>
      <c r="X103" s="163">
        <v>206</v>
      </c>
      <c r="Y103" s="163">
        <v>308</v>
      </c>
      <c r="Z103" s="164">
        <f t="shared" si="87"/>
        <v>0.49514563106796117</v>
      </c>
      <c r="AA103" s="165">
        <f t="shared" si="80"/>
        <v>0.83333333333333326</v>
      </c>
      <c r="AB103" s="164">
        <f t="shared" si="88"/>
        <v>8.5910101772788421E-5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1428</v>
      </c>
      <c r="D104" s="169">
        <f t="shared" si="89"/>
        <v>306</v>
      </c>
      <c r="E104" s="169">
        <f t="shared" si="89"/>
        <v>0</v>
      </c>
      <c r="F104" s="169">
        <f t="shared" si="89"/>
        <v>392</v>
      </c>
      <c r="G104" s="169">
        <f t="shared" si="89"/>
        <v>601</v>
      </c>
      <c r="H104" s="169">
        <f t="shared" si="89"/>
        <v>667</v>
      </c>
      <c r="I104" s="170">
        <f t="shared" si="81"/>
        <v>0.10981697171381022</v>
      </c>
      <c r="J104" s="171">
        <f t="shared" si="82"/>
        <v>-0.53291316526610644</v>
      </c>
      <c r="K104" s="170">
        <f t="shared" si="83"/>
        <v>1.0599768934572251E-3</v>
      </c>
      <c r="L104" s="169">
        <f t="shared" ref="L104:Q104" si="90">L96-SUM(L97:L103)</f>
        <v>4035</v>
      </c>
      <c r="M104" s="169">
        <f t="shared" si="90"/>
        <v>1198</v>
      </c>
      <c r="N104" s="169">
        <f t="shared" si="90"/>
        <v>0</v>
      </c>
      <c r="O104" s="169">
        <f t="shared" si="90"/>
        <v>2880</v>
      </c>
      <c r="P104" s="169">
        <f t="shared" si="90"/>
        <v>4564</v>
      </c>
      <c r="Q104" s="169">
        <f t="shared" si="90"/>
        <v>5939</v>
      </c>
      <c r="R104" s="170">
        <f t="shared" si="84"/>
        <v>0.30127081507449605</v>
      </c>
      <c r="S104" s="171">
        <f t="shared" si="85"/>
        <v>0.47187112763320949</v>
      </c>
      <c r="T104" s="170">
        <f t="shared" si="86"/>
        <v>2.0092128107868914E-3</v>
      </c>
      <c r="U104" s="169">
        <f>U96-SUM(U97:U103)</f>
        <v>5463</v>
      </c>
      <c r="V104" s="169">
        <f>V96-SUM(V97:V103)</f>
        <v>2754</v>
      </c>
      <c r="W104" s="169">
        <f>W96-SUM(W97:W103)</f>
        <v>4992</v>
      </c>
      <c r="X104" s="169">
        <f>X96-SUM(X97:X103)</f>
        <v>6208</v>
      </c>
      <c r="Y104" s="169">
        <f>Y96-SUM(Y97:Y103)</f>
        <v>6606</v>
      </c>
      <c r="Z104" s="170">
        <f t="shared" si="87"/>
        <v>6.4110824742268147E-2</v>
      </c>
      <c r="AA104" s="171">
        <f t="shared" si="80"/>
        <v>0.20922570016474462</v>
      </c>
      <c r="AB104" s="170">
        <f t="shared" si="88"/>
        <v>1.8426043256851959E-3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70163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70163</v>
      </c>
      <c r="V106" s="176">
        <f>V107+V110</f>
        <v>73838</v>
      </c>
      <c r="W106" s="176">
        <f>W107+W110</f>
        <v>142029</v>
      </c>
      <c r="X106" s="176">
        <f>X107+X110</f>
        <v>186898</v>
      </c>
      <c r="Y106" s="176">
        <f>Y107+Y110</f>
        <v>175551</v>
      </c>
      <c r="Z106" s="177">
        <f>IFERROR(Y106/X106-1,"-")</f>
        <v>-6.0712260163297671E-2</v>
      </c>
      <c r="AA106" s="177">
        <f t="shared" ref="AA106:AA118" si="93">IFERROR(Y106/U106-1,"-")</f>
        <v>1.5020452375183502</v>
      </c>
      <c r="AB106" s="177">
        <f>Y106/Y$8</f>
        <v>4.8966247650372663E-2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14754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14754</v>
      </c>
      <c r="V107" s="158">
        <v>34632</v>
      </c>
      <c r="W107" s="158">
        <v>35155</v>
      </c>
      <c r="X107" s="158">
        <v>42777</v>
      </c>
      <c r="Y107" s="158">
        <v>38573</v>
      </c>
      <c r="Z107" s="159">
        <f>IFERROR(Y107/X107-1,"-")</f>
        <v>-9.8277111531897998E-2</v>
      </c>
      <c r="AA107" s="160">
        <f t="shared" si="93"/>
        <v>1.6144096516198996</v>
      </c>
      <c r="AB107" s="159">
        <f>Y107/Y$8</f>
        <v>1.0759124531434312E-2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2706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2706</v>
      </c>
      <c r="V108" s="163">
        <v>17889</v>
      </c>
      <c r="W108" s="163">
        <v>9838</v>
      </c>
      <c r="X108" s="163">
        <v>13530</v>
      </c>
      <c r="Y108" s="163">
        <v>11111</v>
      </c>
      <c r="Z108" s="164">
        <f>IFERROR(Y108/X108-1,"-")</f>
        <v>-0.17878787878787883</v>
      </c>
      <c r="AA108" s="165">
        <f t="shared" si="93"/>
        <v>3.1060606060606064</v>
      </c>
      <c r="AB108" s="164">
        <f>Y108/Y$8</f>
        <v>3.0991790285631563E-3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12048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12048</v>
      </c>
      <c r="V109" s="163">
        <v>16743</v>
      </c>
      <c r="W109" s="163">
        <v>25317</v>
      </c>
      <c r="X109" s="163">
        <v>29247</v>
      </c>
      <c r="Y109" s="163">
        <v>27462</v>
      </c>
      <c r="Z109" s="164">
        <f>IFERROR(Y109/X109-1,"-")</f>
        <v>-6.1031900707764875E-2</v>
      </c>
      <c r="AA109" s="165">
        <f t="shared" si="93"/>
        <v>1.279382470119522</v>
      </c>
      <c r="AB109" s="164">
        <f>Y109/Y$8</f>
        <v>7.6599455028711549E-3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55409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55409</v>
      </c>
      <c r="V110" s="158">
        <v>39206</v>
      </c>
      <c r="W110" s="158">
        <v>106874</v>
      </c>
      <c r="X110" s="158">
        <v>144121</v>
      </c>
      <c r="Y110" s="158">
        <v>136978</v>
      </c>
      <c r="Z110" s="159">
        <f>IFERROR(Y110/X110-1,"-")</f>
        <v>-4.9562520382178898E-2</v>
      </c>
      <c r="AA110" s="160">
        <f t="shared" si="93"/>
        <v>1.4721254669818982</v>
      </c>
      <c r="AB110" s="159">
        <f>Y110/Y$8</f>
        <v>3.8207123118938355E-2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31174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31174</v>
      </c>
      <c r="V111" s="163">
        <v>14924</v>
      </c>
      <c r="W111" s="163">
        <v>65016</v>
      </c>
      <c r="X111" s="163">
        <v>96402</v>
      </c>
      <c r="Y111" s="163">
        <v>85963</v>
      </c>
      <c r="Z111" s="164">
        <f t="shared" ref="Z111:Z118" si="100">IFERROR(Y111/X111-1,"-")</f>
        <v>-0.10828613514242447</v>
      </c>
      <c r="AA111" s="165">
        <f t="shared" si="93"/>
        <v>1.7575222942195419</v>
      </c>
      <c r="AB111" s="164">
        <f t="shared" ref="AB111:AB118" si="101">Y111/Y$8</f>
        <v>2.3977565190565622E-2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3683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3683</v>
      </c>
      <c r="V112" s="163">
        <v>5414</v>
      </c>
      <c r="W112" s="163">
        <v>4475</v>
      </c>
      <c r="X112" s="163">
        <v>5824</v>
      </c>
      <c r="Y112" s="163">
        <v>5696</v>
      </c>
      <c r="Z112" s="164">
        <f t="shared" si="100"/>
        <v>-2.1978021978022011E-2</v>
      </c>
      <c r="AA112" s="165">
        <f t="shared" si="93"/>
        <v>0.54656530002715176</v>
      </c>
      <c r="AB112" s="164">
        <f t="shared" si="101"/>
        <v>1.5887790249928663E-3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8493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8493</v>
      </c>
      <c r="V113" s="163">
        <v>4920</v>
      </c>
      <c r="W113" s="163">
        <v>7171</v>
      </c>
      <c r="X113" s="163">
        <v>10604</v>
      </c>
      <c r="Y113" s="163">
        <v>10822</v>
      </c>
      <c r="Z113" s="164">
        <f t="shared" si="100"/>
        <v>2.0558279894379528E-2</v>
      </c>
      <c r="AA113" s="165">
        <f t="shared" si="93"/>
        <v>0.2742258330389733</v>
      </c>
      <c r="AB113" s="164">
        <f t="shared" si="101"/>
        <v>3.0185685759257022E-3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916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916</v>
      </c>
      <c r="V114" s="163">
        <v>2650</v>
      </c>
      <c r="W114" s="163">
        <v>4742</v>
      </c>
      <c r="X114" s="163">
        <v>4787</v>
      </c>
      <c r="Y114" s="163">
        <v>4724</v>
      </c>
      <c r="Z114" s="164">
        <f t="shared" si="100"/>
        <v>-1.3160643409233286E-2</v>
      </c>
      <c r="AA114" s="165">
        <f t="shared" si="93"/>
        <v>4.1572052401746724</v>
      </c>
      <c r="AB114" s="164">
        <f t="shared" si="101"/>
        <v>1.3176601323852354E-3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2544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2544</v>
      </c>
      <c r="V115" s="163">
        <v>3166</v>
      </c>
      <c r="W115" s="163">
        <v>3767</v>
      </c>
      <c r="X115" s="163">
        <v>4010</v>
      </c>
      <c r="Y115" s="163">
        <v>3847</v>
      </c>
      <c r="Z115" s="164">
        <f t="shared" si="100"/>
        <v>-4.0648379052369066E-2</v>
      </c>
      <c r="AA115" s="165">
        <f t="shared" si="93"/>
        <v>0.51218553459119498</v>
      </c>
      <c r="AB115" s="164">
        <f t="shared" si="101"/>
        <v>1.0730394854542762E-3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268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268</v>
      </c>
      <c r="V116" s="163">
        <v>112</v>
      </c>
      <c r="W116" s="163">
        <v>839</v>
      </c>
      <c r="X116" s="163">
        <v>884</v>
      </c>
      <c r="Y116" s="163">
        <v>877</v>
      </c>
      <c r="Z116" s="164">
        <f t="shared" si="100"/>
        <v>-7.9185520361990669E-3</v>
      </c>
      <c r="AA116" s="165">
        <f t="shared" si="93"/>
        <v>2.2723880597014925</v>
      </c>
      <c r="AB116" s="164">
        <f t="shared" si="101"/>
        <v>2.4462064693095924E-4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744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744</v>
      </c>
      <c r="V117" s="163">
        <v>82</v>
      </c>
      <c r="W117" s="163">
        <v>689</v>
      </c>
      <c r="X117" s="163">
        <v>435</v>
      </c>
      <c r="Y117" s="163">
        <v>1083</v>
      </c>
      <c r="Z117" s="164">
        <f t="shared" si="100"/>
        <v>1.489655172413793</v>
      </c>
      <c r="AA117" s="165">
        <f t="shared" si="93"/>
        <v>0.45564516129032251</v>
      </c>
      <c r="AB117" s="164">
        <f t="shared" si="101"/>
        <v>3.0208000071405797E-4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7587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7587</v>
      </c>
      <c r="V118" s="169">
        <f>V110-SUM(V111:V117)</f>
        <v>7938</v>
      </c>
      <c r="W118" s="169">
        <f>W110-SUM(W111:W117)</f>
        <v>20175</v>
      </c>
      <c r="X118" s="169">
        <f>X110-SUM(X111:X117)</f>
        <v>21175</v>
      </c>
      <c r="Y118" s="169">
        <f>Y110-SUM(Y111:Y117)</f>
        <v>23966</v>
      </c>
      <c r="Z118" s="170">
        <f t="shared" si="100"/>
        <v>0.13180637544273899</v>
      </c>
      <c r="AA118" s="171">
        <f t="shared" si="93"/>
        <v>2.1588243047317781</v>
      </c>
      <c r="AB118" s="170">
        <f t="shared" si="101"/>
        <v>6.6848100619696345E-3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88113</v>
      </c>
      <c r="D120" s="176">
        <f t="shared" si="104"/>
        <v>37585</v>
      </c>
      <c r="E120" s="176">
        <f t="shared" si="104"/>
        <v>46026</v>
      </c>
      <c r="F120" s="176">
        <f t="shared" si="104"/>
        <v>72456</v>
      </c>
      <c r="G120" s="176">
        <f t="shared" si="104"/>
        <v>77373</v>
      </c>
      <c r="H120" s="176">
        <f t="shared" si="104"/>
        <v>81394</v>
      </c>
      <c r="I120" s="177">
        <f>IFERROR(H120/G120-1,"-")</f>
        <v>5.1969033125250474E-2</v>
      </c>
      <c r="J120" s="177">
        <f>IFERROR(H120/C120-1,"-")</f>
        <v>-7.6254355202977964E-2</v>
      </c>
      <c r="K120" s="177">
        <f>H120/H$8</f>
        <v>0.12934896441687763</v>
      </c>
      <c r="L120" s="176">
        <f t="shared" ref="L120:Q120" si="105">L121+L124</f>
        <v>89694</v>
      </c>
      <c r="M120" s="176">
        <f t="shared" si="105"/>
        <v>38765</v>
      </c>
      <c r="N120" s="176">
        <f t="shared" si="105"/>
        <v>77294</v>
      </c>
      <c r="O120" s="176">
        <f t="shared" si="105"/>
        <v>107459</v>
      </c>
      <c r="P120" s="176">
        <f t="shared" si="105"/>
        <v>117492</v>
      </c>
      <c r="Q120" s="176">
        <f t="shared" si="105"/>
        <v>119763</v>
      </c>
      <c r="R120" s="177">
        <f>IFERROR(Q120/P120-1,"-")</f>
        <v>1.932897558982738E-2</v>
      </c>
      <c r="S120" s="177">
        <f>IFERROR(Q120/L120-1,"-")</f>
        <v>0.33523981537226577</v>
      </c>
      <c r="T120" s="177">
        <f>Q120/Q$8</f>
        <v>4.0516813244362772E-2</v>
      </c>
      <c r="U120" s="176">
        <f>U121+U124</f>
        <v>177807</v>
      </c>
      <c r="V120" s="176">
        <f>V121+V124</f>
        <v>123320</v>
      </c>
      <c r="W120" s="176">
        <f>W121+W124</f>
        <v>179915</v>
      </c>
      <c r="X120" s="176">
        <f>X121+X124</f>
        <v>194865</v>
      </c>
      <c r="Y120" s="176">
        <f>Y121+Y124</f>
        <v>201157</v>
      </c>
      <c r="Z120" s="177">
        <f>IFERROR(Y120/X120-1,"-")</f>
        <v>3.2289020604007845E-2</v>
      </c>
      <c r="AA120" s="177">
        <f t="shared" ref="AA120:AA132" si="106">IFERROR(Y120/U120-1,"-")</f>
        <v>0.13132216391930585</v>
      </c>
      <c r="AB120" s="177">
        <f>Y120/Y$8</f>
        <v>5.6108501111392206E-2</v>
      </c>
    </row>
    <row r="121" spans="1:28" x14ac:dyDescent="0.25">
      <c r="A121" s="56"/>
      <c r="B121" s="157" t="s">
        <v>97</v>
      </c>
      <c r="C121" s="158">
        <v>40748</v>
      </c>
      <c r="D121" s="158">
        <v>17927</v>
      </c>
      <c r="E121" s="158">
        <v>24940</v>
      </c>
      <c r="F121" s="158">
        <v>42019</v>
      </c>
      <c r="G121" s="158">
        <v>50974</v>
      </c>
      <c r="H121" s="158">
        <v>56488</v>
      </c>
      <c r="I121" s="159">
        <f>IFERROR(H121/G121-1,"-")</f>
        <v>0.1081727939733983</v>
      </c>
      <c r="J121" s="160">
        <f>IFERROR(H121/C121-1,"-")</f>
        <v>0.38627662707372146</v>
      </c>
      <c r="K121" s="159">
        <f>H121/H$8</f>
        <v>8.976907759761879E-2</v>
      </c>
      <c r="L121" s="158">
        <v>57666</v>
      </c>
      <c r="M121" s="158">
        <v>25121</v>
      </c>
      <c r="N121" s="158">
        <v>56542</v>
      </c>
      <c r="O121" s="158">
        <v>68386</v>
      </c>
      <c r="P121" s="158">
        <v>71312</v>
      </c>
      <c r="Q121" s="158">
        <v>72098</v>
      </c>
      <c r="R121" s="159">
        <f>IFERROR(Q121/P121-1,"-")</f>
        <v>1.1021987884227036E-2</v>
      </c>
      <c r="S121" s="160">
        <f>IFERROR(Q121/L121-1,"-")</f>
        <v>0.25026878923455764</v>
      </c>
      <c r="T121" s="159">
        <f>Q121/Q$8</f>
        <v>2.4391349592879828E-2</v>
      </c>
      <c r="U121" s="158">
        <v>98414</v>
      </c>
      <c r="V121" s="158">
        <v>81482</v>
      </c>
      <c r="W121" s="158">
        <v>110405</v>
      </c>
      <c r="X121" s="158">
        <v>122286</v>
      </c>
      <c r="Y121" s="158">
        <v>128586</v>
      </c>
      <c r="Z121" s="159">
        <f>IFERROR(Y121/X121-1,"-")</f>
        <v>5.1518571218291509E-2</v>
      </c>
      <c r="AA121" s="160">
        <f t="shared" si="106"/>
        <v>0.30658239681346156</v>
      </c>
      <c r="AB121" s="159">
        <f>Y121/Y$8</f>
        <v>3.5866351774531728E-2</v>
      </c>
    </row>
    <row r="122" spans="1:28" x14ac:dyDescent="0.25">
      <c r="A122" s="56"/>
      <c r="B122" s="162" t="s">
        <v>103</v>
      </c>
      <c r="C122" s="163">
        <v>20221</v>
      </c>
      <c r="D122" s="163">
        <v>8497</v>
      </c>
      <c r="E122" s="163">
        <v>11920</v>
      </c>
      <c r="F122" s="163">
        <v>24274</v>
      </c>
      <c r="G122" s="163">
        <v>23969</v>
      </c>
      <c r="H122" s="163">
        <v>32986</v>
      </c>
      <c r="I122" s="164">
        <f>IFERROR(H122/G122-1,"-")</f>
        <v>0.37619425090742209</v>
      </c>
      <c r="J122" s="165">
        <f>IFERROR(H122/C122-1,"-")</f>
        <v>0.63127441768458525</v>
      </c>
      <c r="K122" s="164">
        <f>H122/H$8</f>
        <v>5.2420386518110984E-2</v>
      </c>
      <c r="L122" s="163">
        <v>29711</v>
      </c>
      <c r="M122" s="163">
        <v>10988</v>
      </c>
      <c r="N122" s="163">
        <v>29583</v>
      </c>
      <c r="O122" s="163">
        <v>33031</v>
      </c>
      <c r="P122" s="163">
        <v>31747</v>
      </c>
      <c r="Q122" s="163">
        <v>29471</v>
      </c>
      <c r="R122" s="164">
        <f>IFERROR(Q122/P122-1,"-")</f>
        <v>-7.1691813399691329E-2</v>
      </c>
      <c r="S122" s="165">
        <f>IFERROR(Q122/L122-1,"-")</f>
        <v>-8.0778162969943335E-3</v>
      </c>
      <c r="T122" s="164">
        <f>Q122/Q$8</f>
        <v>9.9702830016333531E-3</v>
      </c>
      <c r="U122" s="163">
        <v>49932</v>
      </c>
      <c r="V122" s="163">
        <v>41503</v>
      </c>
      <c r="W122" s="163">
        <v>57305</v>
      </c>
      <c r="X122" s="163">
        <v>55716</v>
      </c>
      <c r="Y122" s="163">
        <v>62457</v>
      </c>
      <c r="Z122" s="164">
        <f>IFERROR(Y122/X122-1,"-")</f>
        <v>0.12098858496661635</v>
      </c>
      <c r="AA122" s="165">
        <f t="shared" si="106"/>
        <v>0.25084114395577983</v>
      </c>
      <c r="AB122" s="164">
        <f>Y122/Y$8</f>
        <v>1.7421062423451449E-2</v>
      </c>
    </row>
    <row r="123" spans="1:28" x14ac:dyDescent="0.25">
      <c r="A123" s="56"/>
      <c r="B123" s="162" t="s">
        <v>100</v>
      </c>
      <c r="C123" s="163">
        <v>20527</v>
      </c>
      <c r="D123" s="163">
        <v>9430</v>
      </c>
      <c r="E123" s="163">
        <v>13020</v>
      </c>
      <c r="F123" s="163">
        <v>17745</v>
      </c>
      <c r="G123" s="163">
        <v>27005</v>
      </c>
      <c r="H123" s="163">
        <v>23502</v>
      </c>
      <c r="I123" s="164">
        <f>IFERROR(H123/G123-1,"-")</f>
        <v>-0.12971671912608773</v>
      </c>
      <c r="J123" s="165">
        <f>IFERROR(H123/C123-1,"-")</f>
        <v>0.14493106640035069</v>
      </c>
      <c r="K123" s="164">
        <f>H123/H$8</f>
        <v>3.7348691079507799E-2</v>
      </c>
      <c r="L123" s="163">
        <v>27955</v>
      </c>
      <c r="M123" s="163">
        <v>14133</v>
      </c>
      <c r="N123" s="163">
        <v>26959</v>
      </c>
      <c r="O123" s="163">
        <v>35355</v>
      </c>
      <c r="P123" s="163">
        <v>39565</v>
      </c>
      <c r="Q123" s="163">
        <v>42627</v>
      </c>
      <c r="R123" s="164">
        <f>IFERROR(Q123/P123-1,"-")</f>
        <v>7.7391634019967182E-2</v>
      </c>
      <c r="S123" s="165">
        <f>IFERROR(Q123/L123-1,"-")</f>
        <v>0.52484349847969947</v>
      </c>
      <c r="T123" s="164">
        <f>Q123/Q$8</f>
        <v>1.4421066591246477E-2</v>
      </c>
      <c r="U123" s="163">
        <v>48482</v>
      </c>
      <c r="V123" s="163">
        <v>39979</v>
      </c>
      <c r="W123" s="163">
        <v>53100</v>
      </c>
      <c r="X123" s="163">
        <v>66570</v>
      </c>
      <c r="Y123" s="163">
        <v>66129</v>
      </c>
      <c r="Z123" s="164">
        <f>IFERROR(Y123/X123-1,"-")</f>
        <v>-6.6246056782334195E-3</v>
      </c>
      <c r="AA123" s="165">
        <f t="shared" si="106"/>
        <v>0.36399075945711812</v>
      </c>
      <c r="AB123" s="164">
        <f>Y123/Y$8</f>
        <v>1.8445289351080276E-2</v>
      </c>
    </row>
    <row r="124" spans="1:28" x14ac:dyDescent="0.25">
      <c r="A124" s="56"/>
      <c r="B124" s="157" t="s">
        <v>107</v>
      </c>
      <c r="C124" s="158">
        <v>47365</v>
      </c>
      <c r="D124" s="158">
        <v>19658</v>
      </c>
      <c r="E124" s="158">
        <v>21086</v>
      </c>
      <c r="F124" s="158">
        <v>30437</v>
      </c>
      <c r="G124" s="158">
        <v>26399</v>
      </c>
      <c r="H124" s="158">
        <v>24906</v>
      </c>
      <c r="I124" s="159">
        <f>IFERROR(H124/G124-1,"-")</f>
        <v>-5.6555172544414556E-2</v>
      </c>
      <c r="J124" s="160">
        <f>IFERROR(H124/C124-1,"-")</f>
        <v>-0.47416868996094164</v>
      </c>
      <c r="K124" s="159">
        <f>H124/H$8</f>
        <v>3.9579886819258843E-2</v>
      </c>
      <c r="L124" s="158">
        <v>32028</v>
      </c>
      <c r="M124" s="158">
        <v>13644</v>
      </c>
      <c r="N124" s="158">
        <v>20752</v>
      </c>
      <c r="O124" s="158">
        <v>39073</v>
      </c>
      <c r="P124" s="158">
        <v>46180</v>
      </c>
      <c r="Q124" s="158">
        <v>47665</v>
      </c>
      <c r="R124" s="159">
        <f>IFERROR(Q124/P124-1,"-")</f>
        <v>3.2156777825898653E-2</v>
      </c>
      <c r="S124" s="160">
        <f>IFERROR(Q124/L124-1,"-")</f>
        <v>0.48822904958161617</v>
      </c>
      <c r="T124" s="159">
        <f>Q124/Q$8</f>
        <v>1.612546365148294E-2</v>
      </c>
      <c r="U124" s="158">
        <v>79393</v>
      </c>
      <c r="V124" s="158">
        <v>41838</v>
      </c>
      <c r="W124" s="158">
        <v>69510</v>
      </c>
      <c r="X124" s="158">
        <v>72579</v>
      </c>
      <c r="Y124" s="158">
        <v>72571</v>
      </c>
      <c r="Z124" s="159">
        <f>IFERROR(Y124/X124-1,"-")</f>
        <v>-1.1022472064925459E-4</v>
      </c>
      <c r="AA124" s="160">
        <f t="shared" si="106"/>
        <v>-8.5926970891640364E-2</v>
      </c>
      <c r="AB124" s="159">
        <f>Y124/Y$8</f>
        <v>2.0242149336860481E-2</v>
      </c>
    </row>
    <row r="125" spans="1:28" s="56" customFormat="1" x14ac:dyDescent="0.25">
      <c r="B125" s="162" t="s">
        <v>110</v>
      </c>
      <c r="C125" s="163">
        <v>2347</v>
      </c>
      <c r="D125" s="163">
        <v>1147</v>
      </c>
      <c r="E125" s="163">
        <v>349</v>
      </c>
      <c r="F125" s="163">
        <v>1970</v>
      </c>
      <c r="G125" s="163">
        <v>2635</v>
      </c>
      <c r="H125" s="163">
        <v>1913</v>
      </c>
      <c r="I125" s="164">
        <f t="shared" ref="I125:I132" si="107">IFERROR(H125/G125-1,"-")</f>
        <v>-0.2740037950664137</v>
      </c>
      <c r="J125" s="165">
        <f t="shared" ref="J125:J132" si="108">IFERROR(H125/C125-1,"-")</f>
        <v>-0.18491691521090758</v>
      </c>
      <c r="K125" s="164">
        <f t="shared" ref="K125:K132" si="109">H125/H$8</f>
        <v>3.0400836539485332E-3</v>
      </c>
      <c r="L125" s="163">
        <v>5963</v>
      </c>
      <c r="M125" s="163">
        <v>2020</v>
      </c>
      <c r="N125" s="163">
        <v>1586</v>
      </c>
      <c r="O125" s="163">
        <v>5717</v>
      </c>
      <c r="P125" s="163">
        <v>6811</v>
      </c>
      <c r="Q125" s="163">
        <v>6505</v>
      </c>
      <c r="R125" s="164">
        <f t="shared" ref="R125:R132" si="110">IFERROR(Q125/P125-1,"-")</f>
        <v>-4.4927323447364609E-2</v>
      </c>
      <c r="S125" s="165">
        <f t="shared" ref="S125:S132" si="111">IFERROR(Q125/L125-1,"-")</f>
        <v>9.0893845379842464E-2</v>
      </c>
      <c r="T125" s="164">
        <f t="shared" ref="T125:T132" si="112">Q125/Q$8</f>
        <v>2.2006952911548627E-3</v>
      </c>
      <c r="U125" s="163">
        <v>8310</v>
      </c>
      <c r="V125" s="163">
        <v>1935</v>
      </c>
      <c r="W125" s="163">
        <v>7687</v>
      </c>
      <c r="X125" s="163">
        <v>9446</v>
      </c>
      <c r="Y125" s="163">
        <v>8418</v>
      </c>
      <c r="Z125" s="164">
        <f t="shared" ref="Z125:Z132" si="113">IFERROR(Y125/X125-1,"-")</f>
        <v>-0.10882913402498418</v>
      </c>
      <c r="AA125" s="165">
        <f t="shared" si="106"/>
        <v>1.2996389891696714E-2</v>
      </c>
      <c r="AB125" s="164">
        <f t="shared" ref="AB125:AB132" si="114">Y125/Y$8</f>
        <v>2.3480234958549772E-3</v>
      </c>
    </row>
    <row r="126" spans="1:28" s="56" customFormat="1" x14ac:dyDescent="0.25">
      <c r="B126" s="162" t="s">
        <v>113</v>
      </c>
      <c r="C126" s="163">
        <v>3132</v>
      </c>
      <c r="D126" s="163">
        <v>1435</v>
      </c>
      <c r="E126" s="163">
        <v>1562</v>
      </c>
      <c r="F126" s="163">
        <v>2663</v>
      </c>
      <c r="G126" s="163">
        <v>3497</v>
      </c>
      <c r="H126" s="163">
        <v>3376</v>
      </c>
      <c r="I126" s="164">
        <f t="shared" si="107"/>
        <v>-3.4601086645696277E-2</v>
      </c>
      <c r="J126" s="165">
        <f t="shared" si="108"/>
        <v>7.7905491698595064E-2</v>
      </c>
      <c r="K126" s="164">
        <f t="shared" si="109"/>
        <v>5.3650404682332713E-3</v>
      </c>
      <c r="L126" s="163">
        <v>4134</v>
      </c>
      <c r="M126" s="163">
        <v>1902</v>
      </c>
      <c r="N126" s="163">
        <v>2864</v>
      </c>
      <c r="O126" s="163">
        <v>4835</v>
      </c>
      <c r="P126" s="163">
        <v>6578</v>
      </c>
      <c r="Q126" s="163">
        <v>6228</v>
      </c>
      <c r="R126" s="164">
        <f t="shared" si="110"/>
        <v>-5.3207661903314052E-2</v>
      </c>
      <c r="S126" s="165">
        <f t="shared" si="111"/>
        <v>0.50653120464441215</v>
      </c>
      <c r="T126" s="164">
        <f t="shared" si="112"/>
        <v>2.1069839005860851E-3</v>
      </c>
      <c r="U126" s="163">
        <v>7266</v>
      </c>
      <c r="V126" s="163">
        <v>4426</v>
      </c>
      <c r="W126" s="163">
        <v>7498</v>
      </c>
      <c r="X126" s="163">
        <v>10075</v>
      </c>
      <c r="Y126" s="163">
        <v>9604</v>
      </c>
      <c r="Z126" s="164">
        <f t="shared" si="113"/>
        <v>-4.6749379652605505E-2</v>
      </c>
      <c r="AA126" s="165">
        <f t="shared" si="106"/>
        <v>0.32177263969171488</v>
      </c>
      <c r="AB126" s="164">
        <f t="shared" si="114"/>
        <v>2.6788331734605843E-3</v>
      </c>
    </row>
    <row r="127" spans="1:28" x14ac:dyDescent="0.25">
      <c r="A127" s="56"/>
      <c r="B127" s="162" t="s">
        <v>116</v>
      </c>
      <c r="C127" s="163">
        <v>2454</v>
      </c>
      <c r="D127" s="163">
        <v>1093</v>
      </c>
      <c r="E127" s="163">
        <v>1580</v>
      </c>
      <c r="F127" s="163">
        <v>2017</v>
      </c>
      <c r="G127" s="163">
        <v>2372</v>
      </c>
      <c r="H127" s="163">
        <v>2133</v>
      </c>
      <c r="I127" s="164">
        <f t="shared" si="107"/>
        <v>-0.1007588532883642</v>
      </c>
      <c r="J127" s="165">
        <f t="shared" si="108"/>
        <v>-0.13080684596577019</v>
      </c>
      <c r="K127" s="164">
        <f t="shared" si="109"/>
        <v>3.3897012200063883E-3</v>
      </c>
      <c r="L127" s="163">
        <v>3032</v>
      </c>
      <c r="M127" s="163">
        <v>1330</v>
      </c>
      <c r="N127" s="163">
        <v>3936</v>
      </c>
      <c r="O127" s="163">
        <v>4520</v>
      </c>
      <c r="P127" s="163">
        <v>4675</v>
      </c>
      <c r="Q127" s="163">
        <v>4790</v>
      </c>
      <c r="R127" s="164">
        <f t="shared" si="110"/>
        <v>2.4598930481283476E-2</v>
      </c>
      <c r="S127" s="165">
        <f t="shared" si="111"/>
        <v>0.57981530343007925</v>
      </c>
      <c r="T127" s="164">
        <f t="shared" si="112"/>
        <v>1.6204966094745261E-3</v>
      </c>
      <c r="U127" s="163">
        <v>5486</v>
      </c>
      <c r="V127" s="163">
        <v>5516</v>
      </c>
      <c r="W127" s="163">
        <v>6537</v>
      </c>
      <c r="X127" s="163">
        <v>7047</v>
      </c>
      <c r="Y127" s="163">
        <v>6923</v>
      </c>
      <c r="Z127" s="164">
        <f t="shared" si="113"/>
        <v>-1.759614020150424E-2</v>
      </c>
      <c r="AA127" s="165">
        <f t="shared" si="106"/>
        <v>0.26193948231862918</v>
      </c>
      <c r="AB127" s="164">
        <f t="shared" si="114"/>
        <v>1.9310247875747215E-3</v>
      </c>
    </row>
    <row r="128" spans="1:28" x14ac:dyDescent="0.25">
      <c r="A128" s="56"/>
      <c r="B128" s="162" t="s">
        <v>123</v>
      </c>
      <c r="C128" s="163">
        <v>620</v>
      </c>
      <c r="D128" s="163">
        <v>315</v>
      </c>
      <c r="E128" s="163">
        <v>233</v>
      </c>
      <c r="F128" s="163">
        <v>627</v>
      </c>
      <c r="G128" s="163">
        <v>540</v>
      </c>
      <c r="H128" s="163">
        <v>467</v>
      </c>
      <c r="I128" s="164">
        <f t="shared" si="107"/>
        <v>-0.13518518518518519</v>
      </c>
      <c r="J128" s="165">
        <f t="shared" si="108"/>
        <v>-0.24677419354838714</v>
      </c>
      <c r="K128" s="164">
        <f t="shared" si="109"/>
        <v>7.4214274249553836E-4</v>
      </c>
      <c r="L128" s="163">
        <v>706</v>
      </c>
      <c r="M128" s="163">
        <v>309</v>
      </c>
      <c r="N128" s="163">
        <v>600</v>
      </c>
      <c r="O128" s="163">
        <v>1350</v>
      </c>
      <c r="P128" s="163">
        <v>1512</v>
      </c>
      <c r="Q128" s="163">
        <v>1346</v>
      </c>
      <c r="R128" s="164">
        <f t="shared" si="110"/>
        <v>-0.10978835978835977</v>
      </c>
      <c r="S128" s="165">
        <f t="shared" si="111"/>
        <v>0.90651558073654392</v>
      </c>
      <c r="T128" s="164">
        <f t="shared" si="112"/>
        <v>4.5536293034503382E-4</v>
      </c>
      <c r="U128" s="163">
        <v>1326</v>
      </c>
      <c r="V128" s="163">
        <v>833</v>
      </c>
      <c r="W128" s="163">
        <v>1977</v>
      </c>
      <c r="X128" s="163">
        <v>2052</v>
      </c>
      <c r="Y128" s="163">
        <v>1813</v>
      </c>
      <c r="Z128" s="164">
        <f t="shared" si="113"/>
        <v>-0.1164717348927875</v>
      </c>
      <c r="AA128" s="165">
        <f t="shared" si="106"/>
        <v>0.36726998491704377</v>
      </c>
      <c r="AB128" s="164">
        <f t="shared" si="114"/>
        <v>5.0569809907164093E-4</v>
      </c>
    </row>
    <row r="129" spans="1:28" x14ac:dyDescent="0.25">
      <c r="A129" s="56"/>
      <c r="B129" s="162" t="s">
        <v>119</v>
      </c>
      <c r="C129" s="163">
        <v>511</v>
      </c>
      <c r="D129" s="163">
        <v>261</v>
      </c>
      <c r="E129" s="163">
        <v>172</v>
      </c>
      <c r="F129" s="163">
        <v>471</v>
      </c>
      <c r="G129" s="163">
        <v>396</v>
      </c>
      <c r="H129" s="163">
        <v>425</v>
      </c>
      <c r="I129" s="164">
        <f t="shared" si="107"/>
        <v>7.3232323232323315E-2</v>
      </c>
      <c r="J129" s="165">
        <f t="shared" si="108"/>
        <v>-0.16829745596868884</v>
      </c>
      <c r="K129" s="164">
        <f t="shared" si="109"/>
        <v>6.7539757079358416E-4</v>
      </c>
      <c r="L129" s="163">
        <v>625</v>
      </c>
      <c r="M129" s="163">
        <v>364</v>
      </c>
      <c r="N129" s="163">
        <v>583</v>
      </c>
      <c r="O129" s="163">
        <v>902</v>
      </c>
      <c r="P129" s="163">
        <v>1037</v>
      </c>
      <c r="Q129" s="163">
        <v>1121</v>
      </c>
      <c r="R129" s="164">
        <f t="shared" si="110"/>
        <v>8.1002892960462924E-2</v>
      </c>
      <c r="S129" s="165">
        <f t="shared" si="111"/>
        <v>0.79360000000000008</v>
      </c>
      <c r="T129" s="164">
        <f t="shared" si="112"/>
        <v>3.7924356977472726E-4</v>
      </c>
      <c r="U129" s="163">
        <v>1136</v>
      </c>
      <c r="V129" s="163">
        <v>755</v>
      </c>
      <c r="W129" s="163">
        <v>1373</v>
      </c>
      <c r="X129" s="163">
        <v>1433</v>
      </c>
      <c r="Y129" s="163">
        <v>1546</v>
      </c>
      <c r="Z129" s="164">
        <f t="shared" si="113"/>
        <v>7.8855547801814474E-2</v>
      </c>
      <c r="AA129" s="165">
        <f t="shared" si="106"/>
        <v>0.3609154929577465</v>
      </c>
      <c r="AB129" s="164">
        <f t="shared" si="114"/>
        <v>4.3122408227510032E-4</v>
      </c>
    </row>
    <row r="130" spans="1:28" x14ac:dyDescent="0.25">
      <c r="A130" s="56"/>
      <c r="B130" s="162" t="s">
        <v>128</v>
      </c>
      <c r="C130" s="163">
        <v>356</v>
      </c>
      <c r="D130" s="163">
        <v>176</v>
      </c>
      <c r="E130" s="163">
        <v>47</v>
      </c>
      <c r="F130" s="163">
        <v>176</v>
      </c>
      <c r="G130" s="163">
        <v>171</v>
      </c>
      <c r="H130" s="163">
        <v>178</v>
      </c>
      <c r="I130" s="164">
        <f t="shared" si="107"/>
        <v>4.0935672514619936E-2</v>
      </c>
      <c r="J130" s="165">
        <f t="shared" si="108"/>
        <v>-0.5</v>
      </c>
      <c r="K130" s="164">
        <f t="shared" si="109"/>
        <v>2.8287239435590116E-4</v>
      </c>
      <c r="L130" s="163">
        <v>880</v>
      </c>
      <c r="M130" s="163">
        <v>476</v>
      </c>
      <c r="N130" s="163">
        <v>160</v>
      </c>
      <c r="O130" s="163">
        <v>609</v>
      </c>
      <c r="P130" s="163">
        <v>805</v>
      </c>
      <c r="Q130" s="163">
        <v>880</v>
      </c>
      <c r="R130" s="164">
        <f t="shared" si="110"/>
        <v>9.3167701863354102E-2</v>
      </c>
      <c r="S130" s="165">
        <f t="shared" si="111"/>
        <v>0</v>
      </c>
      <c r="T130" s="164">
        <f t="shared" si="112"/>
        <v>2.9771127689719895E-4</v>
      </c>
      <c r="U130" s="163">
        <v>1236</v>
      </c>
      <c r="V130" s="163">
        <v>207</v>
      </c>
      <c r="W130" s="163">
        <v>785</v>
      </c>
      <c r="X130" s="163">
        <v>976</v>
      </c>
      <c r="Y130" s="163">
        <v>1058</v>
      </c>
      <c r="Z130" s="164">
        <f t="shared" si="113"/>
        <v>8.4016393442623016E-2</v>
      </c>
      <c r="AA130" s="165">
        <f t="shared" si="106"/>
        <v>-0.14401294498381878</v>
      </c>
      <c r="AB130" s="164">
        <f t="shared" si="114"/>
        <v>2.9510677816756544E-4</v>
      </c>
    </row>
    <row r="131" spans="1:28" x14ac:dyDescent="0.25">
      <c r="A131" s="56"/>
      <c r="B131" s="162" t="s">
        <v>131</v>
      </c>
      <c r="C131" s="163">
        <v>360</v>
      </c>
      <c r="D131" s="163">
        <v>172</v>
      </c>
      <c r="E131" s="163">
        <v>101</v>
      </c>
      <c r="F131" s="163">
        <v>175</v>
      </c>
      <c r="G131" s="163">
        <v>296</v>
      </c>
      <c r="H131" s="163">
        <v>231</v>
      </c>
      <c r="I131" s="164">
        <f t="shared" si="107"/>
        <v>-0.21959459459459463</v>
      </c>
      <c r="J131" s="165">
        <f t="shared" si="108"/>
        <v>-0.35833333333333328</v>
      </c>
      <c r="K131" s="164">
        <f t="shared" si="109"/>
        <v>3.6709844436074812E-4</v>
      </c>
      <c r="L131" s="163">
        <v>1583</v>
      </c>
      <c r="M131" s="163">
        <v>858</v>
      </c>
      <c r="N131" s="163">
        <v>257</v>
      </c>
      <c r="O131" s="163">
        <v>1091</v>
      </c>
      <c r="P131" s="163">
        <v>1510</v>
      </c>
      <c r="Q131" s="163">
        <v>1424</v>
      </c>
      <c r="R131" s="164">
        <f t="shared" si="110"/>
        <v>-5.695364238410594E-2</v>
      </c>
      <c r="S131" s="165">
        <f t="shared" si="111"/>
        <v>-0.10044219835754897</v>
      </c>
      <c r="T131" s="164">
        <f t="shared" si="112"/>
        <v>4.8175097534274009E-4</v>
      </c>
      <c r="U131" s="163">
        <v>1943</v>
      </c>
      <c r="V131" s="163">
        <v>358</v>
      </c>
      <c r="W131" s="163">
        <v>1266</v>
      </c>
      <c r="X131" s="163">
        <v>1806</v>
      </c>
      <c r="Y131" s="163">
        <v>1655</v>
      </c>
      <c r="Z131" s="164">
        <f t="shared" si="113"/>
        <v>-8.3610188261351026E-2</v>
      </c>
      <c r="AA131" s="165">
        <f t="shared" si="106"/>
        <v>-0.14822439526505404</v>
      </c>
      <c r="AB131" s="164">
        <f t="shared" si="114"/>
        <v>4.6162733257780789E-4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37585</v>
      </c>
      <c r="D132" s="169">
        <f t="shared" si="115"/>
        <v>15059</v>
      </c>
      <c r="E132" s="169">
        <f t="shared" si="115"/>
        <v>17042</v>
      </c>
      <c r="F132" s="169">
        <f t="shared" si="115"/>
        <v>22338</v>
      </c>
      <c r="G132" s="169">
        <f t="shared" si="115"/>
        <v>16492</v>
      </c>
      <c r="H132" s="169">
        <f t="shared" si="115"/>
        <v>16183</v>
      </c>
      <c r="I132" s="170">
        <f t="shared" si="107"/>
        <v>-1.873635702158627E-2</v>
      </c>
      <c r="J132" s="171">
        <f t="shared" si="108"/>
        <v>-0.56942929360117067</v>
      </c>
      <c r="K132" s="170">
        <f t="shared" si="109"/>
        <v>2.5717550325064877E-2</v>
      </c>
      <c r="L132" s="169">
        <f t="shared" ref="L132:Q132" si="116">L124-SUM(L125:L131)</f>
        <v>15105</v>
      </c>
      <c r="M132" s="169">
        <f t="shared" si="116"/>
        <v>6385</v>
      </c>
      <c r="N132" s="169">
        <f t="shared" si="116"/>
        <v>10766</v>
      </c>
      <c r="O132" s="169">
        <f t="shared" si="116"/>
        <v>20049</v>
      </c>
      <c r="P132" s="169">
        <f t="shared" si="116"/>
        <v>23252</v>
      </c>
      <c r="Q132" s="169">
        <f t="shared" si="116"/>
        <v>25371</v>
      </c>
      <c r="R132" s="170">
        <f t="shared" si="110"/>
        <v>9.1131945639084888E-2</v>
      </c>
      <c r="S132" s="171">
        <f t="shared" si="111"/>
        <v>0.67964250248262159</v>
      </c>
      <c r="T132" s="170">
        <f t="shared" si="112"/>
        <v>8.5832190979077665E-3</v>
      </c>
      <c r="U132" s="169">
        <f>U124-SUM(U125:U131)</f>
        <v>52690</v>
      </c>
      <c r="V132" s="169">
        <f>V124-SUM(V125:V131)</f>
        <v>27808</v>
      </c>
      <c r="W132" s="169">
        <f>W124-SUM(W125:W131)</f>
        <v>42387</v>
      </c>
      <c r="X132" s="169">
        <f>X124-SUM(X125:X131)</f>
        <v>39744</v>
      </c>
      <c r="Y132" s="169">
        <f>Y124-SUM(Y125:Y131)</f>
        <v>41554</v>
      </c>
      <c r="Z132" s="170">
        <f t="shared" si="113"/>
        <v>4.5541465378421853E-2</v>
      </c>
      <c r="AA132" s="171">
        <f t="shared" si="106"/>
        <v>-0.21134940216359843</v>
      </c>
      <c r="AB132" s="170">
        <f t="shared" si="114"/>
        <v>1.1590611587878085E-2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24648</v>
      </c>
      <c r="D134" s="176">
        <f t="shared" si="117"/>
        <v>9862</v>
      </c>
      <c r="E134" s="176">
        <f t="shared" si="117"/>
        <v>16912</v>
      </c>
      <c r="F134" s="176">
        <f t="shared" si="117"/>
        <v>40797</v>
      </c>
      <c r="G134" s="176">
        <f t="shared" si="117"/>
        <v>40726</v>
      </c>
      <c r="H134" s="176">
        <f t="shared" si="117"/>
        <v>44646</v>
      </c>
      <c r="I134" s="177">
        <f>IFERROR(H134/G134-1,"-")</f>
        <v>9.6253007906497157E-2</v>
      </c>
      <c r="J134" s="177">
        <f>IFERROR(H134/C134-1,"-")</f>
        <v>0.81134371957156759</v>
      </c>
      <c r="K134" s="177">
        <f>H134/H$8</f>
        <v>7.0950117519177319E-2</v>
      </c>
      <c r="L134" s="176">
        <f t="shared" ref="L134:Q134" si="118">L135+L138</f>
        <v>126179</v>
      </c>
      <c r="M134" s="176">
        <f t="shared" si="118"/>
        <v>40956</v>
      </c>
      <c r="N134" s="176">
        <f t="shared" si="118"/>
        <v>39929</v>
      </c>
      <c r="O134" s="176">
        <f t="shared" si="118"/>
        <v>135196</v>
      </c>
      <c r="P134" s="176">
        <f t="shared" si="118"/>
        <v>148772</v>
      </c>
      <c r="Q134" s="176">
        <f t="shared" si="118"/>
        <v>154236</v>
      </c>
      <c r="R134" s="177">
        <f>IFERROR(Q134/P134-1,"-")</f>
        <v>3.6727341166348459E-2</v>
      </c>
      <c r="S134" s="177">
        <f>IFERROR(Q134/L134-1,"-")</f>
        <v>0.22235871262254414</v>
      </c>
      <c r="T134" s="177">
        <f>Q134/Q$8</f>
        <v>5.2179314208541334E-2</v>
      </c>
      <c r="U134" s="176">
        <f>U135+U138</f>
        <v>150827</v>
      </c>
      <c r="V134" s="176">
        <f>V135+V138</f>
        <v>84437</v>
      </c>
      <c r="W134" s="176">
        <f>W135+W138</f>
        <v>175993</v>
      </c>
      <c r="X134" s="176">
        <f>X135+X138</f>
        <v>189498</v>
      </c>
      <c r="Y134" s="176">
        <f>Y135+Y138</f>
        <v>198882</v>
      </c>
      <c r="Z134" s="177">
        <f>IFERROR(Y134/X134-1,"-")</f>
        <v>4.9520311560016461E-2</v>
      </c>
      <c r="AA134" s="177">
        <f t="shared" ref="AA134:AA146" si="119">IFERROR(Y134/U134-1,"-")</f>
        <v>0.31861006318497354</v>
      </c>
      <c r="AB134" s="177">
        <f>Y134/Y$8</f>
        <v>5.5473937859661385E-2</v>
      </c>
    </row>
    <row r="135" spans="1:28" x14ac:dyDescent="0.25">
      <c r="A135" s="56"/>
      <c r="B135" s="157" t="s">
        <v>97</v>
      </c>
      <c r="C135" s="158">
        <v>7853</v>
      </c>
      <c r="D135" s="158">
        <v>2454</v>
      </c>
      <c r="E135" s="158">
        <v>5722</v>
      </c>
      <c r="F135" s="158">
        <v>5083</v>
      </c>
      <c r="G135" s="158">
        <v>6992</v>
      </c>
      <c r="H135" s="158">
        <v>6555</v>
      </c>
      <c r="I135" s="159">
        <f>IFERROR(H135/G135-1,"-")</f>
        <v>-6.25E-2</v>
      </c>
      <c r="J135" s="160">
        <f>IFERROR(H135/C135-1,"-")</f>
        <v>-0.16528715140710559</v>
      </c>
      <c r="K135" s="159">
        <f>H135/H$8</f>
        <v>1.041701429776928E-2</v>
      </c>
      <c r="L135" s="158">
        <v>24114</v>
      </c>
      <c r="M135" s="158">
        <v>6197</v>
      </c>
      <c r="N135" s="158">
        <v>12720</v>
      </c>
      <c r="O135" s="158">
        <v>14072</v>
      </c>
      <c r="P135" s="158">
        <v>13710</v>
      </c>
      <c r="Q135" s="158">
        <v>12849</v>
      </c>
      <c r="R135" s="159">
        <f>IFERROR(Q135/P135-1,"-")</f>
        <v>-6.280087527352296E-2</v>
      </c>
      <c r="S135" s="160">
        <f>IFERROR(Q135/L135-1,"-")</f>
        <v>-0.46715600895745213</v>
      </c>
      <c r="T135" s="159">
        <f>Q135/Q$8</f>
        <v>4.3469229509683063E-3</v>
      </c>
      <c r="U135" s="158">
        <v>31967</v>
      </c>
      <c r="V135" s="158">
        <v>35081</v>
      </c>
      <c r="W135" s="158">
        <v>19155</v>
      </c>
      <c r="X135" s="158">
        <v>20702</v>
      </c>
      <c r="Y135" s="158">
        <v>19404</v>
      </c>
      <c r="Z135" s="159">
        <f>IFERROR(Y135/X135-1,"-")</f>
        <v>-6.269925611052074E-2</v>
      </c>
      <c r="AA135" s="160">
        <f t="shared" si="119"/>
        <v>-0.3929990302499452</v>
      </c>
      <c r="AB135" s="159">
        <f>Y135/Y$8</f>
        <v>5.4123364116856702E-3</v>
      </c>
    </row>
    <row r="136" spans="1:28" x14ac:dyDescent="0.25">
      <c r="A136" s="56"/>
      <c r="B136" s="162" t="s">
        <v>103</v>
      </c>
      <c r="C136" s="163">
        <v>7853</v>
      </c>
      <c r="D136" s="163">
        <v>2454</v>
      </c>
      <c r="E136" s="163">
        <v>5722</v>
      </c>
      <c r="F136" s="163">
        <v>5012</v>
      </c>
      <c r="G136" s="163">
        <v>6992</v>
      </c>
      <c r="H136" s="163">
        <v>6555</v>
      </c>
      <c r="I136" s="164">
        <f>IFERROR(H136/G136-1,"-")</f>
        <v>-6.25E-2</v>
      </c>
      <c r="J136" s="165">
        <f>IFERROR(H136/C136-1,"-")</f>
        <v>-0.16528715140710559</v>
      </c>
      <c r="K136" s="164">
        <f>H136/H$8</f>
        <v>1.041701429776928E-2</v>
      </c>
      <c r="L136" s="163">
        <v>8087</v>
      </c>
      <c r="M136" s="163">
        <v>3528</v>
      </c>
      <c r="N136" s="163">
        <v>7332</v>
      </c>
      <c r="O136" s="163">
        <v>8329</v>
      </c>
      <c r="P136" s="163">
        <v>6440</v>
      </c>
      <c r="Q136" s="163">
        <v>5974</v>
      </c>
      <c r="R136" s="164">
        <f>IFERROR(Q136/P136-1,"-")</f>
        <v>-7.2360248447205011E-2</v>
      </c>
      <c r="S136" s="165">
        <f>IFERROR(Q136/L136-1,"-")</f>
        <v>-0.26128354148633615</v>
      </c>
      <c r="T136" s="164">
        <f>Q136/Q$8</f>
        <v>2.0210536002089391E-3</v>
      </c>
      <c r="U136" s="163">
        <v>15940</v>
      </c>
      <c r="V136" s="163">
        <v>27598</v>
      </c>
      <c r="W136" s="163">
        <v>13341</v>
      </c>
      <c r="X136" s="163">
        <v>13432</v>
      </c>
      <c r="Y136" s="163">
        <v>12529</v>
      </c>
      <c r="Z136" s="164">
        <f>IFERROR(Y136/X136-1,"-")</f>
        <v>-6.722751637879687E-2</v>
      </c>
      <c r="AA136" s="165">
        <f t="shared" si="119"/>
        <v>-0.21398996235884571</v>
      </c>
      <c r="AB136" s="164">
        <f>Y136/Y$8</f>
        <v>3.4947002114002149E-3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16027</v>
      </c>
      <c r="M137" s="163">
        <v>2669</v>
      </c>
      <c r="N137" s="163">
        <v>5388</v>
      </c>
      <c r="O137" s="163">
        <v>5743</v>
      </c>
      <c r="P137" s="163">
        <v>7270</v>
      </c>
      <c r="Q137" s="163">
        <v>6875</v>
      </c>
      <c r="R137" s="164">
        <f>IFERROR(Q137/P137-1,"-")</f>
        <v>-5.4332874828060485E-2</v>
      </c>
      <c r="S137" s="165">
        <f>IFERROR(Q137/L137-1,"-")</f>
        <v>-0.57103637611530544</v>
      </c>
      <c r="T137" s="164">
        <f>Q137/Q$8</f>
        <v>2.3258693507593668E-3</v>
      </c>
      <c r="U137" s="163">
        <v>16027</v>
      </c>
      <c r="V137" s="163">
        <v>7483</v>
      </c>
      <c r="W137" s="163">
        <v>5814</v>
      </c>
      <c r="X137" s="163">
        <v>7270</v>
      </c>
      <c r="Y137" s="163">
        <v>6875</v>
      </c>
      <c r="Z137" s="164">
        <f>IFERROR(Y137/X137-1,"-")</f>
        <v>-5.4332874828060485E-2</v>
      </c>
      <c r="AA137" s="165">
        <f t="shared" si="119"/>
        <v>-0.57103637611530544</v>
      </c>
      <c r="AB137" s="164">
        <f>Y137/Y$8</f>
        <v>1.9176362002854559E-3</v>
      </c>
    </row>
    <row r="138" spans="1:28" x14ac:dyDescent="0.25">
      <c r="A138" s="56"/>
      <c r="B138" s="157" t="s">
        <v>107</v>
      </c>
      <c r="C138" s="158">
        <v>16795</v>
      </c>
      <c r="D138" s="158">
        <v>7408</v>
      </c>
      <c r="E138" s="158">
        <v>11190</v>
      </c>
      <c r="F138" s="158">
        <v>35714</v>
      </c>
      <c r="G138" s="158">
        <v>33734</v>
      </c>
      <c r="H138" s="158">
        <v>38091</v>
      </c>
      <c r="I138" s="159">
        <f>IFERROR(H138/G138-1,"-")</f>
        <v>0.12915752653109625</v>
      </c>
      <c r="J138" s="160">
        <f>IFERROR(H138/C138-1,"-")</f>
        <v>1.2679964275081868</v>
      </c>
      <c r="K138" s="159">
        <f>H138/H$8</f>
        <v>6.0533103221408036E-2</v>
      </c>
      <c r="L138" s="158">
        <v>102065</v>
      </c>
      <c r="M138" s="158">
        <v>34759</v>
      </c>
      <c r="N138" s="158">
        <v>27209</v>
      </c>
      <c r="O138" s="158">
        <v>121124</v>
      </c>
      <c r="P138" s="158">
        <v>135062</v>
      </c>
      <c r="Q138" s="158">
        <v>141387</v>
      </c>
      <c r="R138" s="159">
        <f>IFERROR(Q138/P138-1,"-")</f>
        <v>4.6830344582488026E-2</v>
      </c>
      <c r="S138" s="160">
        <f>IFERROR(Q138/L138-1,"-")</f>
        <v>0.38526429236271009</v>
      </c>
      <c r="T138" s="159">
        <f>Q138/Q$8</f>
        <v>4.7832391257573027E-2</v>
      </c>
      <c r="U138" s="158">
        <v>118860</v>
      </c>
      <c r="V138" s="158">
        <v>49356</v>
      </c>
      <c r="W138" s="158">
        <v>156838</v>
      </c>
      <c r="X138" s="158">
        <v>168796</v>
      </c>
      <c r="Y138" s="158">
        <v>179478</v>
      </c>
      <c r="Z138" s="159">
        <f>IFERROR(Y138/X138-1,"-")</f>
        <v>6.3283490130097819E-2</v>
      </c>
      <c r="AA138" s="160">
        <f t="shared" si="119"/>
        <v>0.50999495204442202</v>
      </c>
      <c r="AB138" s="159">
        <f>Y138/Y$8</f>
        <v>5.0061601447975716E-2</v>
      </c>
    </row>
    <row r="139" spans="1:28" s="56" customFormat="1" x14ac:dyDescent="0.25">
      <c r="B139" s="162" t="s">
        <v>110</v>
      </c>
      <c r="C139" s="163">
        <v>9862</v>
      </c>
      <c r="D139" s="163">
        <v>3361</v>
      </c>
      <c r="E139" s="163">
        <v>4944</v>
      </c>
      <c r="F139" s="163">
        <v>18155</v>
      </c>
      <c r="G139" s="163">
        <v>16893</v>
      </c>
      <c r="H139" s="163">
        <v>21651</v>
      </c>
      <c r="I139" s="164">
        <f t="shared" ref="I139:I146" si="120">IFERROR(H139/G139-1,"-")</f>
        <v>0.28165512342390331</v>
      </c>
      <c r="J139" s="165">
        <f t="shared" ref="J139:J146" si="121">IFERROR(H139/C139-1,"-")</f>
        <v>1.1953964713039951</v>
      </c>
      <c r="K139" s="164">
        <f t="shared" ref="K139:K146" si="122">H139/H$8</f>
        <v>3.4407136012357391E-2</v>
      </c>
      <c r="L139" s="163">
        <v>47624</v>
      </c>
      <c r="M139" s="163">
        <v>12472</v>
      </c>
      <c r="N139" s="163">
        <v>6130</v>
      </c>
      <c r="O139" s="163">
        <v>51140</v>
      </c>
      <c r="P139" s="163">
        <v>57765</v>
      </c>
      <c r="Q139" s="163">
        <v>60525</v>
      </c>
      <c r="R139" s="164">
        <f t="shared" ref="R139:R146" si="123">IFERROR(Q139/P139-1,"-")</f>
        <v>4.777979745520633E-2</v>
      </c>
      <c r="S139" s="165">
        <f t="shared" ref="S139:S146" si="124">IFERROR(Q139/L139-1,"-")</f>
        <v>0.27089282714597673</v>
      </c>
      <c r="T139" s="164">
        <f t="shared" ref="T139:T146" si="125">Q139/Q$8</f>
        <v>2.047610799341246E-2</v>
      </c>
      <c r="U139" s="163">
        <v>57486</v>
      </c>
      <c r="V139" s="163">
        <v>11406</v>
      </c>
      <c r="W139" s="163">
        <v>69295</v>
      </c>
      <c r="X139" s="163">
        <v>74658</v>
      </c>
      <c r="Y139" s="163">
        <v>82176</v>
      </c>
      <c r="Z139" s="164">
        <f t="shared" ref="Z139:Z146" si="126">IFERROR(Y139/X139-1,"-")</f>
        <v>0.10069918829864188</v>
      </c>
      <c r="AA139" s="165">
        <f t="shared" si="119"/>
        <v>0.42949587725707139</v>
      </c>
      <c r="AB139" s="164">
        <f t="shared" ref="AB139:AB146" si="127">Y139/Y$8</f>
        <v>2.2921261439222927E-2</v>
      </c>
    </row>
    <row r="140" spans="1:28" s="56" customFormat="1" x14ac:dyDescent="0.25">
      <c r="B140" s="162" t="s">
        <v>113</v>
      </c>
      <c r="C140" s="163">
        <v>1551</v>
      </c>
      <c r="D140" s="163">
        <v>1257</v>
      </c>
      <c r="E140" s="163">
        <v>918</v>
      </c>
      <c r="F140" s="163">
        <v>1164</v>
      </c>
      <c r="G140" s="163">
        <v>1474</v>
      </c>
      <c r="H140" s="163">
        <v>1318</v>
      </c>
      <c r="I140" s="164">
        <f t="shared" si="120"/>
        <v>-0.10583446404341923</v>
      </c>
      <c r="J140" s="165">
        <f t="shared" si="121"/>
        <v>-0.15022566086395872</v>
      </c>
      <c r="K140" s="164">
        <f t="shared" si="122"/>
        <v>2.0945270548375153E-3</v>
      </c>
      <c r="L140" s="163">
        <v>8673</v>
      </c>
      <c r="M140" s="163">
        <v>2280</v>
      </c>
      <c r="N140" s="163">
        <v>2824</v>
      </c>
      <c r="O140" s="163">
        <v>9065</v>
      </c>
      <c r="P140" s="163">
        <v>13107</v>
      </c>
      <c r="Q140" s="163">
        <v>13722</v>
      </c>
      <c r="R140" s="164">
        <f t="shared" si="123"/>
        <v>4.6921492332341552E-2</v>
      </c>
      <c r="S140" s="165">
        <f t="shared" si="124"/>
        <v>0.58215150466966437</v>
      </c>
      <c r="T140" s="164">
        <f t="shared" si="125"/>
        <v>4.6422660699810955E-3</v>
      </c>
      <c r="U140" s="163">
        <v>10224</v>
      </c>
      <c r="V140" s="163">
        <v>4973</v>
      </c>
      <c r="W140" s="163">
        <v>10229</v>
      </c>
      <c r="X140" s="163">
        <v>14581</v>
      </c>
      <c r="Y140" s="163">
        <v>15040</v>
      </c>
      <c r="Z140" s="164">
        <f t="shared" si="126"/>
        <v>3.1479322405870702E-2</v>
      </c>
      <c r="AA140" s="165">
        <f t="shared" si="119"/>
        <v>0.47104851330203434</v>
      </c>
      <c r="AB140" s="164">
        <f t="shared" si="127"/>
        <v>4.1950906839699278E-3</v>
      </c>
    </row>
    <row r="141" spans="1:28" x14ac:dyDescent="0.25">
      <c r="A141" s="56"/>
      <c r="B141" s="162" t="s">
        <v>116</v>
      </c>
      <c r="C141" s="163">
        <v>721</v>
      </c>
      <c r="D141" s="163">
        <v>147</v>
      </c>
      <c r="E141" s="163">
        <v>762</v>
      </c>
      <c r="F141" s="163">
        <v>5354</v>
      </c>
      <c r="G141" s="163">
        <v>4531</v>
      </c>
      <c r="H141" s="163">
        <v>4507</v>
      </c>
      <c r="I141" s="164">
        <f t="shared" si="120"/>
        <v>-5.2968439638049203E-3</v>
      </c>
      <c r="J141" s="165">
        <f t="shared" si="121"/>
        <v>5.2510402219140087</v>
      </c>
      <c r="K141" s="164">
        <f t="shared" si="122"/>
        <v>7.162392591921609E-3</v>
      </c>
      <c r="L141" s="163">
        <v>13528</v>
      </c>
      <c r="M141" s="163">
        <v>3786</v>
      </c>
      <c r="N141" s="163">
        <v>5223</v>
      </c>
      <c r="O141" s="163">
        <v>14810</v>
      </c>
      <c r="P141" s="163">
        <v>13657</v>
      </c>
      <c r="Q141" s="163">
        <v>13824</v>
      </c>
      <c r="R141" s="164">
        <f t="shared" si="123"/>
        <v>1.2228161382441316E-2</v>
      </c>
      <c r="S141" s="165">
        <f t="shared" si="124"/>
        <v>2.188054405677109E-2</v>
      </c>
      <c r="T141" s="164">
        <f t="shared" si="125"/>
        <v>4.6767735134396341E-3</v>
      </c>
      <c r="U141" s="163">
        <v>14249</v>
      </c>
      <c r="V141" s="163">
        <v>9654</v>
      </c>
      <c r="W141" s="163">
        <v>20164</v>
      </c>
      <c r="X141" s="163">
        <v>18188</v>
      </c>
      <c r="Y141" s="163">
        <v>18331</v>
      </c>
      <c r="Z141" s="164">
        <f t="shared" si="126"/>
        <v>7.8623268088848786E-3</v>
      </c>
      <c r="AA141" s="165">
        <f t="shared" si="119"/>
        <v>0.28647624394694371</v>
      </c>
      <c r="AB141" s="164">
        <f t="shared" si="127"/>
        <v>5.11304569999021E-3</v>
      </c>
    </row>
    <row r="142" spans="1:28" x14ac:dyDescent="0.25">
      <c r="A142" s="56"/>
      <c r="B142" s="162" t="s">
        <v>123</v>
      </c>
      <c r="C142" s="163">
        <v>480</v>
      </c>
      <c r="D142" s="163">
        <v>113</v>
      </c>
      <c r="E142" s="163">
        <v>1445</v>
      </c>
      <c r="F142" s="163">
        <v>3857</v>
      </c>
      <c r="G142" s="163">
        <v>3043</v>
      </c>
      <c r="H142" s="163">
        <v>1725</v>
      </c>
      <c r="I142" s="164">
        <f t="shared" si="120"/>
        <v>-0.43312520538941834</v>
      </c>
      <c r="J142" s="165">
        <f t="shared" si="121"/>
        <v>2.59375</v>
      </c>
      <c r="K142" s="164">
        <f t="shared" si="122"/>
        <v>2.7413195520445475E-3</v>
      </c>
      <c r="L142" s="163">
        <v>1681</v>
      </c>
      <c r="M142" s="163">
        <v>447</v>
      </c>
      <c r="N142" s="163">
        <v>615</v>
      </c>
      <c r="O142" s="163">
        <v>3362</v>
      </c>
      <c r="P142" s="163">
        <v>3193</v>
      </c>
      <c r="Q142" s="163">
        <v>2610</v>
      </c>
      <c r="R142" s="164">
        <f t="shared" si="123"/>
        <v>-0.18258690886313811</v>
      </c>
      <c r="S142" s="165">
        <f t="shared" si="124"/>
        <v>0.55264723378941105</v>
      </c>
      <c r="T142" s="164">
        <f t="shared" si="125"/>
        <v>8.8298458261555591E-4</v>
      </c>
      <c r="U142" s="163">
        <v>2161</v>
      </c>
      <c r="V142" s="163">
        <v>2175</v>
      </c>
      <c r="W142" s="163">
        <v>7219</v>
      </c>
      <c r="X142" s="163">
        <v>6236</v>
      </c>
      <c r="Y142" s="163">
        <v>4335</v>
      </c>
      <c r="Z142" s="164">
        <f t="shared" si="126"/>
        <v>-0.30484284797947403</v>
      </c>
      <c r="AA142" s="165">
        <f t="shared" si="119"/>
        <v>1.0060157334567328</v>
      </c>
      <c r="AB142" s="164">
        <f t="shared" si="127"/>
        <v>1.209156789561811E-3</v>
      </c>
    </row>
    <row r="143" spans="1:28" x14ac:dyDescent="0.25">
      <c r="A143" s="56"/>
      <c r="B143" s="162" t="s">
        <v>119</v>
      </c>
      <c r="C143" s="163">
        <v>184</v>
      </c>
      <c r="D143" s="163">
        <v>428</v>
      </c>
      <c r="E143" s="163">
        <v>789</v>
      </c>
      <c r="F143" s="163">
        <v>331</v>
      </c>
      <c r="G143" s="163">
        <v>1067</v>
      </c>
      <c r="H143" s="163">
        <v>791</v>
      </c>
      <c r="I143" s="164">
        <f t="shared" si="120"/>
        <v>-0.25866916588566069</v>
      </c>
      <c r="J143" s="165">
        <f t="shared" si="121"/>
        <v>3.2989130434782608</v>
      </c>
      <c r="K143" s="164">
        <f t="shared" si="122"/>
        <v>1.2570340670534708E-3</v>
      </c>
      <c r="L143" s="163">
        <v>2746</v>
      </c>
      <c r="M143" s="163">
        <v>773</v>
      </c>
      <c r="N143" s="163">
        <v>793</v>
      </c>
      <c r="O143" s="163">
        <v>2633</v>
      </c>
      <c r="P143" s="163">
        <v>2881</v>
      </c>
      <c r="Q143" s="163">
        <v>3263</v>
      </c>
      <c r="R143" s="164">
        <f t="shared" si="123"/>
        <v>0.13259284970496354</v>
      </c>
      <c r="S143" s="165">
        <f t="shared" si="124"/>
        <v>0.1882738528769119</v>
      </c>
      <c r="T143" s="164">
        <f t="shared" si="125"/>
        <v>1.1038998824040456E-3</v>
      </c>
      <c r="U143" s="163">
        <v>2930</v>
      </c>
      <c r="V143" s="163">
        <v>1986</v>
      </c>
      <c r="W143" s="163">
        <v>2964</v>
      </c>
      <c r="X143" s="163">
        <v>3948</v>
      </c>
      <c r="Y143" s="163">
        <v>4054</v>
      </c>
      <c r="Z143" s="164">
        <f t="shared" si="126"/>
        <v>2.6849037487335359E-2</v>
      </c>
      <c r="AA143" s="165">
        <f t="shared" si="119"/>
        <v>0.3836177474402731</v>
      </c>
      <c r="AB143" s="164">
        <f t="shared" si="127"/>
        <v>1.1307777681392346E-3</v>
      </c>
    </row>
    <row r="144" spans="1:28" x14ac:dyDescent="0.25">
      <c r="A144" s="56"/>
      <c r="B144" s="162" t="s">
        <v>128</v>
      </c>
      <c r="C144" s="163">
        <v>260</v>
      </c>
      <c r="D144" s="163">
        <v>142</v>
      </c>
      <c r="E144" s="163">
        <v>15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-0.97692307692307689</v>
      </c>
      <c r="K144" s="164">
        <f t="shared" si="122"/>
        <v>9.5350245288506009E-6</v>
      </c>
      <c r="L144" s="163">
        <v>828</v>
      </c>
      <c r="M144" s="163">
        <v>1439</v>
      </c>
      <c r="N144" s="163">
        <v>238</v>
      </c>
      <c r="O144" s="163">
        <v>1633</v>
      </c>
      <c r="P144" s="163">
        <v>1884</v>
      </c>
      <c r="Q144" s="163">
        <v>1992</v>
      </c>
      <c r="R144" s="164">
        <f t="shared" si="123"/>
        <v>5.7324840764331197E-2</v>
      </c>
      <c r="S144" s="165">
        <f t="shared" si="124"/>
        <v>1.4057971014492754</v>
      </c>
      <c r="T144" s="164">
        <f t="shared" si="125"/>
        <v>6.7391007224911392E-4</v>
      </c>
      <c r="U144" s="163">
        <v>1088</v>
      </c>
      <c r="V144" s="163">
        <v>272</v>
      </c>
      <c r="W144" s="163">
        <v>1712</v>
      </c>
      <c r="X144" s="163">
        <v>2023</v>
      </c>
      <c r="Y144" s="163">
        <v>1998</v>
      </c>
      <c r="Z144" s="164">
        <f t="shared" si="126"/>
        <v>-1.2357884330202684E-2</v>
      </c>
      <c r="AA144" s="165">
        <f t="shared" si="119"/>
        <v>0.83639705882352944</v>
      </c>
      <c r="AB144" s="164">
        <f t="shared" si="127"/>
        <v>5.5729994591568598E-4</v>
      </c>
    </row>
    <row r="145" spans="1:28" x14ac:dyDescent="0.25">
      <c r="A145" s="56"/>
      <c r="B145" s="162" t="s">
        <v>131</v>
      </c>
      <c r="C145" s="163">
        <v>151</v>
      </c>
      <c r="D145" s="163">
        <v>815</v>
      </c>
      <c r="E145" s="163">
        <v>20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-0.64238410596026485</v>
      </c>
      <c r="K145" s="164">
        <f t="shared" si="122"/>
        <v>8.5815220759655406E-5</v>
      </c>
      <c r="L145" s="163">
        <v>3204</v>
      </c>
      <c r="M145" s="163">
        <v>2465</v>
      </c>
      <c r="N145" s="163">
        <v>113</v>
      </c>
      <c r="O145" s="163">
        <v>798</v>
      </c>
      <c r="P145" s="163">
        <v>1356</v>
      </c>
      <c r="Q145" s="163">
        <v>1282</v>
      </c>
      <c r="R145" s="164">
        <f t="shared" si="123"/>
        <v>-5.4572271386430726E-2</v>
      </c>
      <c r="S145" s="165">
        <f t="shared" si="124"/>
        <v>-0.59987515605493136</v>
      </c>
      <c r="T145" s="164">
        <f t="shared" si="125"/>
        <v>4.3371120111614667E-4</v>
      </c>
      <c r="U145" s="163">
        <v>3355</v>
      </c>
      <c r="V145" s="163">
        <v>170</v>
      </c>
      <c r="W145" s="163">
        <v>847</v>
      </c>
      <c r="X145" s="163">
        <v>1418</v>
      </c>
      <c r="Y145" s="163">
        <v>1336</v>
      </c>
      <c r="Z145" s="164">
        <f t="shared" si="126"/>
        <v>-5.7827926657263773E-2</v>
      </c>
      <c r="AA145" s="165">
        <f t="shared" si="119"/>
        <v>-0.60178837555886733</v>
      </c>
      <c r="AB145" s="164">
        <f t="shared" si="127"/>
        <v>3.7264901288456279E-4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3586</v>
      </c>
      <c r="D146" s="169">
        <f t="shared" si="128"/>
        <v>1145</v>
      </c>
      <c r="E146" s="169">
        <f t="shared" si="128"/>
        <v>2297</v>
      </c>
      <c r="F146" s="169">
        <f t="shared" si="128"/>
        <v>6725</v>
      </c>
      <c r="G146" s="169">
        <f t="shared" si="128"/>
        <v>6525</v>
      </c>
      <c r="H146" s="169">
        <f t="shared" si="128"/>
        <v>8039</v>
      </c>
      <c r="I146" s="170">
        <f t="shared" si="120"/>
        <v>0.23203065134099621</v>
      </c>
      <c r="J146" s="171">
        <f t="shared" si="121"/>
        <v>1.2417735638594536</v>
      </c>
      <c r="K146" s="170">
        <f t="shared" si="122"/>
        <v>1.2775343697904996E-2</v>
      </c>
      <c r="L146" s="169">
        <f t="shared" ref="L146:Q146" si="129">L138-SUM(L139:L145)</f>
        <v>23781</v>
      </c>
      <c r="M146" s="169">
        <f t="shared" si="129"/>
        <v>11097</v>
      </c>
      <c r="N146" s="169">
        <f t="shared" si="129"/>
        <v>11273</v>
      </c>
      <c r="O146" s="169">
        <f t="shared" si="129"/>
        <v>37683</v>
      </c>
      <c r="P146" s="169">
        <f t="shared" si="129"/>
        <v>41219</v>
      </c>
      <c r="Q146" s="169">
        <f t="shared" si="129"/>
        <v>44169</v>
      </c>
      <c r="R146" s="170">
        <f t="shared" si="123"/>
        <v>7.1568936655425963E-2</v>
      </c>
      <c r="S146" s="171">
        <f t="shared" si="124"/>
        <v>0.85732307304150379</v>
      </c>
      <c r="T146" s="170">
        <f t="shared" si="125"/>
        <v>1.4942737942354978E-2</v>
      </c>
      <c r="U146" s="169">
        <f>U138-SUM(U139:U145)</f>
        <v>27367</v>
      </c>
      <c r="V146" s="169">
        <f>V138-SUM(V139:V145)</f>
        <v>18720</v>
      </c>
      <c r="W146" s="169">
        <f>W138-SUM(W139:W145)</f>
        <v>44408</v>
      </c>
      <c r="X146" s="169">
        <f>X138-SUM(X139:X145)</f>
        <v>47744</v>
      </c>
      <c r="Y146" s="169">
        <f>Y138-SUM(Y139:Y145)</f>
        <v>52208</v>
      </c>
      <c r="Z146" s="170">
        <f t="shared" si="126"/>
        <v>9.3498659517426308E-2</v>
      </c>
      <c r="AA146" s="171">
        <f t="shared" si="119"/>
        <v>0.90769905360470649</v>
      </c>
      <c r="AB146" s="170">
        <f t="shared" si="127"/>
        <v>1.4562320108291357E-2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22190</v>
      </c>
      <c r="D148" s="176">
        <f t="shared" si="130"/>
        <v>9338</v>
      </c>
      <c r="E148" s="176">
        <f t="shared" si="130"/>
        <v>10511</v>
      </c>
      <c r="F148" s="176">
        <f t="shared" si="130"/>
        <v>24222</v>
      </c>
      <c r="G148" s="176">
        <f t="shared" si="130"/>
        <v>24549</v>
      </c>
      <c r="H148" s="176">
        <f t="shared" si="130"/>
        <v>29212</v>
      </c>
      <c r="I148" s="177">
        <f>IFERROR(H148/G148-1,"-")</f>
        <v>0.18994663733756978</v>
      </c>
      <c r="J148" s="177">
        <f>IFERROR(H148/C148-1,"-")</f>
        <v>0.31644885083370888</v>
      </c>
      <c r="K148" s="177">
        <f>H148/H$8</f>
        <v>4.6422856089463956E-2</v>
      </c>
      <c r="L148" s="176">
        <f t="shared" ref="L148:Q148" si="131">L149+L152</f>
        <v>79492</v>
      </c>
      <c r="M148" s="176">
        <f t="shared" si="131"/>
        <v>23835</v>
      </c>
      <c r="N148" s="176">
        <f t="shared" si="131"/>
        <v>41354</v>
      </c>
      <c r="O148" s="176">
        <f t="shared" si="131"/>
        <v>64030</v>
      </c>
      <c r="P148" s="176">
        <f t="shared" si="131"/>
        <v>68956</v>
      </c>
      <c r="Q148" s="176">
        <f t="shared" si="131"/>
        <v>67486</v>
      </c>
      <c r="R148" s="177">
        <f>IFERROR(Q148/P148-1,"-")</f>
        <v>-2.1317941875978907E-2</v>
      </c>
      <c r="S148" s="177">
        <f>IFERROR(Q148/L148-1,"-")</f>
        <v>-0.15103406632113925</v>
      </c>
      <c r="T148" s="177">
        <f>Q148/Q$8</f>
        <v>2.2831071855323144E-2</v>
      </c>
      <c r="U148" s="176">
        <f>U149+U152</f>
        <v>101682</v>
      </c>
      <c r="V148" s="176">
        <f>V149+V152</f>
        <v>51865</v>
      </c>
      <c r="W148" s="176">
        <f>W149+W152</f>
        <v>88252</v>
      </c>
      <c r="X148" s="176">
        <f>X149+X152</f>
        <v>93505</v>
      </c>
      <c r="Y148" s="176">
        <f>Y149+Y152</f>
        <v>96698</v>
      </c>
      <c r="Z148" s="177">
        <f>IFERROR(Y148/X148-1,"-")</f>
        <v>3.4147906529062633E-2</v>
      </c>
      <c r="AA148" s="177">
        <f t="shared" ref="AA148:AA160" si="132">IFERROR(Y148/U148-1,"-")</f>
        <v>-4.9015558309238649E-2</v>
      </c>
      <c r="AB148" s="177">
        <f>Y148/Y$8</f>
        <v>2.6971866952029529E-2</v>
      </c>
    </row>
    <row r="149" spans="1:28" x14ac:dyDescent="0.25">
      <c r="A149" s="56"/>
      <c r="B149" s="157" t="s">
        <v>97</v>
      </c>
      <c r="C149" s="158">
        <v>14079</v>
      </c>
      <c r="D149" s="158">
        <v>6543</v>
      </c>
      <c r="E149" s="158">
        <v>6226</v>
      </c>
      <c r="F149" s="158">
        <v>14830</v>
      </c>
      <c r="G149" s="158">
        <v>15270</v>
      </c>
      <c r="H149" s="158">
        <v>16050</v>
      </c>
      <c r="I149" s="159">
        <f>IFERROR(H149/G149-1,"-")</f>
        <v>5.1080550098231869E-2</v>
      </c>
      <c r="J149" s="160">
        <f>IFERROR(H149/C149-1,"-")</f>
        <v>0.1399957383336885</v>
      </c>
      <c r="K149" s="159">
        <f>H149/H$8</f>
        <v>2.5506190614675357E-2</v>
      </c>
      <c r="L149" s="158">
        <v>32135</v>
      </c>
      <c r="M149" s="158">
        <v>9369</v>
      </c>
      <c r="N149" s="158">
        <v>26282</v>
      </c>
      <c r="O149" s="158">
        <v>33749</v>
      </c>
      <c r="P149" s="158">
        <v>34124</v>
      </c>
      <c r="Q149" s="158">
        <v>29240</v>
      </c>
      <c r="R149" s="159">
        <f>IFERROR(Q149/P149-1,"-")</f>
        <v>-0.14312507326222013</v>
      </c>
      <c r="S149" s="160">
        <f>IFERROR(Q149/L149-1,"-")</f>
        <v>-9.0088688346040113E-2</v>
      </c>
      <c r="T149" s="159">
        <f>Q149/Q$8</f>
        <v>9.892133791447837E-3</v>
      </c>
      <c r="U149" s="158">
        <v>46214</v>
      </c>
      <c r="V149" s="158">
        <v>32508</v>
      </c>
      <c r="W149" s="158">
        <v>48579</v>
      </c>
      <c r="X149" s="158">
        <v>49394</v>
      </c>
      <c r="Y149" s="158">
        <v>45290</v>
      </c>
      <c r="Z149" s="159">
        <f>IFERROR(Y149/X149-1,"-")</f>
        <v>-8.3087014617159949E-2</v>
      </c>
      <c r="AA149" s="160">
        <f t="shared" si="132"/>
        <v>-1.9993941229930368E-2</v>
      </c>
      <c r="AB149" s="159">
        <f>Y149/Y$8</f>
        <v>1.2632689965225935E-2</v>
      </c>
    </row>
    <row r="150" spans="1:28" x14ac:dyDescent="0.25">
      <c r="A150" s="56"/>
      <c r="B150" s="162" t="s">
        <v>103</v>
      </c>
      <c r="C150" s="163">
        <v>4997</v>
      </c>
      <c r="D150" s="163">
        <v>2074</v>
      </c>
      <c r="E150" s="163">
        <v>3003</v>
      </c>
      <c r="F150" s="163">
        <v>5613</v>
      </c>
      <c r="G150" s="163">
        <v>4968</v>
      </c>
      <c r="H150" s="163">
        <v>4774</v>
      </c>
      <c r="I150" s="164">
        <f>IFERROR(H150/G150-1,"-")</f>
        <v>-3.9049919484702045E-2</v>
      </c>
      <c r="J150" s="165">
        <f>IFERROR(H150/C150-1,"-")</f>
        <v>-4.4626776065639362E-2</v>
      </c>
      <c r="K150" s="164">
        <f>H150/H$8</f>
        <v>7.5867011834554613E-3</v>
      </c>
      <c r="L150" s="163">
        <v>23550</v>
      </c>
      <c r="M150" s="163">
        <v>7182</v>
      </c>
      <c r="N150" s="163">
        <v>23101</v>
      </c>
      <c r="O150" s="163">
        <v>29947</v>
      </c>
      <c r="P150" s="163">
        <v>32092</v>
      </c>
      <c r="Q150" s="163">
        <v>26560</v>
      </c>
      <c r="R150" s="164">
        <f>IFERROR(Q150/P150-1,"-")</f>
        <v>-0.17237940919855421</v>
      </c>
      <c r="S150" s="165">
        <f>IFERROR(Q150/L150-1,"-")</f>
        <v>0.12781316348195326</v>
      </c>
      <c r="T150" s="164">
        <f>Q150/Q$8</f>
        <v>8.9854676299881871E-3</v>
      </c>
      <c r="U150" s="163">
        <v>28547</v>
      </c>
      <c r="V150" s="163">
        <v>26104</v>
      </c>
      <c r="W150" s="163">
        <v>35560</v>
      </c>
      <c r="X150" s="163">
        <v>37060</v>
      </c>
      <c r="Y150" s="163">
        <v>31334</v>
      </c>
      <c r="Z150" s="164">
        <f>IFERROR(Y150/X150-1,"-")</f>
        <v>-0.15450620615218569</v>
      </c>
      <c r="AA150" s="165">
        <f t="shared" si="132"/>
        <v>9.7628472343854078E-2</v>
      </c>
      <c r="AB150" s="164">
        <f>Y150/Y$8</f>
        <v>8.7399582108719231E-3</v>
      </c>
    </row>
    <row r="151" spans="1:28" x14ac:dyDescent="0.25">
      <c r="A151" s="56"/>
      <c r="B151" s="162" t="s">
        <v>100</v>
      </c>
      <c r="C151" s="163">
        <v>9082</v>
      </c>
      <c r="D151" s="163">
        <v>4469</v>
      </c>
      <c r="E151" s="163">
        <v>3223</v>
      </c>
      <c r="F151" s="163">
        <v>9217</v>
      </c>
      <c r="G151" s="163">
        <v>10302</v>
      </c>
      <c r="H151" s="163">
        <v>11276</v>
      </c>
      <c r="I151" s="164">
        <f>IFERROR(H151/G151-1,"-")</f>
        <v>9.4544748592506389E-2</v>
      </c>
      <c r="J151" s="165">
        <f>IFERROR(H151/C151-1,"-")</f>
        <v>0.24157674521030614</v>
      </c>
      <c r="K151" s="164">
        <f>H151/H$8</f>
        <v>1.7919489431219897E-2</v>
      </c>
      <c r="L151" s="163">
        <v>8585</v>
      </c>
      <c r="M151" s="163">
        <v>2187</v>
      </c>
      <c r="N151" s="163">
        <v>3181</v>
      </c>
      <c r="O151" s="163">
        <v>3802</v>
      </c>
      <c r="P151" s="163">
        <v>2032</v>
      </c>
      <c r="Q151" s="163">
        <v>2680</v>
      </c>
      <c r="R151" s="164">
        <f>IFERROR(Q151/P151-1,"-")</f>
        <v>0.31889763779527569</v>
      </c>
      <c r="S151" s="165">
        <f>IFERROR(Q151/L151-1,"-")</f>
        <v>-0.6878276062900408</v>
      </c>
      <c r="T151" s="164">
        <f>Q151/Q$8</f>
        <v>9.066661614596513E-4</v>
      </c>
      <c r="U151" s="163">
        <v>17667</v>
      </c>
      <c r="V151" s="163">
        <v>6404</v>
      </c>
      <c r="W151" s="163">
        <v>13019</v>
      </c>
      <c r="X151" s="163">
        <v>12334</v>
      </c>
      <c r="Y151" s="163">
        <v>13956</v>
      </c>
      <c r="Z151" s="164">
        <f>IFERROR(Y151/X151-1,"-")</f>
        <v>0.13150640505918609</v>
      </c>
      <c r="AA151" s="165">
        <f t="shared" si="132"/>
        <v>-0.21005264051621664</v>
      </c>
      <c r="AB151" s="164">
        <f>Y151/Y$8</f>
        <v>3.8927317543540102E-3</v>
      </c>
    </row>
    <row r="152" spans="1:28" x14ac:dyDescent="0.25">
      <c r="A152" s="56"/>
      <c r="B152" s="157" t="s">
        <v>107</v>
      </c>
      <c r="C152" s="158">
        <v>8111</v>
      </c>
      <c r="D152" s="158">
        <v>2795</v>
      </c>
      <c r="E152" s="158">
        <v>4285</v>
      </c>
      <c r="F152" s="158">
        <v>9392</v>
      </c>
      <c r="G152" s="158">
        <v>9279</v>
      </c>
      <c r="H152" s="158">
        <v>13162</v>
      </c>
      <c r="I152" s="159">
        <f>IFERROR(H152/G152-1,"-")</f>
        <v>0.41847181808384515</v>
      </c>
      <c r="J152" s="160">
        <f>IFERROR(H152/C152-1,"-")</f>
        <v>0.62273455800764399</v>
      </c>
      <c r="K152" s="159">
        <f>H152/H$8</f>
        <v>2.0916665474788602E-2</v>
      </c>
      <c r="L152" s="158">
        <v>47357</v>
      </c>
      <c r="M152" s="158">
        <v>14466</v>
      </c>
      <c r="N152" s="158">
        <v>15072</v>
      </c>
      <c r="O152" s="158">
        <v>30281</v>
      </c>
      <c r="P152" s="158">
        <v>34832</v>
      </c>
      <c r="Q152" s="158">
        <v>38246</v>
      </c>
      <c r="R152" s="159">
        <f>IFERROR(Q152/P152-1,"-")</f>
        <v>9.8013321084060578E-2</v>
      </c>
      <c r="S152" s="160">
        <f>IFERROR(Q152/L152-1,"-")</f>
        <v>-0.19238972063264148</v>
      </c>
      <c r="T152" s="159">
        <f>Q152/Q$8</f>
        <v>1.2938938063875308E-2</v>
      </c>
      <c r="U152" s="158">
        <v>55468</v>
      </c>
      <c r="V152" s="158">
        <v>19357</v>
      </c>
      <c r="W152" s="158">
        <v>39673</v>
      </c>
      <c r="X152" s="158">
        <v>44111</v>
      </c>
      <c r="Y152" s="158">
        <v>51408</v>
      </c>
      <c r="Z152" s="159">
        <f>IFERROR(Y152/X152-1,"-")</f>
        <v>0.16542359048763355</v>
      </c>
      <c r="AA152" s="160">
        <f t="shared" si="132"/>
        <v>-7.3195355880868229E-2</v>
      </c>
      <c r="AB152" s="159">
        <f>Y152/Y$8</f>
        <v>1.4339176986803594E-2</v>
      </c>
    </row>
    <row r="153" spans="1:28" s="56" customFormat="1" x14ac:dyDescent="0.25">
      <c r="B153" s="162" t="s">
        <v>110</v>
      </c>
      <c r="C153" s="163">
        <v>890</v>
      </c>
      <c r="D153" s="163">
        <v>329</v>
      </c>
      <c r="E153" s="163">
        <v>219</v>
      </c>
      <c r="F153" s="163">
        <v>775</v>
      </c>
      <c r="G153" s="163">
        <v>721</v>
      </c>
      <c r="H153" s="163">
        <v>1063</v>
      </c>
      <c r="I153" s="164">
        <f t="shared" ref="I153:I160" si="133">IFERROR(H153/G153-1,"-")</f>
        <v>0.47434119278779474</v>
      </c>
      <c r="J153" s="165">
        <f t="shared" ref="J153:J160" si="134">IFERROR(H153/C153-1,"-")</f>
        <v>0.19438202247191017</v>
      </c>
      <c r="K153" s="164">
        <f t="shared" ref="K153:K160" si="135">H153/H$8</f>
        <v>1.6892885123613647E-3</v>
      </c>
      <c r="L153" s="163">
        <v>16416</v>
      </c>
      <c r="M153" s="163">
        <v>4759</v>
      </c>
      <c r="N153" s="163">
        <v>2100</v>
      </c>
      <c r="O153" s="163">
        <v>14126</v>
      </c>
      <c r="P153" s="163">
        <v>13992</v>
      </c>
      <c r="Q153" s="163">
        <v>15223</v>
      </c>
      <c r="R153" s="164">
        <f t="shared" ref="R153:R160" si="136">IFERROR(Q153/P153-1,"-")</f>
        <v>8.7978845054316857E-2</v>
      </c>
      <c r="S153" s="165">
        <f t="shared" ref="S153:S160" si="137">IFERROR(Q153/L153-1,"-")</f>
        <v>-7.2673001949317695E-2</v>
      </c>
      <c r="T153" s="164">
        <f t="shared" ref="T153:T160" si="138">Q153/Q$8</f>
        <v>5.1500667820523404E-3</v>
      </c>
      <c r="U153" s="163">
        <v>17306</v>
      </c>
      <c r="V153" s="163">
        <v>2319</v>
      </c>
      <c r="W153" s="163">
        <v>14901</v>
      </c>
      <c r="X153" s="163">
        <v>14713</v>
      </c>
      <c r="Y153" s="163">
        <v>16286</v>
      </c>
      <c r="Z153" s="164">
        <f t="shared" ref="Z153:Z160" si="139">IFERROR(Y153/X153-1,"-")</f>
        <v>0.10691225446883701</v>
      </c>
      <c r="AA153" s="165">
        <f t="shared" si="132"/>
        <v>-5.8939096267190516E-2</v>
      </c>
      <c r="AB153" s="164">
        <f t="shared" ref="AB153:AB160" si="140">Y153/Y$8</f>
        <v>4.542636095687118E-3</v>
      </c>
    </row>
    <row r="154" spans="1:28" s="56" customFormat="1" x14ac:dyDescent="0.25">
      <c r="B154" s="162" t="s">
        <v>113</v>
      </c>
      <c r="C154" s="163">
        <v>1519</v>
      </c>
      <c r="D154" s="163">
        <v>495</v>
      </c>
      <c r="E154" s="163">
        <v>685</v>
      </c>
      <c r="F154" s="163">
        <v>1657</v>
      </c>
      <c r="G154" s="163">
        <v>1750</v>
      </c>
      <c r="H154" s="163">
        <v>2133</v>
      </c>
      <c r="I154" s="164">
        <f t="shared" si="133"/>
        <v>0.21885714285714286</v>
      </c>
      <c r="J154" s="165">
        <f t="shared" si="134"/>
        <v>0.40421329822251484</v>
      </c>
      <c r="K154" s="164">
        <f t="shared" si="135"/>
        <v>3.3897012200063883E-3</v>
      </c>
      <c r="L154" s="163">
        <v>11754</v>
      </c>
      <c r="M154" s="163">
        <v>3627</v>
      </c>
      <c r="N154" s="163">
        <v>3670</v>
      </c>
      <c r="O154" s="163">
        <v>5733</v>
      </c>
      <c r="P154" s="163">
        <v>6041</v>
      </c>
      <c r="Q154" s="163">
        <v>5427</v>
      </c>
      <c r="R154" s="164">
        <f t="shared" si="136"/>
        <v>-0.1016388015229267</v>
      </c>
      <c r="S154" s="165">
        <f t="shared" si="137"/>
        <v>-0.53828483920367542</v>
      </c>
      <c r="T154" s="164">
        <f t="shared" si="138"/>
        <v>1.835998976955794E-3</v>
      </c>
      <c r="U154" s="163">
        <v>13273</v>
      </c>
      <c r="V154" s="163">
        <v>4355</v>
      </c>
      <c r="W154" s="163">
        <v>7390</v>
      </c>
      <c r="X154" s="163">
        <v>7791</v>
      </c>
      <c r="Y154" s="163">
        <v>7560</v>
      </c>
      <c r="Z154" s="164">
        <f t="shared" si="139"/>
        <v>-2.9649595687331498E-2</v>
      </c>
      <c r="AA154" s="165">
        <f t="shared" si="132"/>
        <v>-0.43042266254802986</v>
      </c>
      <c r="AB154" s="164">
        <f t="shared" si="140"/>
        <v>2.1087024980593521E-3</v>
      </c>
    </row>
    <row r="155" spans="1:28" x14ac:dyDescent="0.25">
      <c r="A155" s="56"/>
      <c r="B155" s="162" t="s">
        <v>116</v>
      </c>
      <c r="C155" s="163">
        <v>1065</v>
      </c>
      <c r="D155" s="163">
        <v>419</v>
      </c>
      <c r="E155" s="163">
        <v>971</v>
      </c>
      <c r="F155" s="163">
        <v>1784</v>
      </c>
      <c r="G155" s="163">
        <v>1706</v>
      </c>
      <c r="H155" s="163">
        <v>2313</v>
      </c>
      <c r="I155" s="164">
        <f t="shared" si="133"/>
        <v>0.35580304806565066</v>
      </c>
      <c r="J155" s="165">
        <f t="shared" si="134"/>
        <v>1.1718309859154932</v>
      </c>
      <c r="K155" s="164">
        <f t="shared" si="135"/>
        <v>3.6757519558719065E-3</v>
      </c>
      <c r="L155" s="163">
        <v>7415</v>
      </c>
      <c r="M155" s="163">
        <v>1591</v>
      </c>
      <c r="N155" s="163">
        <v>3213</v>
      </c>
      <c r="O155" s="163">
        <v>3172</v>
      </c>
      <c r="P155" s="163">
        <v>5619</v>
      </c>
      <c r="Q155" s="163">
        <v>6975</v>
      </c>
      <c r="R155" s="164">
        <f t="shared" si="136"/>
        <v>0.24132407901761876</v>
      </c>
      <c r="S155" s="165">
        <f t="shared" si="137"/>
        <v>-5.9339177343223248E-2</v>
      </c>
      <c r="T155" s="164">
        <f t="shared" si="138"/>
        <v>2.3597001776795028E-3</v>
      </c>
      <c r="U155" s="163">
        <v>8480</v>
      </c>
      <c r="V155" s="163">
        <v>4184</v>
      </c>
      <c r="W155" s="163">
        <v>4956</v>
      </c>
      <c r="X155" s="163">
        <v>7325</v>
      </c>
      <c r="Y155" s="163">
        <v>9288</v>
      </c>
      <c r="Z155" s="164">
        <f t="shared" si="139"/>
        <v>0.26798634812286681</v>
      </c>
      <c r="AA155" s="165">
        <f t="shared" si="132"/>
        <v>9.5283018867924563E-2</v>
      </c>
      <c r="AB155" s="164">
        <f t="shared" si="140"/>
        <v>2.5906916404729182E-3</v>
      </c>
    </row>
    <row r="156" spans="1:28" x14ac:dyDescent="0.25">
      <c r="A156" s="56"/>
      <c r="B156" s="162" t="s">
        <v>123</v>
      </c>
      <c r="C156" s="163">
        <v>391</v>
      </c>
      <c r="D156" s="163">
        <v>223</v>
      </c>
      <c r="E156" s="163">
        <v>186</v>
      </c>
      <c r="F156" s="163">
        <v>568</v>
      </c>
      <c r="G156" s="163">
        <v>466</v>
      </c>
      <c r="H156" s="163">
        <v>668</v>
      </c>
      <c r="I156" s="164">
        <f t="shared" si="133"/>
        <v>0.43347639484978551</v>
      </c>
      <c r="J156" s="165">
        <f t="shared" si="134"/>
        <v>0.70843989769820981</v>
      </c>
      <c r="K156" s="164">
        <f t="shared" si="135"/>
        <v>1.0615660642120336E-3</v>
      </c>
      <c r="L156" s="163">
        <v>801</v>
      </c>
      <c r="M156" s="163">
        <v>316</v>
      </c>
      <c r="N156" s="163">
        <v>411</v>
      </c>
      <c r="O156" s="163">
        <v>677</v>
      </c>
      <c r="P156" s="163">
        <v>644</v>
      </c>
      <c r="Q156" s="163">
        <v>791</v>
      </c>
      <c r="R156" s="164">
        <f t="shared" si="136"/>
        <v>0.22826086956521729</v>
      </c>
      <c r="S156" s="165">
        <f t="shared" si="137"/>
        <v>-1.2484394506866447E-2</v>
      </c>
      <c r="T156" s="164">
        <f t="shared" si="138"/>
        <v>2.6760184093827769E-4</v>
      </c>
      <c r="U156" s="163">
        <v>1192</v>
      </c>
      <c r="V156" s="163">
        <v>597</v>
      </c>
      <c r="W156" s="163">
        <v>1245</v>
      </c>
      <c r="X156" s="163">
        <v>1110</v>
      </c>
      <c r="Y156" s="163">
        <v>1459</v>
      </c>
      <c r="Z156" s="164">
        <f t="shared" si="139"/>
        <v>0.31441441441441431</v>
      </c>
      <c r="AA156" s="165">
        <f t="shared" si="132"/>
        <v>0.22399328859060397</v>
      </c>
      <c r="AB156" s="164">
        <f t="shared" si="140"/>
        <v>4.069572678133062E-4</v>
      </c>
    </row>
    <row r="157" spans="1:28" x14ac:dyDescent="0.25">
      <c r="A157" s="56"/>
      <c r="B157" s="162" t="s">
        <v>119</v>
      </c>
      <c r="C157" s="163">
        <v>347</v>
      </c>
      <c r="D157" s="163">
        <v>180</v>
      </c>
      <c r="E157" s="163">
        <v>204</v>
      </c>
      <c r="F157" s="163">
        <v>445</v>
      </c>
      <c r="G157" s="163">
        <v>404</v>
      </c>
      <c r="H157" s="163">
        <v>537</v>
      </c>
      <c r="I157" s="164">
        <f t="shared" si="133"/>
        <v>0.32920792079207928</v>
      </c>
      <c r="J157" s="165">
        <f t="shared" si="134"/>
        <v>0.54755043227665712</v>
      </c>
      <c r="K157" s="164">
        <f t="shared" si="135"/>
        <v>8.5338469533212879E-4</v>
      </c>
      <c r="L157" s="163">
        <v>2142</v>
      </c>
      <c r="M157" s="163">
        <v>943</v>
      </c>
      <c r="N157" s="163">
        <v>1025</v>
      </c>
      <c r="O157" s="163">
        <v>2104</v>
      </c>
      <c r="P157" s="163">
        <v>2001</v>
      </c>
      <c r="Q157" s="163">
        <v>2257</v>
      </c>
      <c r="R157" s="164">
        <f t="shared" si="136"/>
        <v>0.12793603198400794</v>
      </c>
      <c r="S157" s="165">
        <f t="shared" si="137"/>
        <v>5.3688141923436072E-2</v>
      </c>
      <c r="T157" s="164">
        <f t="shared" si="138"/>
        <v>7.6356176358747499E-4</v>
      </c>
      <c r="U157" s="163">
        <v>2489</v>
      </c>
      <c r="V157" s="163">
        <v>1229</v>
      </c>
      <c r="W157" s="163">
        <v>2549</v>
      </c>
      <c r="X157" s="163">
        <v>2405</v>
      </c>
      <c r="Y157" s="163">
        <v>2794</v>
      </c>
      <c r="Z157" s="164">
        <f t="shared" si="139"/>
        <v>0.1617463617463617</v>
      </c>
      <c r="AA157" s="165">
        <f t="shared" si="132"/>
        <v>0.12253917235837686</v>
      </c>
      <c r="AB157" s="164">
        <f t="shared" si="140"/>
        <v>7.7932735179600922E-4</v>
      </c>
    </row>
    <row r="158" spans="1:28" x14ac:dyDescent="0.25">
      <c r="A158" s="56"/>
      <c r="B158" s="162" t="s">
        <v>128</v>
      </c>
      <c r="C158" s="163">
        <v>129</v>
      </c>
      <c r="D158" s="163">
        <v>46</v>
      </c>
      <c r="E158" s="163">
        <v>33</v>
      </c>
      <c r="F158" s="163">
        <v>88</v>
      </c>
      <c r="G158" s="163">
        <v>82</v>
      </c>
      <c r="H158" s="163">
        <v>79</v>
      </c>
      <c r="I158" s="164">
        <f t="shared" si="133"/>
        <v>-3.6585365853658569E-2</v>
      </c>
      <c r="J158" s="165">
        <f t="shared" si="134"/>
        <v>-0.38759689922480622</v>
      </c>
      <c r="K158" s="164">
        <f t="shared" si="135"/>
        <v>1.2554448962986625E-4</v>
      </c>
      <c r="L158" s="163">
        <v>211</v>
      </c>
      <c r="M158" s="163">
        <v>172</v>
      </c>
      <c r="N158" s="163">
        <v>83</v>
      </c>
      <c r="O158" s="163">
        <v>215</v>
      </c>
      <c r="P158" s="163">
        <v>207</v>
      </c>
      <c r="Q158" s="163">
        <v>220</v>
      </c>
      <c r="R158" s="164">
        <f t="shared" si="136"/>
        <v>6.2801932367149815E-2</v>
      </c>
      <c r="S158" s="165">
        <f t="shared" si="137"/>
        <v>4.2654028436019065E-2</v>
      </c>
      <c r="T158" s="164">
        <f t="shared" si="138"/>
        <v>7.4427819224299736E-5</v>
      </c>
      <c r="U158" s="163">
        <v>340</v>
      </c>
      <c r="V158" s="163">
        <v>116</v>
      </c>
      <c r="W158" s="163">
        <v>303</v>
      </c>
      <c r="X158" s="163">
        <v>289</v>
      </c>
      <c r="Y158" s="163">
        <v>299</v>
      </c>
      <c r="Z158" s="164">
        <f t="shared" si="139"/>
        <v>3.460207612456756E-2</v>
      </c>
      <c r="AA158" s="165">
        <f t="shared" si="132"/>
        <v>-0.12058823529411766</v>
      </c>
      <c r="AB158" s="164">
        <f t="shared" si="140"/>
        <v>8.33997416560511E-5</v>
      </c>
    </row>
    <row r="159" spans="1:28" x14ac:dyDescent="0.25">
      <c r="A159" s="56"/>
      <c r="B159" s="162" t="s">
        <v>131</v>
      </c>
      <c r="C159" s="163">
        <v>131</v>
      </c>
      <c r="D159" s="163">
        <v>59</v>
      </c>
      <c r="E159" s="163">
        <v>34</v>
      </c>
      <c r="F159" s="163">
        <v>77</v>
      </c>
      <c r="G159" s="163">
        <v>84</v>
      </c>
      <c r="H159" s="163">
        <v>77</v>
      </c>
      <c r="I159" s="164">
        <f t="shared" si="133"/>
        <v>-8.333333333333337E-2</v>
      </c>
      <c r="J159" s="165">
        <f t="shared" si="134"/>
        <v>-0.41221374045801529</v>
      </c>
      <c r="K159" s="164">
        <f t="shared" si="135"/>
        <v>1.2236614812024938E-4</v>
      </c>
      <c r="L159" s="163">
        <v>518</v>
      </c>
      <c r="M159" s="163">
        <v>224</v>
      </c>
      <c r="N159" s="163">
        <v>104</v>
      </c>
      <c r="O159" s="163">
        <v>378</v>
      </c>
      <c r="P159" s="163">
        <v>515</v>
      </c>
      <c r="Q159" s="163">
        <v>353</v>
      </c>
      <c r="R159" s="164">
        <f t="shared" si="136"/>
        <v>-0.31456310679611654</v>
      </c>
      <c r="S159" s="165">
        <f t="shared" si="137"/>
        <v>-0.31853281853281856</v>
      </c>
      <c r="T159" s="164">
        <f t="shared" si="138"/>
        <v>1.1942281902808093E-4</v>
      </c>
      <c r="U159" s="163">
        <v>649</v>
      </c>
      <c r="V159" s="163">
        <v>138</v>
      </c>
      <c r="W159" s="163">
        <v>455</v>
      </c>
      <c r="X159" s="163">
        <v>599</v>
      </c>
      <c r="Y159" s="163">
        <v>430</v>
      </c>
      <c r="Z159" s="164">
        <f t="shared" si="139"/>
        <v>-0.28213689482470783</v>
      </c>
      <c r="AA159" s="165">
        <f t="shared" si="132"/>
        <v>-0.33744221879815095</v>
      </c>
      <c r="AB159" s="164">
        <f t="shared" si="140"/>
        <v>1.1993942779967214E-4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3639</v>
      </c>
      <c r="D160" s="169">
        <f t="shared" si="141"/>
        <v>1044</v>
      </c>
      <c r="E160" s="169">
        <f t="shared" si="141"/>
        <v>1953</v>
      </c>
      <c r="F160" s="169">
        <f t="shared" si="141"/>
        <v>3998</v>
      </c>
      <c r="G160" s="169">
        <f t="shared" si="141"/>
        <v>4066</v>
      </c>
      <c r="H160" s="169">
        <f t="shared" si="141"/>
        <v>6292</v>
      </c>
      <c r="I160" s="170">
        <f t="shared" si="133"/>
        <v>0.54746679783571084</v>
      </c>
      <c r="J160" s="171">
        <f t="shared" si="134"/>
        <v>0.72904644133003571</v>
      </c>
      <c r="K160" s="170">
        <f t="shared" si="135"/>
        <v>9.9990623892546628E-3</v>
      </c>
      <c r="L160" s="169">
        <f t="shared" ref="L160:Q160" si="142">L152-SUM(L153:L159)</f>
        <v>8100</v>
      </c>
      <c r="M160" s="169">
        <f t="shared" si="142"/>
        <v>2834</v>
      </c>
      <c r="N160" s="169">
        <f t="shared" si="142"/>
        <v>4466</v>
      </c>
      <c r="O160" s="169">
        <f t="shared" si="142"/>
        <v>3876</v>
      </c>
      <c r="P160" s="169">
        <f t="shared" si="142"/>
        <v>5813</v>
      </c>
      <c r="Q160" s="169">
        <f t="shared" si="142"/>
        <v>7000</v>
      </c>
      <c r="R160" s="170">
        <f t="shared" si="136"/>
        <v>0.2041974883880957</v>
      </c>
      <c r="S160" s="171">
        <f t="shared" si="137"/>
        <v>-0.13580246913580252</v>
      </c>
      <c r="T160" s="170">
        <f t="shared" si="138"/>
        <v>2.368157884409537E-3</v>
      </c>
      <c r="U160" s="169">
        <f>U152-SUM(U153:U159)</f>
        <v>11739</v>
      </c>
      <c r="V160" s="169">
        <f>V152-SUM(V153:V159)</f>
        <v>6419</v>
      </c>
      <c r="W160" s="169">
        <f>W152-SUM(W153:W159)</f>
        <v>7874</v>
      </c>
      <c r="X160" s="169">
        <f>X152-SUM(X153:X159)</f>
        <v>9879</v>
      </c>
      <c r="Y160" s="169">
        <f>Y152-SUM(Y153:Y159)</f>
        <v>13292</v>
      </c>
      <c r="Z160" s="170">
        <f t="shared" si="139"/>
        <v>0.34548031177244654</v>
      </c>
      <c r="AA160" s="171">
        <f t="shared" si="132"/>
        <v>0.13229406252662068</v>
      </c>
      <c r="AB160" s="170">
        <f t="shared" si="140"/>
        <v>3.7075229635191677E-3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80DDD-5B3E-468C-AB35-0D164D2B6BD0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3E1FA-1DD9-4251-A5B4-E40223AD3D87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7" t="s">
        <v>224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225</v>
      </c>
      <c r="F6" s="13" t="s">
        <v>226</v>
      </c>
      <c r="G6" s="13" t="s">
        <v>227</v>
      </c>
      <c r="H6" s="13" t="s">
        <v>228</v>
      </c>
      <c r="I6" s="13" t="s">
        <v>229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octubre 2024</v>
      </c>
    </row>
    <row r="7" spans="2:14" x14ac:dyDescent="0.25">
      <c r="B7" s="268" t="s">
        <v>46</v>
      </c>
      <c r="C7" s="271" t="s">
        <v>8</v>
      </c>
      <c r="D7" s="15" t="s">
        <v>30</v>
      </c>
      <c r="E7" s="16">
        <v>3489</v>
      </c>
      <c r="F7" s="16">
        <v>3184</v>
      </c>
      <c r="G7" s="16">
        <v>3407</v>
      </c>
      <c r="H7" s="16">
        <v>4248</v>
      </c>
      <c r="I7" s="16">
        <v>3960</v>
      </c>
      <c r="J7" s="17">
        <f>I7/H7-1</f>
        <v>-6.7796610169491567E-2</v>
      </c>
      <c r="K7" s="16">
        <f>I7-H7</f>
        <v>-288</v>
      </c>
      <c r="L7" s="17">
        <f>I7/E7-1</f>
        <v>0.13499570077386069</v>
      </c>
      <c r="M7" s="16">
        <f>I7-E7</f>
        <v>471</v>
      </c>
      <c r="N7" s="18">
        <f>I7/$I$7</f>
        <v>1</v>
      </c>
    </row>
    <row r="8" spans="2:14" x14ac:dyDescent="0.25">
      <c r="B8" s="269"/>
      <c r="C8" s="272"/>
      <c r="D8" s="19" t="s">
        <v>31</v>
      </c>
      <c r="E8" s="20">
        <v>2763</v>
      </c>
      <c r="F8" s="20">
        <v>3184</v>
      </c>
      <c r="G8" s="20">
        <v>3407</v>
      </c>
      <c r="H8" s="20">
        <v>4198</v>
      </c>
      <c r="I8" s="20">
        <v>3898</v>
      </c>
      <c r="J8" s="21">
        <f t="shared" ref="J8:J20" si="0">I8/H8-1</f>
        <v>-7.1462601238685086E-2</v>
      </c>
      <c r="K8" s="20">
        <f t="shared" ref="K8:K17" si="1">I8-H8</f>
        <v>-300</v>
      </c>
      <c r="L8" s="21">
        <f t="shared" ref="L8:L20" si="2">I8/E8-1</f>
        <v>0.41078537821208827</v>
      </c>
      <c r="M8" s="20">
        <f t="shared" ref="M8:M17" si="3">I8-E8</f>
        <v>1135</v>
      </c>
      <c r="N8" s="22">
        <f>I8/$I$7</f>
        <v>0.9843434343434343</v>
      </c>
    </row>
    <row r="9" spans="2:14" x14ac:dyDescent="0.25">
      <c r="B9" s="269"/>
      <c r="C9" s="273"/>
      <c r="D9" s="23" t="s">
        <v>32</v>
      </c>
      <c r="E9" s="24">
        <v>726</v>
      </c>
      <c r="F9" s="24">
        <v>0</v>
      </c>
      <c r="G9" s="24">
        <v>0</v>
      </c>
      <c r="H9" s="24">
        <v>0</v>
      </c>
      <c r="I9" s="24">
        <v>0</v>
      </c>
      <c r="J9" s="25" t="str">
        <f>IFERROR(I9/H9-1,"-")</f>
        <v>-</v>
      </c>
      <c r="K9" s="24">
        <f>IFERROR(I9-H9,"-")</f>
        <v>0</v>
      </c>
      <c r="L9" s="25">
        <f>IFERROR(I9/E9-1,"-")</f>
        <v>-1</v>
      </c>
      <c r="M9" s="24">
        <f>IFERROR(I9-E9,"-")</f>
        <v>-726</v>
      </c>
      <c r="N9" s="25">
        <f>IFERROR(I9/$I$7,"-")</f>
        <v>0</v>
      </c>
    </row>
    <row r="10" spans="2:14" x14ac:dyDescent="0.25">
      <c r="B10" s="269"/>
      <c r="C10" s="274" t="s">
        <v>33</v>
      </c>
      <c r="D10" s="26" t="s">
        <v>30</v>
      </c>
      <c r="E10" s="27">
        <v>4013</v>
      </c>
      <c r="F10" s="27">
        <v>3543</v>
      </c>
      <c r="G10" s="27">
        <v>3705</v>
      </c>
      <c r="H10" s="27">
        <v>4644</v>
      </c>
      <c r="I10" s="27">
        <v>4440</v>
      </c>
      <c r="J10" s="28">
        <f t="shared" si="0"/>
        <v>-4.3927648578811374E-2</v>
      </c>
      <c r="K10" s="27">
        <f t="shared" si="1"/>
        <v>-204</v>
      </c>
      <c r="L10" s="28">
        <f t="shared" si="2"/>
        <v>0.10640418639421889</v>
      </c>
      <c r="M10" s="27">
        <f t="shared" si="3"/>
        <v>427</v>
      </c>
      <c r="N10" s="18">
        <f>I10/$I$10</f>
        <v>1</v>
      </c>
    </row>
    <row r="11" spans="2:14" x14ac:dyDescent="0.25">
      <c r="B11" s="269"/>
      <c r="C11" s="275"/>
      <c r="D11" s="4" t="s">
        <v>31</v>
      </c>
      <c r="E11" s="29">
        <v>3205</v>
      </c>
      <c r="F11" s="29">
        <v>3543</v>
      </c>
      <c r="G11" s="29">
        <v>3705</v>
      </c>
      <c r="H11" s="29">
        <v>4590</v>
      </c>
      <c r="I11" s="29">
        <v>4362</v>
      </c>
      <c r="J11" s="30">
        <f t="shared" si="0"/>
        <v>-4.9673202614379131E-2</v>
      </c>
      <c r="K11" s="29">
        <f t="shared" si="1"/>
        <v>-228</v>
      </c>
      <c r="L11" s="30">
        <f t="shared" si="2"/>
        <v>0.36099843993759739</v>
      </c>
      <c r="M11" s="29">
        <f t="shared" si="3"/>
        <v>1157</v>
      </c>
      <c r="N11" s="31">
        <f>I11/$I$10</f>
        <v>0.98243243243243239</v>
      </c>
    </row>
    <row r="12" spans="2:14" x14ac:dyDescent="0.25">
      <c r="B12" s="269"/>
      <c r="C12" s="276"/>
      <c r="D12" s="32" t="s">
        <v>32</v>
      </c>
      <c r="E12" s="33">
        <v>808</v>
      </c>
      <c r="F12" s="33">
        <v>0</v>
      </c>
      <c r="G12" s="33">
        <v>0</v>
      </c>
      <c r="H12" s="33">
        <v>0</v>
      </c>
      <c r="I12" s="33">
        <v>0</v>
      </c>
      <c r="J12" s="34" t="str">
        <f>IFERROR(I12/H12-1,"-")</f>
        <v>-</v>
      </c>
      <c r="K12" s="33">
        <f>IFERROR(I12-H12,"-")</f>
        <v>0</v>
      </c>
      <c r="L12" s="34">
        <f>IFERROR(I12/E12-1,"-")</f>
        <v>-1</v>
      </c>
      <c r="M12" s="33">
        <f>IFERROR(I12-E12,"-")</f>
        <v>-808</v>
      </c>
      <c r="N12" s="34">
        <f>IFERROR(I12/$I$10,"-")</f>
        <v>0</v>
      </c>
    </row>
    <row r="13" spans="2:14" x14ac:dyDescent="0.25">
      <c r="B13" s="269"/>
      <c r="C13" s="271" t="s">
        <v>21</v>
      </c>
      <c r="D13" s="15" t="s">
        <v>30</v>
      </c>
      <c r="E13" s="16">
        <v>18601</v>
      </c>
      <c r="F13" s="16">
        <v>14521</v>
      </c>
      <c r="G13" s="16">
        <v>14638</v>
      </c>
      <c r="H13" s="16">
        <v>17811</v>
      </c>
      <c r="I13" s="16">
        <v>17886</v>
      </c>
      <c r="J13" s="17">
        <f t="shared" si="0"/>
        <v>4.2108809162877403E-3</v>
      </c>
      <c r="K13" s="16">
        <f t="shared" si="1"/>
        <v>75</v>
      </c>
      <c r="L13" s="17">
        <f t="shared" si="2"/>
        <v>-3.8438793613246647E-2</v>
      </c>
      <c r="M13" s="16">
        <f t="shared" si="3"/>
        <v>-715</v>
      </c>
      <c r="N13" s="18">
        <f>I13/$I$13</f>
        <v>1</v>
      </c>
    </row>
    <row r="14" spans="2:14" x14ac:dyDescent="0.25">
      <c r="B14" s="269"/>
      <c r="C14" s="272"/>
      <c r="D14" s="19" t="s">
        <v>31</v>
      </c>
      <c r="E14" s="20">
        <v>15154</v>
      </c>
      <c r="F14" s="20">
        <v>14521</v>
      </c>
      <c r="G14" s="20">
        <v>14638</v>
      </c>
      <c r="H14" s="20">
        <v>17535</v>
      </c>
      <c r="I14" s="20">
        <v>17511</v>
      </c>
      <c r="J14" s="21">
        <f t="shared" si="0"/>
        <v>-1.3686911890504749E-3</v>
      </c>
      <c r="K14" s="20">
        <f t="shared" si="1"/>
        <v>-24</v>
      </c>
      <c r="L14" s="21">
        <f t="shared" si="2"/>
        <v>0.1555364920153095</v>
      </c>
      <c r="M14" s="20">
        <f t="shared" si="3"/>
        <v>2357</v>
      </c>
      <c r="N14" s="22">
        <f>I14/$I$13</f>
        <v>0.97903388124790336</v>
      </c>
    </row>
    <row r="15" spans="2:14" x14ac:dyDescent="0.25">
      <c r="B15" s="269"/>
      <c r="C15" s="273"/>
      <c r="D15" s="23" t="s">
        <v>32</v>
      </c>
      <c r="E15" s="24">
        <v>3447</v>
      </c>
      <c r="F15" s="24">
        <v>0</v>
      </c>
      <c r="G15" s="24">
        <v>0</v>
      </c>
      <c r="H15" s="24">
        <v>0</v>
      </c>
      <c r="I15" s="24">
        <v>0</v>
      </c>
      <c r="J15" s="25" t="str">
        <f>IFERROR(I15/H15-1,"-")</f>
        <v>-</v>
      </c>
      <c r="K15" s="24">
        <f>IFERROR(I15-H15,"-")</f>
        <v>0</v>
      </c>
      <c r="L15" s="25">
        <f>IFERROR(I15/E15-1,"-")</f>
        <v>-1</v>
      </c>
      <c r="M15" s="24">
        <f>IFERROR(I15-E15,"-")</f>
        <v>-3447</v>
      </c>
      <c r="N15" s="25">
        <f>IFERROR(I15/$I$13,"-")</f>
        <v>0</v>
      </c>
    </row>
    <row r="16" spans="2:14" x14ac:dyDescent="0.25">
      <c r="B16" s="269"/>
      <c r="C16" s="274" t="s">
        <v>22</v>
      </c>
      <c r="D16" s="26" t="s">
        <v>30</v>
      </c>
      <c r="E16" s="35">
        <v>5.3313270278016622</v>
      </c>
      <c r="F16" s="35">
        <v>4.5606155778894468</v>
      </c>
      <c r="G16" s="35">
        <v>4.2964484884062228</v>
      </c>
      <c r="H16" s="35">
        <v>4.1927966101694913</v>
      </c>
      <c r="I16" s="35">
        <v>4.5166666666666666</v>
      </c>
      <c r="J16" s="36">
        <f t="shared" si="0"/>
        <v>7.7244399528381358E-2</v>
      </c>
      <c r="K16" s="37">
        <f t="shared" si="1"/>
        <v>0.32387005649717526</v>
      </c>
      <c r="L16" s="36">
        <f t="shared" si="2"/>
        <v>-0.15280630073651957</v>
      </c>
      <c r="M16" s="37">
        <f t="shared" si="3"/>
        <v>-0.81466036113499563</v>
      </c>
      <c r="N16" s="38"/>
    </row>
    <row r="17" spans="2:14" x14ac:dyDescent="0.25">
      <c r="B17" s="269"/>
      <c r="C17" s="275"/>
      <c r="D17" s="4" t="s">
        <v>31</v>
      </c>
      <c r="E17" s="39">
        <f>E14/E8</f>
        <v>5.4846181686572564</v>
      </c>
      <c r="F17" s="39">
        <f t="shared" ref="F17:I17" si="4">F14/F8</f>
        <v>4.5606155778894468</v>
      </c>
      <c r="G17" s="39">
        <f t="shared" si="4"/>
        <v>4.2964484884062228</v>
      </c>
      <c r="H17" s="39">
        <f t="shared" si="4"/>
        <v>4.1769890424011438</v>
      </c>
      <c r="I17" s="39">
        <f t="shared" si="4"/>
        <v>4.4923037455105179</v>
      </c>
      <c r="J17" s="40">
        <f t="shared" si="0"/>
        <v>7.5488515748682872E-2</v>
      </c>
      <c r="K17" s="41">
        <f t="shared" si="1"/>
        <v>0.31531470310937415</v>
      </c>
      <c r="L17" s="40">
        <f t="shared" si="2"/>
        <v>-0.18092680158073371</v>
      </c>
      <c r="M17" s="41">
        <f t="shared" si="3"/>
        <v>-0.99231442314673846</v>
      </c>
      <c r="N17" s="42"/>
    </row>
    <row r="18" spans="2:14" x14ac:dyDescent="0.25">
      <c r="B18" s="269"/>
      <c r="C18" s="276"/>
      <c r="D18" s="32" t="s">
        <v>32</v>
      </c>
      <c r="E18" s="43">
        <f>IFERROR(E15/E9,"-")</f>
        <v>4.7479338842975203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69"/>
      <c r="C19" s="277" t="s">
        <v>34</v>
      </c>
      <c r="D19" s="15" t="s">
        <v>30</v>
      </c>
      <c r="E19" s="18">
        <v>0.53239999999999998</v>
      </c>
      <c r="F19" s="18">
        <v>0.58409999999999995</v>
      </c>
      <c r="G19" s="18">
        <v>0.52579999999999993</v>
      </c>
      <c r="H19" s="18">
        <v>0.63</v>
      </c>
      <c r="I19" s="18">
        <v>0.63259999999999994</v>
      </c>
      <c r="J19" s="17">
        <f t="shared" si="0"/>
        <v>4.1269841269839791E-3</v>
      </c>
      <c r="K19" s="44">
        <f>(I19-H19)*100</f>
        <v>0.25999999999999357</v>
      </c>
      <c r="L19" s="17">
        <f t="shared" si="2"/>
        <v>0.1882043576258452</v>
      </c>
      <c r="M19" s="44">
        <f>(I19-E19)*100</f>
        <v>10.019999999999996</v>
      </c>
      <c r="N19" s="18"/>
    </row>
    <row r="20" spans="2:14" x14ac:dyDescent="0.25">
      <c r="B20" s="269"/>
      <c r="C20" s="278"/>
      <c r="D20" s="19" t="s">
        <v>31</v>
      </c>
      <c r="E20" s="22">
        <v>0.53310000000000002</v>
      </c>
      <c r="F20" s="22">
        <v>0.58409999999999995</v>
      </c>
      <c r="G20" s="22">
        <v>0.52579999999999993</v>
      </c>
      <c r="H20" s="22">
        <v>0.62990000000000002</v>
      </c>
      <c r="I20" s="22">
        <v>0.629</v>
      </c>
      <c r="J20" s="21">
        <f t="shared" si="0"/>
        <v>-1.4287982219399753E-3</v>
      </c>
      <c r="K20" s="45">
        <f>(I20-H20)*100</f>
        <v>-9.000000000000119E-2</v>
      </c>
      <c r="L20" s="21">
        <f t="shared" si="2"/>
        <v>0.17989120240105039</v>
      </c>
      <c r="M20" s="45">
        <f>(I20-E20)*100</f>
        <v>9.5899999999999981</v>
      </c>
      <c r="N20" s="22"/>
    </row>
    <row r="21" spans="2:14" x14ac:dyDescent="0.25">
      <c r="B21" s="269"/>
      <c r="C21" s="279"/>
      <c r="D21" s="23" t="s">
        <v>32</v>
      </c>
      <c r="E21" s="25">
        <v>0.52950000000000008</v>
      </c>
      <c r="F21" s="25">
        <v>0</v>
      </c>
      <c r="G21" s="25">
        <v>0</v>
      </c>
      <c r="H21" s="25">
        <v>0</v>
      </c>
      <c r="I21" s="25">
        <v>0</v>
      </c>
      <c r="J21" s="25" t="str">
        <f>IFERROR(I21/H21-1,"-")</f>
        <v>-</v>
      </c>
      <c r="K21" s="24">
        <f>IFERROR(I21-H21,"-")</f>
        <v>0</v>
      </c>
      <c r="L21" s="25">
        <f>IFERROR(I21/E21-1,"-")</f>
        <v>-1</v>
      </c>
      <c r="M21" s="24">
        <f>IFERROR(I21-E21,"-")</f>
        <v>-0.52950000000000008</v>
      </c>
      <c r="N21" s="46"/>
    </row>
    <row r="22" spans="2:14" x14ac:dyDescent="0.25">
      <c r="B22" s="269"/>
      <c r="C22" s="280" t="s">
        <v>35</v>
      </c>
      <c r="D22" s="26" t="s">
        <v>30</v>
      </c>
      <c r="E22" s="27">
        <v>1127</v>
      </c>
      <c r="F22" s="27">
        <v>802</v>
      </c>
      <c r="G22" s="27">
        <v>898</v>
      </c>
      <c r="H22" s="27">
        <v>912</v>
      </c>
      <c r="I22" s="27">
        <v>912</v>
      </c>
      <c r="J22" s="36">
        <f>I22/H22-1</f>
        <v>0</v>
      </c>
      <c r="K22" s="27">
        <f>I22-H22</f>
        <v>0</v>
      </c>
      <c r="L22" s="36">
        <f>I22/E22-1</f>
        <v>-0.1907719609582964</v>
      </c>
      <c r="M22" s="27">
        <f>I22-E22</f>
        <v>-215</v>
      </c>
      <c r="N22" s="38">
        <f>I22/$I$22</f>
        <v>1</v>
      </c>
    </row>
    <row r="23" spans="2:14" x14ac:dyDescent="0.25">
      <c r="B23" s="269"/>
      <c r="C23" s="281"/>
      <c r="D23" s="4" t="s">
        <v>31</v>
      </c>
      <c r="E23" s="29">
        <v>917</v>
      </c>
      <c r="F23" s="29">
        <v>802</v>
      </c>
      <c r="G23" s="29">
        <v>898</v>
      </c>
      <c r="H23" s="29">
        <v>898</v>
      </c>
      <c r="I23" s="29">
        <v>898</v>
      </c>
      <c r="J23" s="40">
        <f>I23/H23-1</f>
        <v>0</v>
      </c>
      <c r="K23" s="29">
        <f>I23-H23</f>
        <v>0</v>
      </c>
      <c r="L23" s="40">
        <f>I23/E23-1</f>
        <v>-2.0719738276990141E-2</v>
      </c>
      <c r="M23" s="29">
        <f>I23-E23</f>
        <v>-19</v>
      </c>
      <c r="N23" s="42">
        <f>I23/$I$22</f>
        <v>0.98464912280701755</v>
      </c>
    </row>
    <row r="24" spans="2:14" x14ac:dyDescent="0.25">
      <c r="B24" s="270"/>
      <c r="C24" s="282"/>
      <c r="D24" s="32" t="s">
        <v>32</v>
      </c>
      <c r="E24" s="33">
        <v>210</v>
      </c>
      <c r="F24" s="33">
        <v>0</v>
      </c>
      <c r="G24" s="33">
        <v>0</v>
      </c>
      <c r="H24" s="33">
        <v>0</v>
      </c>
      <c r="I24" s="33">
        <v>0</v>
      </c>
      <c r="J24" s="34" t="str">
        <f>IFERROR(I24/H24-1,"-")</f>
        <v>-</v>
      </c>
      <c r="K24" s="33">
        <f>IFERROR(I24-H24,"-")</f>
        <v>0</v>
      </c>
      <c r="L24" s="34">
        <f>IFERROR(I24/E24-1,"-")</f>
        <v>-1</v>
      </c>
      <c r="M24" s="33">
        <f>IFERROR(I24-E24,"-")</f>
        <v>-210</v>
      </c>
      <c r="N24" s="34">
        <f>IFERROR(I24/$I$22,"-")</f>
        <v>0</v>
      </c>
    </row>
    <row r="25" spans="2:14" ht="7.5" customHeight="1" x14ac:dyDescent="0.25"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47"/>
    </row>
    <row r="26" spans="2:14" ht="24.75" customHeight="1" x14ac:dyDescent="0.25">
      <c r="B26" s="284" t="s">
        <v>36</v>
      </c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</row>
    <row r="29" spans="2:14" ht="21.75" customHeight="1" thickBot="1" x14ac:dyDescent="0.3">
      <c r="B29" s="267" t="s">
        <v>224</v>
      </c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230</v>
      </c>
      <c r="F31" s="13" t="s">
        <v>231</v>
      </c>
      <c r="G31" s="13" t="s">
        <v>232</v>
      </c>
      <c r="H31" s="13" t="s">
        <v>233</v>
      </c>
      <c r="I31" s="13" t="s">
        <v>234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octubre 2024</v>
      </c>
    </row>
    <row r="32" spans="2:14" ht="15" customHeight="1" x14ac:dyDescent="0.25">
      <c r="B32" s="268" t="s">
        <v>46</v>
      </c>
      <c r="C32" s="271" t="s">
        <v>8</v>
      </c>
      <c r="D32" s="15" t="s">
        <v>30</v>
      </c>
      <c r="E32" s="49">
        <v>36869</v>
      </c>
      <c r="F32" s="49">
        <v>14685</v>
      </c>
      <c r="G32" s="49">
        <v>29058</v>
      </c>
      <c r="H32" s="49">
        <v>41308</v>
      </c>
      <c r="I32" s="49">
        <v>35995</v>
      </c>
      <c r="J32" s="17">
        <f>I32/H32-1</f>
        <v>-0.12861915367483301</v>
      </c>
      <c r="K32" s="16">
        <f>I32-H32</f>
        <v>-5313</v>
      </c>
      <c r="L32" s="17">
        <f>I32/E32-1</f>
        <v>-2.3705552089831605E-2</v>
      </c>
      <c r="M32" s="16">
        <f>I32-E32</f>
        <v>-874</v>
      </c>
      <c r="N32" s="18">
        <f>I32/$I$32</f>
        <v>1</v>
      </c>
    </row>
    <row r="33" spans="1:14" x14ac:dyDescent="0.25">
      <c r="B33" s="269"/>
      <c r="C33" s="272"/>
      <c r="D33" s="19" t="s">
        <v>31</v>
      </c>
      <c r="E33" s="50">
        <v>31798</v>
      </c>
      <c r="F33" s="50">
        <v>14685</v>
      </c>
      <c r="G33" s="50">
        <v>29058</v>
      </c>
      <c r="H33" s="50">
        <v>40794</v>
      </c>
      <c r="I33" s="50">
        <v>35457</v>
      </c>
      <c r="J33" s="21">
        <f t="shared" ref="J33:J45" si="6">I33/H33-1</f>
        <v>-0.13082806295043392</v>
      </c>
      <c r="K33" s="20">
        <f t="shared" ref="K33:K42" si="7">I33-H33</f>
        <v>-5337</v>
      </c>
      <c r="L33" s="21">
        <f t="shared" ref="L33:L45" si="8">I33/E33-1</f>
        <v>0.11507013019686774</v>
      </c>
      <c r="M33" s="20">
        <f t="shared" ref="M33:M42" si="9">I33-E33</f>
        <v>3659</v>
      </c>
      <c r="N33" s="22">
        <f>I33/$I$32</f>
        <v>0.98505347964995138</v>
      </c>
    </row>
    <row r="34" spans="1:14" x14ac:dyDescent="0.25">
      <c r="B34" s="269"/>
      <c r="C34" s="273"/>
      <c r="D34" s="23" t="s">
        <v>32</v>
      </c>
      <c r="E34" s="24">
        <v>5071</v>
      </c>
      <c r="F34" s="24">
        <v>0</v>
      </c>
      <c r="G34" s="24">
        <v>0</v>
      </c>
      <c r="H34" s="24">
        <v>0</v>
      </c>
      <c r="I34" s="24">
        <v>0</v>
      </c>
      <c r="J34" s="25" t="str">
        <f>IFERROR(I34/H34-1,"-")</f>
        <v>-</v>
      </c>
      <c r="K34" s="24">
        <f>IFERROR(I34-H34,"-")</f>
        <v>0</v>
      </c>
      <c r="L34" s="25">
        <f>IFERROR(I34/E34-1,"-")</f>
        <v>-1</v>
      </c>
      <c r="M34" s="24">
        <f>IFERROR(I34-E34,"-")</f>
        <v>-5071</v>
      </c>
      <c r="N34" s="25">
        <f>IFERROR(I34/I32,"-")</f>
        <v>0</v>
      </c>
    </row>
    <row r="35" spans="1:14" x14ac:dyDescent="0.25">
      <c r="B35" s="269"/>
      <c r="C35" s="274" t="s">
        <v>33</v>
      </c>
      <c r="D35" s="26" t="s">
        <v>30</v>
      </c>
      <c r="E35" s="51">
        <v>41878</v>
      </c>
      <c r="F35" s="51">
        <v>16241</v>
      </c>
      <c r="G35" s="51">
        <v>32334</v>
      </c>
      <c r="H35" s="51">
        <v>44536</v>
      </c>
      <c r="I35" s="51">
        <v>39815</v>
      </c>
      <c r="J35" s="28">
        <f t="shared" si="6"/>
        <v>-0.10600413148913235</v>
      </c>
      <c r="K35" s="27">
        <f t="shared" si="7"/>
        <v>-4721</v>
      </c>
      <c r="L35" s="28">
        <f t="shared" si="8"/>
        <v>-4.9262142413677878E-2</v>
      </c>
      <c r="M35" s="27">
        <f t="shared" si="9"/>
        <v>-2063</v>
      </c>
      <c r="N35" s="18">
        <f>I35/$I$35</f>
        <v>1</v>
      </c>
    </row>
    <row r="36" spans="1:14" x14ac:dyDescent="0.25">
      <c r="B36" s="269"/>
      <c r="C36" s="275"/>
      <c r="D36" s="4" t="s">
        <v>31</v>
      </c>
      <c r="E36" s="52">
        <v>35919</v>
      </c>
      <c r="F36" s="52">
        <v>16241</v>
      </c>
      <c r="G36" s="52">
        <v>32334</v>
      </c>
      <c r="H36" s="52">
        <v>43939</v>
      </c>
      <c r="I36" s="52">
        <v>39192</v>
      </c>
      <c r="J36" s="30">
        <f t="shared" si="6"/>
        <v>-0.10803614101367809</v>
      </c>
      <c r="K36" s="29">
        <f t="shared" si="7"/>
        <v>-4747</v>
      </c>
      <c r="L36" s="30">
        <f t="shared" si="8"/>
        <v>9.1121690470224781E-2</v>
      </c>
      <c r="M36" s="29">
        <f t="shared" si="9"/>
        <v>3273</v>
      </c>
      <c r="N36" s="31">
        <f>I36/$I$35</f>
        <v>0.98435263091799574</v>
      </c>
    </row>
    <row r="37" spans="1:14" x14ac:dyDescent="0.25">
      <c r="B37" s="269"/>
      <c r="C37" s="276"/>
      <c r="D37" s="32" t="s">
        <v>32</v>
      </c>
      <c r="E37" s="33">
        <v>5959</v>
      </c>
      <c r="F37" s="33">
        <v>0</v>
      </c>
      <c r="G37" s="33">
        <v>0</v>
      </c>
      <c r="H37" s="33">
        <v>0</v>
      </c>
      <c r="I37" s="33">
        <v>0</v>
      </c>
      <c r="J37" s="34" t="str">
        <f>IFERROR(I37/H37-1,"-")</f>
        <v>-</v>
      </c>
      <c r="K37" s="33">
        <f>IFERROR(I37-H37,"-")</f>
        <v>0</v>
      </c>
      <c r="L37" s="34">
        <f>IFERROR(I37/E37-1,"-")</f>
        <v>-1</v>
      </c>
      <c r="M37" s="33">
        <f>IFERROR(I37-E37,"-")</f>
        <v>-5959</v>
      </c>
      <c r="N37" s="34">
        <f>IFERROR(I37/I35,"-")</f>
        <v>0</v>
      </c>
    </row>
    <row r="38" spans="1:14" x14ac:dyDescent="0.25">
      <c r="B38" s="269"/>
      <c r="C38" s="271" t="s">
        <v>21</v>
      </c>
      <c r="D38" s="15" t="s">
        <v>30</v>
      </c>
      <c r="E38" s="49">
        <v>190027</v>
      </c>
      <c r="F38" s="49">
        <v>67472</v>
      </c>
      <c r="G38" s="49">
        <v>133756</v>
      </c>
      <c r="H38" s="49">
        <v>142013</v>
      </c>
      <c r="I38" s="49">
        <v>160183</v>
      </c>
      <c r="J38" s="17">
        <f t="shared" si="6"/>
        <v>0.12794603310964492</v>
      </c>
      <c r="K38" s="16">
        <f t="shared" si="7"/>
        <v>18170</v>
      </c>
      <c r="L38" s="17">
        <f t="shared" si="8"/>
        <v>-0.1570513663847769</v>
      </c>
      <c r="M38" s="16">
        <f t="shared" si="9"/>
        <v>-29844</v>
      </c>
      <c r="N38" s="18">
        <f>I38/$I$38</f>
        <v>1</v>
      </c>
    </row>
    <row r="39" spans="1:14" x14ac:dyDescent="0.25">
      <c r="B39" s="269"/>
      <c r="C39" s="272"/>
      <c r="D39" s="19" t="s">
        <v>31</v>
      </c>
      <c r="E39" s="50">
        <v>157573</v>
      </c>
      <c r="F39" s="50">
        <v>67472</v>
      </c>
      <c r="G39" s="50">
        <v>133756</v>
      </c>
      <c r="H39" s="50">
        <v>138748</v>
      </c>
      <c r="I39" s="50">
        <v>156925</v>
      </c>
      <c r="J39" s="21">
        <f t="shared" si="6"/>
        <v>0.13100729379882958</v>
      </c>
      <c r="K39" s="20">
        <f t="shared" si="7"/>
        <v>18177</v>
      </c>
      <c r="L39" s="21">
        <f t="shared" si="8"/>
        <v>-4.1123796589517259E-3</v>
      </c>
      <c r="M39" s="20">
        <f t="shared" si="9"/>
        <v>-648</v>
      </c>
      <c r="N39" s="22">
        <f>I39/$I$38</f>
        <v>0.97966076300231608</v>
      </c>
    </row>
    <row r="40" spans="1:14" x14ac:dyDescent="0.25">
      <c r="B40" s="269"/>
      <c r="C40" s="273"/>
      <c r="D40" s="23" t="s">
        <v>32</v>
      </c>
      <c r="E40" s="24">
        <v>32454</v>
      </c>
      <c r="F40" s="24">
        <v>0</v>
      </c>
      <c r="G40" s="24">
        <v>0</v>
      </c>
      <c r="H40" s="24">
        <v>0</v>
      </c>
      <c r="I40" s="24">
        <v>0</v>
      </c>
      <c r="J40" s="25" t="str">
        <f>IFERROR(I40/H40-1,"-")</f>
        <v>-</v>
      </c>
      <c r="K40" s="24">
        <f>IFERROR(I40-H40,"-")</f>
        <v>0</v>
      </c>
      <c r="L40" s="25">
        <f>IFERROR(I40/E40-1,"-")</f>
        <v>-1</v>
      </c>
      <c r="M40" s="24">
        <f>IFERROR(I40-E40,"-")</f>
        <v>-32454</v>
      </c>
      <c r="N40" s="25">
        <f>IFERROR(I40/I38,"-")</f>
        <v>0</v>
      </c>
    </row>
    <row r="41" spans="1:14" x14ac:dyDescent="0.25">
      <c r="B41" s="269"/>
      <c r="C41" s="274" t="s">
        <v>22</v>
      </c>
      <c r="D41" s="26" t="s">
        <v>30</v>
      </c>
      <c r="E41" s="53">
        <v>5.1541132116412163</v>
      </c>
      <c r="F41" s="53">
        <v>4.5946203609124954</v>
      </c>
      <c r="G41" s="53">
        <v>4.6030697226237178</v>
      </c>
      <c r="H41" s="53">
        <v>3.4379054904618962</v>
      </c>
      <c r="I41" s="53">
        <v>4.4501458535907767</v>
      </c>
      <c r="J41" s="36">
        <f t="shared" si="6"/>
        <v>0.29443519199036561</v>
      </c>
      <c r="K41" s="37">
        <f t="shared" si="7"/>
        <v>1.0122403631288805</v>
      </c>
      <c r="L41" s="36">
        <f t="shared" si="8"/>
        <v>-0.13658360403501424</v>
      </c>
      <c r="M41" s="37">
        <f t="shared" si="9"/>
        <v>-0.70396735805043953</v>
      </c>
      <c r="N41" s="38"/>
    </row>
    <row r="42" spans="1:14" x14ac:dyDescent="0.25">
      <c r="B42" s="269"/>
      <c r="C42" s="275"/>
      <c r="D42" s="4" t="s">
        <v>31</v>
      </c>
      <c r="E42" s="54">
        <f t="shared" ref="E42:I42" si="10">E39/E33</f>
        <v>4.9554374488961566</v>
      </c>
      <c r="F42" s="54">
        <f t="shared" si="10"/>
        <v>4.5946203609124954</v>
      </c>
      <c r="G42" s="54">
        <f t="shared" si="10"/>
        <v>4.6030697226237178</v>
      </c>
      <c r="H42" s="54">
        <f t="shared" si="10"/>
        <v>3.401186448987596</v>
      </c>
      <c r="I42" s="54">
        <f t="shared" si="10"/>
        <v>4.4257833432044444</v>
      </c>
      <c r="J42" s="40">
        <f t="shared" si="6"/>
        <v>0.30124690592067727</v>
      </c>
      <c r="K42" s="41">
        <f t="shared" si="7"/>
        <v>1.0245968942168484</v>
      </c>
      <c r="L42" s="40">
        <f t="shared" si="8"/>
        <v>-0.10688342071792167</v>
      </c>
      <c r="M42" s="41">
        <f t="shared" si="9"/>
        <v>-0.52965410569171212</v>
      </c>
      <c r="N42" s="42"/>
    </row>
    <row r="43" spans="1:14" x14ac:dyDescent="0.25">
      <c r="B43" s="269"/>
      <c r="C43" s="276"/>
      <c r="D43" s="32" t="s">
        <v>32</v>
      </c>
      <c r="E43" s="43">
        <f>IFERROR(E40/E34,"-")</f>
        <v>6.399921120094656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69"/>
      <c r="C44" s="277" t="s">
        <v>34</v>
      </c>
      <c r="D44" s="15" t="s">
        <v>30</v>
      </c>
      <c r="E44" s="57">
        <v>0.55464846121514966</v>
      </c>
      <c r="F44" s="57">
        <v>0.34514650515632672</v>
      </c>
      <c r="G44" s="57">
        <v>0.51965873065207935</v>
      </c>
      <c r="H44" s="57">
        <v>0.52090203169875549</v>
      </c>
      <c r="I44" s="57">
        <v>0.58501515649538005</v>
      </c>
      <c r="J44" s="57">
        <f t="shared" si="6"/>
        <v>0.12308096512417133</v>
      </c>
      <c r="K44" s="44">
        <f>(I44-H44)*100</f>
        <v>6.4113124796624561</v>
      </c>
      <c r="L44" s="17">
        <f t="shared" si="8"/>
        <v>5.4749444745058273E-2</v>
      </c>
      <c r="M44" s="44">
        <f>(I44-E44)*100</f>
        <v>3.0366695280230394</v>
      </c>
      <c r="N44" s="18"/>
    </row>
    <row r="45" spans="1:14" x14ac:dyDescent="0.25">
      <c r="B45" s="269"/>
      <c r="C45" s="278"/>
      <c r="D45" s="19" t="s">
        <v>31</v>
      </c>
      <c r="E45" s="58">
        <v>0.56524780462606894</v>
      </c>
      <c r="F45" s="58">
        <v>0.34514650515632672</v>
      </c>
      <c r="G45" s="58">
        <v>0.51965873065207935</v>
      </c>
      <c r="H45" s="58">
        <v>0.51699686630175168</v>
      </c>
      <c r="I45" s="58">
        <v>0.58245490312523196</v>
      </c>
      <c r="J45" s="58">
        <f t="shared" si="6"/>
        <v>0.12661205722913382</v>
      </c>
      <c r="K45" s="45">
        <f>(I45-H45)*100</f>
        <v>6.5458036823480281</v>
      </c>
      <c r="L45" s="21">
        <f t="shared" si="8"/>
        <v>3.0441690101823848E-2</v>
      </c>
      <c r="M45" s="45">
        <f>(I45-E45)*100</f>
        <v>1.720709849916302</v>
      </c>
      <c r="N45" s="22"/>
    </row>
    <row r="46" spans="1:14" x14ac:dyDescent="0.25">
      <c r="B46" s="269"/>
      <c r="C46" s="279"/>
      <c r="D46" s="23" t="s">
        <v>32</v>
      </c>
      <c r="E46" s="59">
        <v>0.5083646616541353</v>
      </c>
      <c r="F46" s="59" t="s">
        <v>235</v>
      </c>
      <c r="G46" s="59" t="s">
        <v>235</v>
      </c>
      <c r="H46" s="59" t="s">
        <v>235</v>
      </c>
      <c r="I46" s="59" t="s">
        <v>235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69"/>
      <c r="C47" s="280" t="s">
        <v>37</v>
      </c>
      <c r="D47" s="26" t="s">
        <v>30</v>
      </c>
      <c r="E47" s="51">
        <v>1127</v>
      </c>
      <c r="F47" s="51">
        <v>642</v>
      </c>
      <c r="G47" s="51">
        <v>846.4</v>
      </c>
      <c r="H47" s="51">
        <v>897.1</v>
      </c>
      <c r="I47" s="51">
        <v>897.5</v>
      </c>
      <c r="J47" s="36">
        <f>I47/H47-1</f>
        <v>4.4588117266752825E-4</v>
      </c>
      <c r="K47" s="27">
        <f>I47-H47</f>
        <v>0.39999999999997726</v>
      </c>
      <c r="L47" s="36">
        <f>I47/E47-1</f>
        <v>-0.20363797692990238</v>
      </c>
      <c r="M47" s="27">
        <f>I47-E47</f>
        <v>-229.5</v>
      </c>
      <c r="N47" s="38">
        <f>I47/$I$22</f>
        <v>0.98410087719298245</v>
      </c>
    </row>
    <row r="48" spans="1:14" x14ac:dyDescent="0.25">
      <c r="B48" s="269"/>
      <c r="C48" s="275"/>
      <c r="D48" s="4" t="s">
        <v>31</v>
      </c>
      <c r="E48" s="52">
        <v>917</v>
      </c>
      <c r="F48" s="52">
        <v>642</v>
      </c>
      <c r="G48" s="52">
        <v>846.4</v>
      </c>
      <c r="H48" s="52">
        <v>883.1</v>
      </c>
      <c r="I48" s="52">
        <v>883.1</v>
      </c>
      <c r="J48" s="40">
        <f>I48/H48-1</f>
        <v>0</v>
      </c>
      <c r="K48" s="29">
        <f>I48-H48</f>
        <v>0</v>
      </c>
      <c r="L48" s="40">
        <f>I48/E48-1</f>
        <v>-3.6968375136314013E-2</v>
      </c>
      <c r="M48" s="29">
        <f>I48-E48</f>
        <v>-33.899999999999977</v>
      </c>
      <c r="N48" s="42">
        <f>I48/$I$22</f>
        <v>0.96831140350877198</v>
      </c>
    </row>
    <row r="49" spans="2:14" x14ac:dyDescent="0.25">
      <c r="B49" s="270"/>
      <c r="C49" s="276"/>
      <c r="D49" s="32" t="s">
        <v>32</v>
      </c>
      <c r="E49" s="33">
        <v>210</v>
      </c>
      <c r="F49" s="33">
        <v>0</v>
      </c>
      <c r="G49" s="33">
        <v>0</v>
      </c>
      <c r="H49" s="33">
        <v>0</v>
      </c>
      <c r="I49" s="33">
        <v>0</v>
      </c>
      <c r="J49" s="34" t="str">
        <f>IFERROR(I49/H49-1,"-")</f>
        <v>-</v>
      </c>
      <c r="K49" s="33">
        <f>IFERROR(I49-H49,"-")</f>
        <v>0</v>
      </c>
      <c r="L49" s="34">
        <f>IFERROR(I49/E49-1,"-")</f>
        <v>-1</v>
      </c>
      <c r="M49" s="33">
        <f>IFERROR(I49-E49,"-")</f>
        <v>-210</v>
      </c>
      <c r="N49" s="34">
        <f>IFERROR(I49/I47,"-")</f>
        <v>0</v>
      </c>
    </row>
    <row r="50" spans="2:14" ht="6" customHeight="1" x14ac:dyDescent="0.25">
      <c r="B50" s="283"/>
      <c r="C50" s="283"/>
      <c r="D50" s="283"/>
      <c r="E50" s="283"/>
      <c r="F50" s="283"/>
      <c r="G50" s="283"/>
      <c r="H50" s="283"/>
      <c r="I50" s="283"/>
      <c r="J50" s="283"/>
      <c r="K50" s="283"/>
      <c r="L50" s="283"/>
      <c r="M50" s="283"/>
      <c r="N50" s="47"/>
    </row>
    <row r="51" spans="2:14" ht="28.5" customHeight="1" x14ac:dyDescent="0.25">
      <c r="B51" s="284" t="s">
        <v>38</v>
      </c>
      <c r="C51" s="285"/>
      <c r="D51" s="285"/>
      <c r="E51" s="285"/>
      <c r="F51" s="285"/>
      <c r="G51" s="285"/>
      <c r="H51" s="285"/>
      <c r="I51" s="285"/>
      <c r="J51" s="285"/>
      <c r="K51" s="285"/>
      <c r="L51" s="285"/>
      <c r="M51" s="285"/>
    </row>
    <row r="52" spans="2:14" x14ac:dyDescent="0.25">
      <c r="B52" s="60"/>
    </row>
    <row r="54" spans="2:14" ht="21.75" thickBot="1" x14ac:dyDescent="0.3">
      <c r="B54" s="267" t="s">
        <v>224</v>
      </c>
      <c r="C54" s="267"/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68" t="s">
        <v>46</v>
      </c>
      <c r="C57" s="271" t="s">
        <v>8</v>
      </c>
      <c r="D57" s="15" t="s">
        <v>30</v>
      </c>
      <c r="E57" s="49">
        <v>45076</v>
      </c>
      <c r="F57" s="49">
        <v>12633</v>
      </c>
      <c r="G57" s="49">
        <v>20161</v>
      </c>
      <c r="H57" s="49">
        <v>37751</v>
      </c>
      <c r="I57" s="49">
        <v>51166</v>
      </c>
      <c r="J57" s="17">
        <f t="shared" ref="J57:J73" si="12">I57/H57-1</f>
        <v>0.3553548250377474</v>
      </c>
      <c r="K57" s="16">
        <f t="shared" ref="K57:K73" si="13">I57-H57</f>
        <v>13415</v>
      </c>
      <c r="L57" s="17">
        <f t="shared" ref="L57:L73" si="14">I57/E57-1</f>
        <v>0.13510515573697757</v>
      </c>
      <c r="M57" s="16">
        <f t="shared" ref="M57:M73" si="15">I57-E57</f>
        <v>6090</v>
      </c>
      <c r="N57" s="17">
        <f>I57/$I$57</f>
        <v>1</v>
      </c>
    </row>
    <row r="58" spans="2:14" x14ac:dyDescent="0.25">
      <c r="B58" s="269"/>
      <c r="C58" s="272"/>
      <c r="D58" s="19" t="s">
        <v>31</v>
      </c>
      <c r="E58" s="50">
        <v>38821</v>
      </c>
      <c r="F58" s="50">
        <v>10755</v>
      </c>
      <c r="G58" s="50">
        <v>20161</v>
      </c>
      <c r="H58" s="50">
        <v>37638</v>
      </c>
      <c r="I58" s="50">
        <v>50521</v>
      </c>
      <c r="J58" s="21">
        <f t="shared" si="12"/>
        <v>0.34228705032148365</v>
      </c>
      <c r="K58" s="20">
        <f t="shared" si="13"/>
        <v>12883</v>
      </c>
      <c r="L58" s="21">
        <f t="shared" si="14"/>
        <v>0.30138327194044456</v>
      </c>
      <c r="M58" s="20">
        <f t="shared" si="15"/>
        <v>11700</v>
      </c>
      <c r="N58" s="21">
        <f t="shared" ref="N58" si="16">I58/$I$57</f>
        <v>0.98739397255990302</v>
      </c>
    </row>
    <row r="59" spans="2:14" x14ac:dyDescent="0.25">
      <c r="B59" s="269"/>
      <c r="C59" s="273"/>
      <c r="D59" s="23" t="s">
        <v>32</v>
      </c>
      <c r="E59" s="24">
        <v>6255</v>
      </c>
      <c r="F59" s="24">
        <v>1878</v>
      </c>
      <c r="G59" s="24">
        <v>0</v>
      </c>
      <c r="H59" s="24">
        <v>0</v>
      </c>
      <c r="I59" s="24">
        <v>0</v>
      </c>
      <c r="J59" s="25" t="str">
        <f>IFERROR(I59/H59-1,"-")</f>
        <v>-</v>
      </c>
      <c r="K59" s="24">
        <f>IFERROR(I59-H59,"-")</f>
        <v>0</v>
      </c>
      <c r="L59" s="25">
        <f>IFERROR(I59/E59-1,"-")</f>
        <v>-1</v>
      </c>
      <c r="M59" s="24">
        <f>IFERROR(I59-E59,"-")</f>
        <v>-6255</v>
      </c>
      <c r="N59" s="25">
        <f>IFERROR(I59/I57,"-")</f>
        <v>0</v>
      </c>
    </row>
    <row r="60" spans="2:14" x14ac:dyDescent="0.25">
      <c r="B60" s="269"/>
      <c r="C60" s="274" t="s">
        <v>33</v>
      </c>
      <c r="D60" s="26" t="s">
        <v>30</v>
      </c>
      <c r="E60" s="51">
        <v>45076</v>
      </c>
      <c r="F60" s="51">
        <v>12633</v>
      </c>
      <c r="G60" s="51">
        <v>20161</v>
      </c>
      <c r="H60" s="51">
        <v>37751</v>
      </c>
      <c r="I60" s="51">
        <v>51166</v>
      </c>
      <c r="J60" s="36">
        <f t="shared" si="12"/>
        <v>0.3553548250377474</v>
      </c>
      <c r="K60" s="51">
        <f t="shared" si="13"/>
        <v>13415</v>
      </c>
      <c r="L60" s="36">
        <f t="shared" si="14"/>
        <v>0.13510515573697757</v>
      </c>
      <c r="M60" s="51">
        <f t="shared" si="15"/>
        <v>6090</v>
      </c>
      <c r="N60" s="36">
        <f>I60/$I$60</f>
        <v>1</v>
      </c>
    </row>
    <row r="61" spans="2:14" x14ac:dyDescent="0.25">
      <c r="B61" s="269"/>
      <c r="C61" s="275"/>
      <c r="D61" s="4" t="s">
        <v>31</v>
      </c>
      <c r="E61" s="52">
        <v>38821</v>
      </c>
      <c r="F61" s="52">
        <v>10755</v>
      </c>
      <c r="G61" s="52">
        <v>20161</v>
      </c>
      <c r="H61" s="52">
        <v>37638</v>
      </c>
      <c r="I61" s="52">
        <v>50521</v>
      </c>
      <c r="J61" s="40">
        <f t="shared" si="12"/>
        <v>0.34228705032148365</v>
      </c>
      <c r="K61" s="52">
        <f t="shared" si="13"/>
        <v>12883</v>
      </c>
      <c r="L61" s="40">
        <f t="shared" si="14"/>
        <v>0.30138327194044456</v>
      </c>
      <c r="M61" s="52">
        <f t="shared" si="15"/>
        <v>11700</v>
      </c>
      <c r="N61" s="40">
        <f t="shared" ref="N61" si="17">I61/$I$60</f>
        <v>0.98739397255990302</v>
      </c>
    </row>
    <row r="62" spans="2:14" x14ac:dyDescent="0.25">
      <c r="B62" s="269"/>
      <c r="C62" s="276"/>
      <c r="D62" s="32" t="s">
        <v>32</v>
      </c>
      <c r="E62" s="33">
        <v>6255</v>
      </c>
      <c r="F62" s="33">
        <v>1878</v>
      </c>
      <c r="G62" s="33">
        <v>0</v>
      </c>
      <c r="H62" s="33">
        <v>0</v>
      </c>
      <c r="I62" s="33">
        <v>0</v>
      </c>
      <c r="J62" s="34" t="str">
        <f>IFERROR(I62/H62-1,"-")</f>
        <v>-</v>
      </c>
      <c r="K62" s="33">
        <f>IFERROR(I62-H62,"-")</f>
        <v>0</v>
      </c>
      <c r="L62" s="34">
        <f>IFERROR(I62/E62-1,"-")</f>
        <v>-1</v>
      </c>
      <c r="M62" s="33">
        <f>IFERROR(I62-E62,"-")</f>
        <v>-6255</v>
      </c>
      <c r="N62" s="61">
        <f>IFERROR(I62/I60,"-")</f>
        <v>0</v>
      </c>
    </row>
    <row r="63" spans="2:14" x14ac:dyDescent="0.25">
      <c r="B63" s="269"/>
      <c r="C63" s="271" t="s">
        <v>21</v>
      </c>
      <c r="D63" s="15" t="s">
        <v>30</v>
      </c>
      <c r="E63" s="49">
        <v>234787</v>
      </c>
      <c r="F63" s="49">
        <v>65275</v>
      </c>
      <c r="G63" s="49">
        <v>98762</v>
      </c>
      <c r="H63" s="49">
        <v>168339</v>
      </c>
      <c r="I63" s="49">
        <v>182035</v>
      </c>
      <c r="J63" s="17">
        <f t="shared" si="12"/>
        <v>8.1359637398344953E-2</v>
      </c>
      <c r="K63" s="16">
        <f t="shared" si="13"/>
        <v>13696</v>
      </c>
      <c r="L63" s="17">
        <f t="shared" si="14"/>
        <v>-0.22468024209176829</v>
      </c>
      <c r="M63" s="16">
        <f t="shared" si="15"/>
        <v>-52752</v>
      </c>
      <c r="N63" s="17">
        <f>I63/$I$63</f>
        <v>1</v>
      </c>
    </row>
    <row r="64" spans="2:14" x14ac:dyDescent="0.25">
      <c r="B64" s="269"/>
      <c r="C64" s="272"/>
      <c r="D64" s="19" t="s">
        <v>31</v>
      </c>
      <c r="E64" s="50">
        <v>192820</v>
      </c>
      <c r="F64" s="50">
        <v>54033</v>
      </c>
      <c r="G64" s="50">
        <v>98762</v>
      </c>
      <c r="H64" s="50">
        <v>167710</v>
      </c>
      <c r="I64" s="50">
        <v>177835</v>
      </c>
      <c r="J64" s="21">
        <f t="shared" si="12"/>
        <v>6.0372070836563152E-2</v>
      </c>
      <c r="K64" s="20">
        <f t="shared" si="13"/>
        <v>10125</v>
      </c>
      <c r="L64" s="21">
        <f t="shared" si="14"/>
        <v>-7.7714967327040751E-2</v>
      </c>
      <c r="M64" s="20">
        <f t="shared" si="15"/>
        <v>-14985</v>
      </c>
      <c r="N64" s="21">
        <f t="shared" ref="N64" si="18">I64/$I$63</f>
        <v>0.97692751393962696</v>
      </c>
    </row>
    <row r="65" spans="2:14" x14ac:dyDescent="0.25">
      <c r="B65" s="269"/>
      <c r="C65" s="273"/>
      <c r="D65" s="23" t="s">
        <v>32</v>
      </c>
      <c r="E65" s="24">
        <v>41967</v>
      </c>
      <c r="F65" s="24">
        <v>11242</v>
      </c>
      <c r="G65" s="24">
        <v>0</v>
      </c>
      <c r="H65" s="24">
        <v>0</v>
      </c>
      <c r="I65" s="24">
        <v>0</v>
      </c>
      <c r="J65" s="25" t="str">
        <f>IFERROR(I65/H65-1,"-")</f>
        <v>-</v>
      </c>
      <c r="K65" s="24">
        <f>IFERROR(I65-H65,"-")</f>
        <v>0</v>
      </c>
      <c r="L65" s="25">
        <f>IFERROR(I65/E65-1,"-")</f>
        <v>-1</v>
      </c>
      <c r="M65" s="24">
        <f>IFERROR(I65-E65,"-")</f>
        <v>-41967</v>
      </c>
      <c r="N65" s="25">
        <f>IFERROR(I65/I63,"-")</f>
        <v>0</v>
      </c>
    </row>
    <row r="66" spans="2:14" x14ac:dyDescent="0.25">
      <c r="B66" s="269"/>
      <c r="C66" s="274" t="s">
        <v>22</v>
      </c>
      <c r="D66" s="26" t="s">
        <v>30</v>
      </c>
      <c r="E66" s="53">
        <v>5.2086919868666248</v>
      </c>
      <c r="F66" s="53">
        <v>5.1670228765930499</v>
      </c>
      <c r="G66" s="53">
        <v>4.8986657407866669</v>
      </c>
      <c r="H66" s="53">
        <v>4.4591931339567168</v>
      </c>
      <c r="I66" s="53">
        <v>3.5577336512527848</v>
      </c>
      <c r="J66" s="36">
        <f t="shared" si="12"/>
        <v>-0.20215753290417626</v>
      </c>
      <c r="K66" s="37">
        <f t="shared" si="13"/>
        <v>-0.90145948270393195</v>
      </c>
      <c r="L66" s="36">
        <f t="shared" si="14"/>
        <v>-0.31696217395396442</v>
      </c>
      <c r="M66" s="37">
        <f t="shared" si="15"/>
        <v>-1.65095833561384</v>
      </c>
      <c r="N66" s="36"/>
    </row>
    <row r="67" spans="2:14" x14ac:dyDescent="0.25">
      <c r="B67" s="269"/>
      <c r="C67" s="275"/>
      <c r="D67" s="4" t="s">
        <v>31</v>
      </c>
      <c r="E67" s="54">
        <f t="shared" ref="E67:I67" si="19">E64/E58</f>
        <v>4.9668993585945751</v>
      </c>
      <c r="F67" s="54">
        <f t="shared" si="19"/>
        <v>5.0239888423988841</v>
      </c>
      <c r="G67" s="54">
        <f t="shared" si="19"/>
        <v>4.8986657407866669</v>
      </c>
      <c r="H67" s="54">
        <f t="shared" si="19"/>
        <v>4.4558690684946063</v>
      </c>
      <c r="I67" s="54">
        <f t="shared" si="19"/>
        <v>3.5200213772490647</v>
      </c>
      <c r="J67" s="40">
        <f t="shared" si="12"/>
        <v>-0.21002585059388046</v>
      </c>
      <c r="K67" s="41">
        <f t="shared" si="13"/>
        <v>-0.93584769124554157</v>
      </c>
      <c r="L67" s="40">
        <f t="shared" si="14"/>
        <v>-0.29130406655852126</v>
      </c>
      <c r="M67" s="41">
        <f t="shared" si="15"/>
        <v>-1.4468779813455104</v>
      </c>
      <c r="N67" s="40"/>
    </row>
    <row r="68" spans="2:14" x14ac:dyDescent="0.25">
      <c r="B68" s="269"/>
      <c r="C68" s="276"/>
      <c r="D68" s="32" t="s">
        <v>32</v>
      </c>
      <c r="E68" s="43">
        <f>IFERROR(E65/E59,"-")</f>
        <v>6.7093525179856117</v>
      </c>
      <c r="F68" s="43">
        <f t="shared" ref="F68:I68" si="20">IFERROR(F65/F59,"-")</f>
        <v>5.98615548455804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69"/>
      <c r="C69" s="277" t="s">
        <v>34</v>
      </c>
      <c r="D69" s="15" t="s">
        <v>30</v>
      </c>
      <c r="E69" s="57">
        <v>0.57076491108653105</v>
      </c>
      <c r="F69" s="57">
        <v>0.42174668708366447</v>
      </c>
      <c r="G69" s="57">
        <v>0.40408330264719122</v>
      </c>
      <c r="H69" s="57">
        <v>0.53778304538949095</v>
      </c>
      <c r="I69" s="57">
        <v>0.55454348826086564</v>
      </c>
      <c r="J69" s="57">
        <f t="shared" si="12"/>
        <v>3.1165807503722665E-2</v>
      </c>
      <c r="K69" s="44">
        <f t="shared" si="13"/>
        <v>1.6760442871374681E-2</v>
      </c>
      <c r="L69" s="17">
        <f t="shared" si="14"/>
        <v>-2.8420497670022637E-2</v>
      </c>
      <c r="M69" s="44">
        <f t="shared" si="15"/>
        <v>-1.622142282566541E-2</v>
      </c>
      <c r="N69" s="17"/>
    </row>
    <row r="70" spans="2:14" x14ac:dyDescent="0.25">
      <c r="B70" s="269"/>
      <c r="C70" s="278"/>
      <c r="D70" s="19" t="s">
        <v>31</v>
      </c>
      <c r="E70" s="58">
        <v>0.5760893921512974</v>
      </c>
      <c r="F70" s="58">
        <v>0.39669184855626283</v>
      </c>
      <c r="G70" s="58">
        <v>0.40408330264719122</v>
      </c>
      <c r="H70" s="58">
        <v>0.5372393247269116</v>
      </c>
      <c r="I70" s="58">
        <v>0.55031548718710444</v>
      </c>
      <c r="J70" s="58">
        <f t="shared" si="12"/>
        <v>2.4339548239212805E-2</v>
      </c>
      <c r="K70" s="45">
        <f t="shared" si="13"/>
        <v>1.3076162460192831E-2</v>
      </c>
      <c r="L70" s="21">
        <f t="shared" si="14"/>
        <v>-4.4739419463957097E-2</v>
      </c>
      <c r="M70" s="45">
        <f t="shared" si="15"/>
        <v>-2.5773904964192962E-2</v>
      </c>
      <c r="N70" s="21"/>
    </row>
    <row r="71" spans="2:14" x14ac:dyDescent="0.25">
      <c r="B71" s="269"/>
      <c r="C71" s="279"/>
      <c r="D71" s="23" t="s">
        <v>32</v>
      </c>
      <c r="E71" s="59">
        <v>0.54751467710371815</v>
      </c>
      <c r="F71" s="59">
        <v>0.60558069381598789</v>
      </c>
      <c r="G71" s="59" t="s">
        <v>235</v>
      </c>
      <c r="H71" s="59" t="s">
        <v>235</v>
      </c>
      <c r="I71" s="59" t="s">
        <v>235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69"/>
      <c r="C72" s="280" t="s">
        <v>39</v>
      </c>
      <c r="D72" s="26" t="s">
        <v>30</v>
      </c>
      <c r="E72" s="51">
        <v>1127</v>
      </c>
      <c r="F72" s="51">
        <v>437</v>
      </c>
      <c r="G72" s="51">
        <v>669</v>
      </c>
      <c r="H72" s="51">
        <v>857</v>
      </c>
      <c r="I72" s="51">
        <v>900</v>
      </c>
      <c r="J72" s="36">
        <f t="shared" si="12"/>
        <v>5.0175029171528607E-2</v>
      </c>
      <c r="K72" s="27">
        <f t="shared" si="13"/>
        <v>43</v>
      </c>
      <c r="L72" s="36">
        <f t="shared" si="14"/>
        <v>-0.20141969831410822</v>
      </c>
      <c r="M72" s="27">
        <f t="shared" si="15"/>
        <v>-227</v>
      </c>
      <c r="N72" s="36">
        <f>I72/$I$72</f>
        <v>1</v>
      </c>
    </row>
    <row r="73" spans="2:14" x14ac:dyDescent="0.25">
      <c r="B73" s="269"/>
      <c r="C73" s="275"/>
      <c r="D73" s="4" t="s">
        <v>31</v>
      </c>
      <c r="E73" s="52">
        <v>917</v>
      </c>
      <c r="F73" s="52">
        <v>386</v>
      </c>
      <c r="G73" s="52">
        <v>669</v>
      </c>
      <c r="H73" s="52">
        <v>855</v>
      </c>
      <c r="I73" s="52">
        <v>886</v>
      </c>
      <c r="J73" s="40">
        <f t="shared" si="12"/>
        <v>3.6257309941520433E-2</v>
      </c>
      <c r="K73" s="29">
        <f t="shared" si="13"/>
        <v>31</v>
      </c>
      <c r="L73" s="40">
        <f t="shared" si="14"/>
        <v>-3.3805888767720838E-2</v>
      </c>
      <c r="M73" s="29">
        <f t="shared" si="15"/>
        <v>-31</v>
      </c>
      <c r="N73" s="40">
        <f t="shared" ref="N73" si="21">I73/$I$72</f>
        <v>0.98444444444444446</v>
      </c>
    </row>
    <row r="74" spans="2:14" x14ac:dyDescent="0.25">
      <c r="B74" s="270"/>
      <c r="C74" s="276"/>
      <c r="D74" s="32" t="s">
        <v>32</v>
      </c>
      <c r="E74" s="33">
        <v>210</v>
      </c>
      <c r="F74" s="33">
        <v>51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>
        <f>IFERROR(I74/E74-1,"-")</f>
        <v>-1</v>
      </c>
      <c r="M74" s="33">
        <f>IFERROR(I74-E74,"-")</f>
        <v>-210</v>
      </c>
      <c r="N74" s="61">
        <f>IFERROR(I74/I72,"-")</f>
        <v>0</v>
      </c>
    </row>
    <row r="75" spans="2:14" x14ac:dyDescent="0.25">
      <c r="B75" s="283"/>
      <c r="C75" s="283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47"/>
    </row>
    <row r="76" spans="2:14" ht="27" customHeight="1" x14ac:dyDescent="0.25">
      <c r="B76" s="284" t="s">
        <v>36</v>
      </c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</row>
  </sheetData>
  <mergeCells count="30"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4:M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47CC7-FC43-43CE-BBA4-D360C0F0C5AC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AED17-65A2-49ED-A21F-A0EE3EAE59E8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7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7"/>
      <c r="D5" s="267"/>
      <c r="E5" s="267"/>
      <c r="F5" s="267"/>
      <c r="G5" s="267"/>
      <c r="H5" s="267"/>
      <c r="I5" s="267"/>
      <c r="J5" s="267"/>
      <c r="L5" s="267" t="s">
        <v>268</v>
      </c>
      <c r="M5" s="267"/>
      <c r="N5" s="267"/>
      <c r="O5" s="267"/>
      <c r="P5" s="267"/>
      <c r="Q5" s="267"/>
      <c r="R5" s="267"/>
      <c r="S5" s="267"/>
      <c r="T5" s="267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225</v>
      </c>
      <c r="D8" s="172" t="s">
        <v>226</v>
      </c>
      <c r="E8" s="172" t="s">
        <v>227</v>
      </c>
      <c r="F8" s="172" t="s">
        <v>228</v>
      </c>
      <c r="G8" s="172" t="s">
        <v>229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225</v>
      </c>
      <c r="N8" s="172" t="s">
        <v>226</v>
      </c>
      <c r="O8" s="172" t="s">
        <v>227</v>
      </c>
      <c r="P8" s="172" t="s">
        <v>228</v>
      </c>
      <c r="Q8" s="172" t="s">
        <v>229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46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487870</v>
      </c>
      <c r="D10" s="176">
        <v>412044</v>
      </c>
      <c r="E10" s="176">
        <v>499612</v>
      </c>
      <c r="F10" s="176">
        <v>547682</v>
      </c>
      <c r="G10" s="176">
        <v>570452</v>
      </c>
      <c r="H10" s="177">
        <f t="shared" ref="H10:H22" si="0">IFERROR(G10/F10-1,"-")</f>
        <v>4.1575220657242618E-2</v>
      </c>
      <c r="I10" s="177">
        <f t="shared" ref="I10:I22" si="1">IFERROR(G10/C10-1,"-")</f>
        <v>0.16927050238793129</v>
      </c>
      <c r="J10" s="177">
        <f t="shared" ref="J10:J22" si="2">G10/G$10</f>
        <v>1</v>
      </c>
      <c r="L10" s="154" t="s">
        <v>68</v>
      </c>
      <c r="M10" s="176">
        <v>4013</v>
      </c>
      <c r="N10" s="176">
        <v>3543</v>
      </c>
      <c r="O10" s="176">
        <v>3705</v>
      </c>
      <c r="P10" s="176">
        <v>4644</v>
      </c>
      <c r="Q10" s="176">
        <v>4440</v>
      </c>
      <c r="R10" s="177">
        <f t="shared" ref="R10:R22" si="3">IFERROR(Q10/P10-1,"-")</f>
        <v>-4.3927648578811374E-2</v>
      </c>
      <c r="S10" s="177">
        <f t="shared" ref="S10:S22" si="4">IFERROR(Q10/M10-1,"-")</f>
        <v>0.10640418639421889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93217</v>
      </c>
      <c r="D11" s="158">
        <v>85265</v>
      </c>
      <c r="E11" s="158">
        <v>89263</v>
      </c>
      <c r="F11" s="158">
        <v>89409</v>
      </c>
      <c r="G11" s="158">
        <v>92487</v>
      </c>
      <c r="H11" s="159">
        <f t="shared" si="0"/>
        <v>3.4426064490151953E-2</v>
      </c>
      <c r="I11" s="160">
        <f t="shared" si="1"/>
        <v>-7.8311895898817152E-3</v>
      </c>
      <c r="J11" s="159">
        <f t="shared" si="2"/>
        <v>0.16212932902330082</v>
      </c>
      <c r="K11" s="79"/>
      <c r="L11" s="157" t="s">
        <v>97</v>
      </c>
      <c r="M11" s="158">
        <v>920</v>
      </c>
      <c r="N11" s="158">
        <v>655</v>
      </c>
      <c r="O11" s="158">
        <v>662</v>
      </c>
      <c r="P11" s="158">
        <v>1117</v>
      </c>
      <c r="Q11" s="158">
        <v>1125</v>
      </c>
      <c r="R11" s="159">
        <f t="shared" si="3"/>
        <v>7.1620411817368002E-3</v>
      </c>
      <c r="S11" s="160">
        <f t="shared" si="4"/>
        <v>0.22282608695652173</v>
      </c>
      <c r="T11" s="159">
        <f t="shared" si="5"/>
        <v>0.2533783783783784</v>
      </c>
    </row>
    <row r="12" spans="1:20" x14ac:dyDescent="0.25">
      <c r="B12" s="162" t="s">
        <v>103</v>
      </c>
      <c r="C12" s="163">
        <v>37242</v>
      </c>
      <c r="D12" s="163">
        <v>41081</v>
      </c>
      <c r="E12" s="163">
        <v>35180</v>
      </c>
      <c r="F12" s="163">
        <v>33676</v>
      </c>
      <c r="G12" s="163">
        <v>34581</v>
      </c>
      <c r="H12" s="164">
        <f t="shared" si="0"/>
        <v>2.6873737973631018E-2</v>
      </c>
      <c r="I12" s="165">
        <f t="shared" si="1"/>
        <v>-7.1451586917995802E-2</v>
      </c>
      <c r="J12" s="164">
        <f t="shared" si="2"/>
        <v>6.0620350178454976E-2</v>
      </c>
      <c r="K12" s="79"/>
      <c r="L12" s="162" t="s">
        <v>103</v>
      </c>
      <c r="M12" s="163">
        <v>311</v>
      </c>
      <c r="N12" s="163">
        <v>347</v>
      </c>
      <c r="O12" s="163">
        <v>406</v>
      </c>
      <c r="P12" s="163">
        <v>649</v>
      </c>
      <c r="Q12" s="163">
        <v>804</v>
      </c>
      <c r="R12" s="164">
        <f t="shared" si="3"/>
        <v>0.23882896764252703</v>
      </c>
      <c r="S12" s="165">
        <f t="shared" si="4"/>
        <v>1.585209003215434</v>
      </c>
      <c r="T12" s="164">
        <f t="shared" si="5"/>
        <v>0.18108108108108109</v>
      </c>
    </row>
    <row r="13" spans="1:20" x14ac:dyDescent="0.25">
      <c r="B13" s="162" t="s">
        <v>100</v>
      </c>
      <c r="C13" s="163">
        <v>55975</v>
      </c>
      <c r="D13" s="163">
        <v>44184</v>
      </c>
      <c r="E13" s="163">
        <v>54083</v>
      </c>
      <c r="F13" s="163">
        <v>55733</v>
      </c>
      <c r="G13" s="163">
        <v>57906</v>
      </c>
      <c r="H13" s="164">
        <f t="shared" si="0"/>
        <v>3.8989467640356601E-2</v>
      </c>
      <c r="I13" s="165">
        <f t="shared" si="1"/>
        <v>3.4497543546226028E-2</v>
      </c>
      <c r="J13" s="164">
        <f t="shared" si="2"/>
        <v>0.10150897884484585</v>
      </c>
      <c r="K13" s="79"/>
      <c r="L13" s="162" t="s">
        <v>100</v>
      </c>
      <c r="M13" s="163">
        <v>609</v>
      </c>
      <c r="N13" s="163">
        <v>308</v>
      </c>
      <c r="O13" s="163">
        <v>256</v>
      </c>
      <c r="P13" s="163">
        <v>468</v>
      </c>
      <c r="Q13" s="163">
        <v>321</v>
      </c>
      <c r="R13" s="164">
        <f t="shared" si="3"/>
        <v>-0.3141025641025641</v>
      </c>
      <c r="S13" s="165">
        <f t="shared" si="4"/>
        <v>-0.47290640394088668</v>
      </c>
      <c r="T13" s="164">
        <f>Q13/Q$10</f>
        <v>7.2297297297297294E-2</v>
      </c>
    </row>
    <row r="14" spans="1:20" x14ac:dyDescent="0.25">
      <c r="B14" s="157" t="s">
        <v>107</v>
      </c>
      <c r="C14" s="158">
        <v>394653</v>
      </c>
      <c r="D14" s="158">
        <v>326779</v>
      </c>
      <c r="E14" s="158">
        <v>410349</v>
      </c>
      <c r="F14" s="158">
        <v>458273</v>
      </c>
      <c r="G14" s="158">
        <v>477965</v>
      </c>
      <c r="H14" s="159">
        <f t="shared" si="0"/>
        <v>4.2970020053548774E-2</v>
      </c>
      <c r="I14" s="160">
        <f t="shared" si="1"/>
        <v>0.21110190471122725</v>
      </c>
      <c r="J14" s="159">
        <f t="shared" si="2"/>
        <v>0.83787067097669921</v>
      </c>
      <c r="K14" s="79"/>
      <c r="L14" s="157" t="s">
        <v>107</v>
      </c>
      <c r="M14" s="158">
        <v>3093</v>
      </c>
      <c r="N14" s="158">
        <v>2888</v>
      </c>
      <c r="O14" s="158">
        <v>3043</v>
      </c>
      <c r="P14" s="158">
        <v>3527</v>
      </c>
      <c r="Q14" s="158">
        <v>3315</v>
      </c>
      <c r="R14" s="159">
        <f t="shared" si="3"/>
        <v>-6.0107740289197631E-2</v>
      </c>
      <c r="S14" s="160">
        <f t="shared" si="4"/>
        <v>7.1774975751697445E-2</v>
      </c>
      <c r="T14" s="159">
        <f t="shared" si="5"/>
        <v>0.7466216216216216</v>
      </c>
    </row>
    <row r="15" spans="1:20" x14ac:dyDescent="0.25">
      <c r="B15" s="162" t="s">
        <v>110</v>
      </c>
      <c r="C15" s="163">
        <v>180485</v>
      </c>
      <c r="D15" s="163">
        <v>132802</v>
      </c>
      <c r="E15" s="163">
        <v>201637</v>
      </c>
      <c r="F15" s="163">
        <v>222399</v>
      </c>
      <c r="G15" s="163">
        <v>227477</v>
      </c>
      <c r="H15" s="164">
        <f t="shared" si="0"/>
        <v>2.2832836478581253E-2</v>
      </c>
      <c r="I15" s="165">
        <f t="shared" si="1"/>
        <v>0.26036512729589711</v>
      </c>
      <c r="J15" s="164">
        <f t="shared" si="2"/>
        <v>0.39876624150673501</v>
      </c>
      <c r="K15" s="79"/>
      <c r="L15" s="162" t="s">
        <v>110</v>
      </c>
      <c r="M15" s="163">
        <v>1023</v>
      </c>
      <c r="N15" s="163">
        <v>887</v>
      </c>
      <c r="O15" s="163">
        <v>1071</v>
      </c>
      <c r="P15" s="163">
        <v>983</v>
      </c>
      <c r="Q15" s="163">
        <v>1149</v>
      </c>
      <c r="R15" s="164">
        <f t="shared" si="3"/>
        <v>0.16887080366225837</v>
      </c>
      <c r="S15" s="165">
        <f t="shared" si="4"/>
        <v>0.12316715542521983</v>
      </c>
      <c r="T15" s="164">
        <f t="shared" si="5"/>
        <v>0.25878378378378381</v>
      </c>
    </row>
    <row r="16" spans="1:20" x14ac:dyDescent="0.25">
      <c r="B16" s="162" t="s">
        <v>113</v>
      </c>
      <c r="C16" s="163">
        <v>52401</v>
      </c>
      <c r="D16" s="163">
        <v>45394</v>
      </c>
      <c r="E16" s="163">
        <v>39504</v>
      </c>
      <c r="F16" s="163">
        <v>45786</v>
      </c>
      <c r="G16" s="163">
        <v>49657</v>
      </c>
      <c r="H16" s="164">
        <f t="shared" si="0"/>
        <v>8.4545494255886089E-2</v>
      </c>
      <c r="I16" s="165">
        <f t="shared" si="1"/>
        <v>-5.2365412873800143E-2</v>
      </c>
      <c r="J16" s="164">
        <f t="shared" si="2"/>
        <v>8.7048515913696514E-2</v>
      </c>
      <c r="K16" s="79"/>
      <c r="L16" s="162" t="s">
        <v>113</v>
      </c>
      <c r="M16" s="163">
        <v>971</v>
      </c>
      <c r="N16" s="163">
        <v>814</v>
      </c>
      <c r="O16" s="163">
        <v>608</v>
      </c>
      <c r="P16" s="163">
        <v>740</v>
      </c>
      <c r="Q16" s="163">
        <v>655</v>
      </c>
      <c r="R16" s="164">
        <f t="shared" si="3"/>
        <v>-0.11486486486486491</v>
      </c>
      <c r="S16" s="165">
        <f t="shared" si="4"/>
        <v>-0.32543769309989701</v>
      </c>
      <c r="T16" s="164">
        <f t="shared" si="5"/>
        <v>0.14752252252252251</v>
      </c>
    </row>
    <row r="17" spans="2:24" x14ac:dyDescent="0.25">
      <c r="B17" s="162" t="s">
        <v>116</v>
      </c>
      <c r="C17" s="163">
        <v>17910</v>
      </c>
      <c r="D17" s="163">
        <v>18751</v>
      </c>
      <c r="E17" s="163">
        <v>22924</v>
      </c>
      <c r="F17" s="163">
        <v>27893</v>
      </c>
      <c r="G17" s="163">
        <v>27971</v>
      </c>
      <c r="H17" s="164">
        <f t="shared" si="0"/>
        <v>2.7964005305991524E-3</v>
      </c>
      <c r="I17" s="165">
        <f t="shared" si="1"/>
        <v>0.56175321049692917</v>
      </c>
      <c r="J17" s="164">
        <f t="shared" si="2"/>
        <v>4.9033047478140142E-2</v>
      </c>
      <c r="K17" s="79"/>
      <c r="L17" s="162" t="s">
        <v>116</v>
      </c>
      <c r="M17" s="163">
        <v>105</v>
      </c>
      <c r="N17" s="163">
        <v>355</v>
      </c>
      <c r="O17" s="163">
        <v>306</v>
      </c>
      <c r="P17" s="163">
        <v>297</v>
      </c>
      <c r="Q17" s="163">
        <v>274</v>
      </c>
      <c r="R17" s="164">
        <f t="shared" si="3"/>
        <v>-7.7441077441077422E-2</v>
      </c>
      <c r="S17" s="165">
        <f t="shared" si="4"/>
        <v>1.6095238095238096</v>
      </c>
      <c r="T17" s="164">
        <f t="shared" si="5"/>
        <v>6.1711711711711713E-2</v>
      </c>
    </row>
    <row r="18" spans="2:24" x14ac:dyDescent="0.25">
      <c r="B18" s="162" t="s">
        <v>123</v>
      </c>
      <c r="C18" s="163">
        <v>15213</v>
      </c>
      <c r="D18" s="163">
        <v>23109</v>
      </c>
      <c r="E18" s="163">
        <v>15513</v>
      </c>
      <c r="F18" s="163">
        <v>19208</v>
      </c>
      <c r="G18" s="163">
        <v>21688</v>
      </c>
      <c r="H18" s="164">
        <f t="shared" si="0"/>
        <v>0.1291128696376509</v>
      </c>
      <c r="I18" s="165">
        <f t="shared" si="1"/>
        <v>0.42562282258594619</v>
      </c>
      <c r="J18" s="164">
        <f t="shared" si="2"/>
        <v>3.8018974427296251E-2</v>
      </c>
      <c r="K18" s="79"/>
      <c r="L18" s="162" t="s">
        <v>123</v>
      </c>
      <c r="M18" s="163">
        <v>61</v>
      </c>
      <c r="N18" s="163">
        <v>61</v>
      </c>
      <c r="O18" s="163">
        <v>118</v>
      </c>
      <c r="P18" s="163">
        <v>144</v>
      </c>
      <c r="Q18" s="163">
        <v>110</v>
      </c>
      <c r="R18" s="164">
        <f t="shared" si="3"/>
        <v>-0.23611111111111116</v>
      </c>
      <c r="S18" s="165">
        <f t="shared" si="4"/>
        <v>0.80327868852459017</v>
      </c>
      <c r="T18" s="164">
        <f t="shared" si="5"/>
        <v>2.4774774774774775E-2</v>
      </c>
    </row>
    <row r="19" spans="2:24" x14ac:dyDescent="0.25">
      <c r="B19" s="162" t="s">
        <v>119</v>
      </c>
      <c r="C19" s="163">
        <v>12858</v>
      </c>
      <c r="D19" s="163">
        <v>18824</v>
      </c>
      <c r="E19" s="163">
        <v>15521</v>
      </c>
      <c r="F19" s="163">
        <v>17225</v>
      </c>
      <c r="G19" s="163">
        <v>17030</v>
      </c>
      <c r="H19" s="164">
        <f t="shared" si="0"/>
        <v>-1.132075471698113E-2</v>
      </c>
      <c r="I19" s="165">
        <f t="shared" si="1"/>
        <v>0.32446725773837293</v>
      </c>
      <c r="J19" s="164">
        <f t="shared" si="2"/>
        <v>2.9853519665107669E-2</v>
      </c>
      <c r="K19" s="79"/>
      <c r="L19" s="162" t="s">
        <v>119</v>
      </c>
      <c r="M19" s="163">
        <v>44</v>
      </c>
      <c r="N19" s="163">
        <v>73</v>
      </c>
      <c r="O19" s="163">
        <v>14</v>
      </c>
      <c r="P19" s="163">
        <v>75</v>
      </c>
      <c r="Q19" s="163">
        <v>91</v>
      </c>
      <c r="R19" s="164">
        <f t="shared" si="3"/>
        <v>0.21333333333333337</v>
      </c>
      <c r="S19" s="165">
        <f t="shared" si="4"/>
        <v>1.0681818181818183</v>
      </c>
      <c r="T19" s="164">
        <f t="shared" si="5"/>
        <v>2.0495495495495494E-2</v>
      </c>
    </row>
    <row r="20" spans="2:24" x14ac:dyDescent="0.25">
      <c r="B20" s="162" t="s">
        <v>128</v>
      </c>
      <c r="C20" s="163">
        <v>6016</v>
      </c>
      <c r="D20" s="163">
        <v>5762</v>
      </c>
      <c r="E20" s="163">
        <v>6896</v>
      </c>
      <c r="F20" s="163">
        <v>5735</v>
      </c>
      <c r="G20" s="163">
        <v>5247</v>
      </c>
      <c r="H20" s="164">
        <f t="shared" si="0"/>
        <v>-8.5091543156059268E-2</v>
      </c>
      <c r="I20" s="165">
        <f t="shared" si="1"/>
        <v>-0.12782579787234039</v>
      </c>
      <c r="J20" s="164">
        <f t="shared" si="2"/>
        <v>9.1979693295842595E-3</v>
      </c>
      <c r="K20" s="79"/>
      <c r="L20" s="162" t="s">
        <v>128</v>
      </c>
      <c r="M20" s="163">
        <v>8</v>
      </c>
      <c r="N20" s="163">
        <v>5</v>
      </c>
      <c r="O20" s="163">
        <v>8</v>
      </c>
      <c r="P20" s="163">
        <v>17</v>
      </c>
      <c r="Q20" s="163">
        <v>4</v>
      </c>
      <c r="R20" s="164">
        <f t="shared" si="3"/>
        <v>-0.76470588235294112</v>
      </c>
      <c r="S20" s="165">
        <f t="shared" si="4"/>
        <v>-0.5</v>
      </c>
      <c r="T20" s="164">
        <f t="shared" si="5"/>
        <v>9.0090090090090091E-4</v>
      </c>
    </row>
    <row r="21" spans="2:24" x14ac:dyDescent="0.25">
      <c r="B21" s="162" t="s">
        <v>131</v>
      </c>
      <c r="C21" s="163">
        <v>10245</v>
      </c>
      <c r="D21" s="163">
        <v>3707</v>
      </c>
      <c r="E21" s="163">
        <v>6156</v>
      </c>
      <c r="F21" s="163">
        <v>6594</v>
      </c>
      <c r="G21" s="163">
        <v>5833</v>
      </c>
      <c r="H21" s="164">
        <f t="shared" si="0"/>
        <v>-0.11540794661813769</v>
      </c>
      <c r="I21" s="165">
        <f t="shared" si="1"/>
        <v>-0.43064909712054655</v>
      </c>
      <c r="J21" s="164">
        <f t="shared" si="2"/>
        <v>1.0225224909370114E-2</v>
      </c>
      <c r="K21" s="79"/>
      <c r="L21" s="162" t="s">
        <v>131</v>
      </c>
      <c r="M21" s="163">
        <v>20</v>
      </c>
      <c r="N21" s="163">
        <v>21</v>
      </c>
      <c r="O21" s="163">
        <v>13</v>
      </c>
      <c r="P21" s="163">
        <v>16</v>
      </c>
      <c r="Q21" s="163">
        <v>8</v>
      </c>
      <c r="R21" s="164">
        <f t="shared" si="3"/>
        <v>-0.5</v>
      </c>
      <c r="S21" s="165">
        <f t="shared" si="4"/>
        <v>-0.6</v>
      </c>
      <c r="T21" s="164">
        <f t="shared" si="5"/>
        <v>1.8018018018018018E-3</v>
      </c>
    </row>
    <row r="22" spans="2:24" x14ac:dyDescent="0.25">
      <c r="B22" s="168" t="s">
        <v>145</v>
      </c>
      <c r="C22" s="169">
        <f>C14-SUM(C15:C21)</f>
        <v>99525</v>
      </c>
      <c r="D22" s="169">
        <f>D14-SUM(D15:D21)</f>
        <v>78430</v>
      </c>
      <c r="E22" s="169">
        <f>E14-SUM(E15:E21)</f>
        <v>102198</v>
      </c>
      <c r="F22" s="169">
        <f>F14-SUM(F15:F21)</f>
        <v>113433</v>
      </c>
      <c r="G22" s="169">
        <f>G14-SUM(G15:G21)</f>
        <v>123062</v>
      </c>
      <c r="H22" s="170">
        <f t="shared" si="0"/>
        <v>8.4887113979177142E-2</v>
      </c>
      <c r="I22" s="171">
        <f t="shared" si="1"/>
        <v>0.23649334338106009</v>
      </c>
      <c r="J22" s="170">
        <f t="shared" si="2"/>
        <v>0.21572717774676922</v>
      </c>
      <c r="K22" s="79"/>
      <c r="L22" s="168" t="s">
        <v>145</v>
      </c>
      <c r="M22" s="169">
        <f>M14-SUM(M15:M21)</f>
        <v>861</v>
      </c>
      <c r="N22" s="169">
        <f>N14-SUM(N15:N21)</f>
        <v>672</v>
      </c>
      <c r="O22" s="169">
        <f>O14-SUM(O15:O21)</f>
        <v>905</v>
      </c>
      <c r="P22" s="169">
        <f>P14-SUM(P15:P21)</f>
        <v>1255</v>
      </c>
      <c r="Q22" s="169">
        <f>Q14-SUM(Q15:Q21)</f>
        <v>1024</v>
      </c>
      <c r="R22" s="170">
        <f t="shared" si="3"/>
        <v>-0.18406374501992029</v>
      </c>
      <c r="S22" s="171">
        <f t="shared" si="4"/>
        <v>0.18931475029036005</v>
      </c>
      <c r="T22" s="170">
        <f t="shared" si="5"/>
        <v>0.23063063063063063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186207</v>
      </c>
      <c r="D24" s="176">
        <v>157938</v>
      </c>
      <c r="E24" s="176">
        <v>186101</v>
      </c>
      <c r="F24" s="176">
        <v>202954</v>
      </c>
      <c r="G24" s="176">
        <v>203516</v>
      </c>
      <c r="H24" s="177">
        <f t="shared" ref="H24:H36" si="6">IFERROR(G24/F24-1,"-")</f>
        <v>2.7691003872798436E-3</v>
      </c>
      <c r="I24" s="177">
        <f t="shared" ref="I24:I36" si="7">IFERROR(G24/C24-1,"-")</f>
        <v>9.2955689098691341E-2</v>
      </c>
      <c r="J24" s="177">
        <f t="shared" ref="J24:J36" si="8">G24/G$10</f>
        <v>0.35676270746706124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18820</v>
      </c>
      <c r="D25" s="158">
        <v>18331</v>
      </c>
      <c r="E25" s="158">
        <v>13996</v>
      </c>
      <c r="F25" s="158">
        <v>14026</v>
      </c>
      <c r="G25" s="158">
        <v>11998</v>
      </c>
      <c r="H25" s="159">
        <f t="shared" si="6"/>
        <v>-0.14458862113218307</v>
      </c>
      <c r="I25" s="160">
        <f t="shared" si="7"/>
        <v>-0.36248671625929862</v>
      </c>
      <c r="J25" s="159">
        <f t="shared" si="8"/>
        <v>2.1032444447560882E-2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8805</v>
      </c>
      <c r="D26" s="163">
        <v>7798</v>
      </c>
      <c r="E26" s="163">
        <v>4763</v>
      </c>
      <c r="F26" s="163">
        <v>5460</v>
      </c>
      <c r="G26" s="163">
        <v>4155</v>
      </c>
      <c r="H26" s="164">
        <f t="shared" si="6"/>
        <v>-0.23901098901098905</v>
      </c>
      <c r="I26" s="165">
        <f t="shared" si="7"/>
        <v>-0.52810902896081768</v>
      </c>
      <c r="J26" s="164">
        <f t="shared" si="8"/>
        <v>7.2836978396078897E-3</v>
      </c>
    </row>
    <row r="27" spans="2:24" x14ac:dyDescent="0.25">
      <c r="B27" s="162" t="s">
        <v>100</v>
      </c>
      <c r="C27" s="163">
        <v>10015</v>
      </c>
      <c r="D27" s="163">
        <v>10533</v>
      </c>
      <c r="E27" s="163">
        <v>9233</v>
      </c>
      <c r="F27" s="163">
        <v>8566</v>
      </c>
      <c r="G27" s="163">
        <v>7843</v>
      </c>
      <c r="H27" s="164">
        <f t="shared" si="6"/>
        <v>-8.4403455521830484E-2</v>
      </c>
      <c r="I27" s="165">
        <f t="shared" si="7"/>
        <v>-0.21687468796804787</v>
      </c>
      <c r="J27" s="164">
        <f t="shared" si="8"/>
        <v>1.3748746607952991E-2</v>
      </c>
    </row>
    <row r="28" spans="2:24" x14ac:dyDescent="0.25">
      <c r="B28" s="157" t="s">
        <v>107</v>
      </c>
      <c r="C28" s="158">
        <v>167387</v>
      </c>
      <c r="D28" s="158">
        <v>139607</v>
      </c>
      <c r="E28" s="158">
        <v>172105</v>
      </c>
      <c r="F28" s="158">
        <v>188928</v>
      </c>
      <c r="G28" s="158">
        <v>191518</v>
      </c>
      <c r="H28" s="159">
        <f t="shared" si="6"/>
        <v>1.3708926151761558E-2</v>
      </c>
      <c r="I28" s="160">
        <f t="shared" si="7"/>
        <v>0.1441629278259362</v>
      </c>
      <c r="J28" s="159">
        <f t="shared" si="8"/>
        <v>0.33573026301950032</v>
      </c>
    </row>
    <row r="29" spans="2:24" x14ac:dyDescent="0.25">
      <c r="B29" s="162" t="s">
        <v>110</v>
      </c>
      <c r="C29" s="163">
        <v>81899</v>
      </c>
      <c r="D29" s="163">
        <v>60774</v>
      </c>
      <c r="E29" s="163">
        <v>91730</v>
      </c>
      <c r="F29" s="163">
        <v>100727</v>
      </c>
      <c r="G29" s="163">
        <v>102322</v>
      </c>
      <c r="H29" s="164">
        <f t="shared" si="6"/>
        <v>1.5834880419351327E-2</v>
      </c>
      <c r="I29" s="165">
        <f t="shared" si="7"/>
        <v>0.24936812415291998</v>
      </c>
      <c r="J29" s="164">
        <f t="shared" si="8"/>
        <v>0.17937004340417775</v>
      </c>
    </row>
    <row r="30" spans="2:24" x14ac:dyDescent="0.25">
      <c r="B30" s="162" t="s">
        <v>113</v>
      </c>
      <c r="C30" s="163">
        <v>22715</v>
      </c>
      <c r="D30" s="163">
        <v>21716</v>
      </c>
      <c r="E30" s="163">
        <v>17946</v>
      </c>
      <c r="F30" s="163">
        <v>20285</v>
      </c>
      <c r="G30" s="163">
        <v>21093</v>
      </c>
      <c r="H30" s="164">
        <f t="shared" si="6"/>
        <v>3.9832388464382529E-2</v>
      </c>
      <c r="I30" s="165">
        <f t="shared" si="7"/>
        <v>-7.1406559542152803E-2</v>
      </c>
      <c r="J30" s="164">
        <f t="shared" si="8"/>
        <v>3.6975941884680917E-2</v>
      </c>
    </row>
    <row r="31" spans="2:24" x14ac:dyDescent="0.25">
      <c r="B31" s="162" t="s">
        <v>116</v>
      </c>
      <c r="C31" s="163">
        <v>5611</v>
      </c>
      <c r="D31" s="163">
        <v>5902</v>
      </c>
      <c r="E31" s="163">
        <v>7267</v>
      </c>
      <c r="F31" s="163">
        <v>8150</v>
      </c>
      <c r="G31" s="163">
        <v>5914</v>
      </c>
      <c r="H31" s="164">
        <f t="shared" si="6"/>
        <v>-0.27435582822085891</v>
      </c>
      <c r="I31" s="165">
        <f t="shared" si="7"/>
        <v>5.4001069328105444E-2</v>
      </c>
      <c r="J31" s="164">
        <f t="shared" si="8"/>
        <v>1.0367217574835394E-2</v>
      </c>
    </row>
    <row r="32" spans="2:24" x14ac:dyDescent="0.25">
      <c r="B32" s="162" t="s">
        <v>123</v>
      </c>
      <c r="C32" s="163">
        <v>7504</v>
      </c>
      <c r="D32" s="163">
        <v>10654</v>
      </c>
      <c r="E32" s="163">
        <v>7026</v>
      </c>
      <c r="F32" s="163">
        <v>8076</v>
      </c>
      <c r="G32" s="163">
        <v>8512</v>
      </c>
      <c r="H32" s="164">
        <f t="shared" si="6"/>
        <v>5.3987122337791016E-2</v>
      </c>
      <c r="I32" s="165">
        <f t="shared" si="7"/>
        <v>0.13432835820895517</v>
      </c>
      <c r="J32" s="164">
        <f t="shared" si="8"/>
        <v>1.492150084494401E-2</v>
      </c>
    </row>
    <row r="33" spans="2:10" x14ac:dyDescent="0.25">
      <c r="B33" s="162" t="s">
        <v>119</v>
      </c>
      <c r="C33" s="163">
        <v>6732</v>
      </c>
      <c r="D33" s="163">
        <v>10277</v>
      </c>
      <c r="E33" s="163">
        <v>8922</v>
      </c>
      <c r="F33" s="163">
        <v>9025</v>
      </c>
      <c r="G33" s="163">
        <v>8845</v>
      </c>
      <c r="H33" s="164">
        <f t="shared" si="6"/>
        <v>-1.9944598337950148E-2</v>
      </c>
      <c r="I33" s="165">
        <f t="shared" si="7"/>
        <v>0.31387403446226969</v>
      </c>
      <c r="J33" s="164">
        <f t="shared" si="8"/>
        <v>1.5505248469634605E-2</v>
      </c>
    </row>
    <row r="34" spans="2:10" x14ac:dyDescent="0.25">
      <c r="B34" s="162" t="s">
        <v>128</v>
      </c>
      <c r="C34" s="163">
        <v>2376</v>
      </c>
      <c r="D34" s="163">
        <v>2047</v>
      </c>
      <c r="E34" s="163">
        <v>2643</v>
      </c>
      <c r="F34" s="163">
        <v>2231</v>
      </c>
      <c r="G34" s="163">
        <v>2202</v>
      </c>
      <c r="H34" s="164">
        <f t="shared" si="6"/>
        <v>-1.2998655311519447E-2</v>
      </c>
      <c r="I34" s="165">
        <f t="shared" si="7"/>
        <v>-7.3232323232323204E-2</v>
      </c>
      <c r="J34" s="164">
        <f t="shared" si="8"/>
        <v>3.8600969056116902E-3</v>
      </c>
    </row>
    <row r="35" spans="2:10" x14ac:dyDescent="0.25">
      <c r="B35" s="162" t="s">
        <v>131</v>
      </c>
      <c r="C35" s="163">
        <v>3722</v>
      </c>
      <c r="D35" s="163">
        <v>1133</v>
      </c>
      <c r="E35" s="163">
        <v>2379</v>
      </c>
      <c r="F35" s="163">
        <v>2451</v>
      </c>
      <c r="G35" s="163">
        <v>2280</v>
      </c>
      <c r="H35" s="164">
        <f t="shared" si="6"/>
        <v>-6.9767441860465129E-2</v>
      </c>
      <c r="I35" s="165">
        <f t="shared" si="7"/>
        <v>-0.3874261149919398</v>
      </c>
      <c r="J35" s="164">
        <f t="shared" si="8"/>
        <v>3.9968305834671451E-3</v>
      </c>
    </row>
    <row r="36" spans="2:10" x14ac:dyDescent="0.25">
      <c r="B36" s="168" t="s">
        <v>145</v>
      </c>
      <c r="C36" s="169">
        <f>C28-SUM(C29:C35)</f>
        <v>36828</v>
      </c>
      <c r="D36" s="169">
        <f>D28-SUM(D29:D35)</f>
        <v>27104</v>
      </c>
      <c r="E36" s="169">
        <f>E28-SUM(E29:E35)</f>
        <v>34192</v>
      </c>
      <c r="F36" s="169">
        <f>F28-SUM(F29:F35)</f>
        <v>37983</v>
      </c>
      <c r="G36" s="169">
        <f>G28-SUM(G29:G35)</f>
        <v>40350</v>
      </c>
      <c r="H36" s="170">
        <f t="shared" si="6"/>
        <v>6.2317352499802636E-2</v>
      </c>
      <c r="I36" s="171">
        <f t="shared" si="7"/>
        <v>9.5633756924079494E-2</v>
      </c>
      <c r="J36" s="170">
        <f t="shared" si="8"/>
        <v>7.0733383352148821E-2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129622</v>
      </c>
      <c r="D38" s="176">
        <v>102187</v>
      </c>
      <c r="E38" s="176">
        <v>133462</v>
      </c>
      <c r="F38" s="176">
        <v>142059</v>
      </c>
      <c r="G38" s="176">
        <v>146652</v>
      </c>
      <c r="H38" s="177">
        <f t="shared" ref="H38:H50" si="9">IFERROR(G38/F38-1,"-")</f>
        <v>3.2331636855109425E-2</v>
      </c>
      <c r="I38" s="177">
        <f t="shared" ref="I38:I50" si="10">IFERROR(G38/C38-1,"-")</f>
        <v>0.13138201848451647</v>
      </c>
      <c r="J38" s="177">
        <f t="shared" ref="J38:J50" si="11">G38/G$10</f>
        <v>0.25708035031869464</v>
      </c>
    </row>
    <row r="39" spans="2:10" x14ac:dyDescent="0.25">
      <c r="B39" s="157" t="s">
        <v>97</v>
      </c>
      <c r="C39" s="158">
        <v>11594</v>
      </c>
      <c r="D39" s="158">
        <v>8315</v>
      </c>
      <c r="E39" s="158">
        <v>10513</v>
      </c>
      <c r="F39" s="158">
        <v>10987</v>
      </c>
      <c r="G39" s="158">
        <v>10782</v>
      </c>
      <c r="H39" s="159">
        <f t="shared" si="9"/>
        <v>-1.8658414489851616E-2</v>
      </c>
      <c r="I39" s="160">
        <f t="shared" si="10"/>
        <v>-7.0036225633948623E-2</v>
      </c>
      <c r="J39" s="159">
        <f t="shared" si="11"/>
        <v>1.8900801469711737E-2</v>
      </c>
    </row>
    <row r="40" spans="2:10" x14ac:dyDescent="0.25">
      <c r="B40" s="162" t="s">
        <v>103</v>
      </c>
      <c r="C40" s="163">
        <v>4940</v>
      </c>
      <c r="D40" s="163">
        <v>3017</v>
      </c>
      <c r="E40" s="163">
        <v>3332</v>
      </c>
      <c r="F40" s="163">
        <v>4846</v>
      </c>
      <c r="G40" s="163">
        <v>4334</v>
      </c>
      <c r="H40" s="164">
        <f t="shared" si="9"/>
        <v>-0.10565414775072224</v>
      </c>
      <c r="I40" s="165">
        <f t="shared" si="10"/>
        <v>-0.12267206477732795</v>
      </c>
      <c r="J40" s="164">
        <f t="shared" si="11"/>
        <v>7.5974841003274597E-3</v>
      </c>
    </row>
    <row r="41" spans="2:10" x14ac:dyDescent="0.25">
      <c r="B41" s="162" t="s">
        <v>100</v>
      </c>
      <c r="C41" s="163">
        <v>6654</v>
      </c>
      <c r="D41" s="163">
        <v>5298</v>
      </c>
      <c r="E41" s="163">
        <v>7181</v>
      </c>
      <c r="F41" s="163">
        <v>6141</v>
      </c>
      <c r="G41" s="163">
        <v>6448</v>
      </c>
      <c r="H41" s="164">
        <f t="shared" si="9"/>
        <v>4.9991858003582523E-2</v>
      </c>
      <c r="I41" s="165">
        <f t="shared" si="10"/>
        <v>-3.0958821761346567E-2</v>
      </c>
      <c r="J41" s="164">
        <f t="shared" si="11"/>
        <v>1.1303317369384277E-2</v>
      </c>
    </row>
    <row r="42" spans="2:10" x14ac:dyDescent="0.25">
      <c r="B42" s="157" t="s">
        <v>107</v>
      </c>
      <c r="C42" s="158">
        <v>118028</v>
      </c>
      <c r="D42" s="158">
        <v>93872</v>
      </c>
      <c r="E42" s="158">
        <v>122949</v>
      </c>
      <c r="F42" s="158">
        <v>131072</v>
      </c>
      <c r="G42" s="158">
        <v>135870</v>
      </c>
      <c r="H42" s="159">
        <f t="shared" si="9"/>
        <v>3.66058349609375E-2</v>
      </c>
      <c r="I42" s="160">
        <f t="shared" si="10"/>
        <v>0.15116751957162711</v>
      </c>
      <c r="J42" s="159">
        <f t="shared" si="11"/>
        <v>0.2381795488489829</v>
      </c>
    </row>
    <row r="43" spans="2:10" x14ac:dyDescent="0.25">
      <c r="B43" s="162" t="s">
        <v>110</v>
      </c>
      <c r="C43" s="163">
        <v>65325</v>
      </c>
      <c r="D43" s="163">
        <v>43972</v>
      </c>
      <c r="E43" s="163">
        <v>68112</v>
      </c>
      <c r="F43" s="163">
        <v>71602</v>
      </c>
      <c r="G43" s="163">
        <v>74208</v>
      </c>
      <c r="H43" s="164">
        <f t="shared" si="9"/>
        <v>3.6395631406944018E-2</v>
      </c>
      <c r="I43" s="165">
        <f t="shared" si="10"/>
        <v>0.13598163030998855</v>
      </c>
      <c r="J43" s="164">
        <f t="shared" si="11"/>
        <v>0.13008631751663594</v>
      </c>
    </row>
    <row r="44" spans="2:10" x14ac:dyDescent="0.25">
      <c r="B44" s="162" t="s">
        <v>113</v>
      </c>
      <c r="C44" s="163">
        <v>5279</v>
      </c>
      <c r="D44" s="163">
        <v>4578</v>
      </c>
      <c r="E44" s="163">
        <v>3797</v>
      </c>
      <c r="F44" s="163">
        <v>4582</v>
      </c>
      <c r="G44" s="163">
        <v>4857</v>
      </c>
      <c r="H44" s="164">
        <f t="shared" si="9"/>
        <v>6.001745962461813E-2</v>
      </c>
      <c r="I44" s="165">
        <f t="shared" si="10"/>
        <v>-7.9939382458799058E-2</v>
      </c>
      <c r="J44" s="164">
        <f t="shared" si="11"/>
        <v>8.514300940306984E-3</v>
      </c>
    </row>
    <row r="45" spans="2:10" x14ac:dyDescent="0.25">
      <c r="B45" s="162" t="s">
        <v>116</v>
      </c>
      <c r="C45" s="163">
        <v>2300</v>
      </c>
      <c r="D45" s="163">
        <v>2859</v>
      </c>
      <c r="E45" s="163">
        <v>3111</v>
      </c>
      <c r="F45" s="163">
        <v>3425</v>
      </c>
      <c r="G45" s="163">
        <v>3183</v>
      </c>
      <c r="H45" s="164">
        <f t="shared" si="9"/>
        <v>-7.0656934306569386E-2</v>
      </c>
      <c r="I45" s="165">
        <f t="shared" si="10"/>
        <v>0.38391304347826094</v>
      </c>
      <c r="J45" s="164">
        <f t="shared" si="11"/>
        <v>5.5797858540245276E-3</v>
      </c>
    </row>
    <row r="46" spans="2:10" x14ac:dyDescent="0.25">
      <c r="B46" s="162" t="s">
        <v>123</v>
      </c>
      <c r="C46" s="163">
        <v>5538</v>
      </c>
      <c r="D46" s="163">
        <v>7622</v>
      </c>
      <c r="E46" s="163">
        <v>5171</v>
      </c>
      <c r="F46" s="163">
        <v>6460</v>
      </c>
      <c r="G46" s="163">
        <v>7247</v>
      </c>
      <c r="H46" s="164">
        <f t="shared" si="9"/>
        <v>0.12182662538699685</v>
      </c>
      <c r="I46" s="165">
        <f t="shared" si="10"/>
        <v>0.30859516070783677</v>
      </c>
      <c r="J46" s="164">
        <f t="shared" si="11"/>
        <v>1.2703961069467719E-2</v>
      </c>
    </row>
    <row r="47" spans="2:10" x14ac:dyDescent="0.25">
      <c r="B47" s="162" t="s">
        <v>119</v>
      </c>
      <c r="C47" s="163">
        <v>4373</v>
      </c>
      <c r="D47" s="163">
        <v>5467</v>
      </c>
      <c r="E47" s="163">
        <v>4578</v>
      </c>
      <c r="F47" s="163">
        <v>5249</v>
      </c>
      <c r="G47" s="163">
        <v>4872</v>
      </c>
      <c r="H47" s="164">
        <f t="shared" si="9"/>
        <v>-7.1823204419889541E-2</v>
      </c>
      <c r="I47" s="165">
        <f t="shared" si="10"/>
        <v>0.11410930711182266</v>
      </c>
      <c r="J47" s="164">
        <f t="shared" si="11"/>
        <v>8.5405958783561099E-3</v>
      </c>
    </row>
    <row r="48" spans="2:10" x14ac:dyDescent="0.25">
      <c r="B48" s="162" t="s">
        <v>128</v>
      </c>
      <c r="C48" s="163">
        <v>2034</v>
      </c>
      <c r="D48" s="163">
        <v>2522</v>
      </c>
      <c r="E48" s="163">
        <v>2265</v>
      </c>
      <c r="F48" s="163">
        <v>2162</v>
      </c>
      <c r="G48" s="163">
        <v>1727</v>
      </c>
      <c r="H48" s="164">
        <f t="shared" si="9"/>
        <v>-0.20120259019426456</v>
      </c>
      <c r="I48" s="165">
        <f t="shared" si="10"/>
        <v>-0.15093411996066863</v>
      </c>
      <c r="J48" s="164">
        <f t="shared" si="11"/>
        <v>3.0274238673893682E-3</v>
      </c>
    </row>
    <row r="49" spans="2:10" x14ac:dyDescent="0.25">
      <c r="B49" s="162" t="s">
        <v>131</v>
      </c>
      <c r="C49" s="163">
        <v>4008</v>
      </c>
      <c r="D49" s="163">
        <v>1740</v>
      </c>
      <c r="E49" s="163">
        <v>2301</v>
      </c>
      <c r="F49" s="163">
        <v>2651</v>
      </c>
      <c r="G49" s="163">
        <v>2162</v>
      </c>
      <c r="H49" s="164">
        <f t="shared" si="9"/>
        <v>-0.18445869483213884</v>
      </c>
      <c r="I49" s="165">
        <f t="shared" si="10"/>
        <v>-0.46057884231536927</v>
      </c>
      <c r="J49" s="164">
        <f t="shared" si="11"/>
        <v>3.7899770708140212E-3</v>
      </c>
    </row>
    <row r="50" spans="2:10" x14ac:dyDescent="0.25">
      <c r="B50" s="168" t="s">
        <v>145</v>
      </c>
      <c r="C50" s="169">
        <f>C42-SUM(C43:C49)</f>
        <v>29171</v>
      </c>
      <c r="D50" s="169">
        <f>D42-SUM(D43:D49)</f>
        <v>25112</v>
      </c>
      <c r="E50" s="169">
        <f>E42-SUM(E43:E49)</f>
        <v>33614</v>
      </c>
      <c r="F50" s="169">
        <f>F42-SUM(F43:F49)</f>
        <v>34941</v>
      </c>
      <c r="G50" s="169">
        <f>G42-SUM(G43:G49)</f>
        <v>37614</v>
      </c>
      <c r="H50" s="170">
        <f t="shared" si="9"/>
        <v>7.6500386365587758E-2</v>
      </c>
      <c r="I50" s="171">
        <f t="shared" si="10"/>
        <v>0.28943128449487499</v>
      </c>
      <c r="J50" s="170">
        <f t="shared" si="11"/>
        <v>6.593718665198825E-2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4013</v>
      </c>
      <c r="D52" s="176">
        <v>3543</v>
      </c>
      <c r="E52" s="176">
        <v>3705</v>
      </c>
      <c r="F52" s="176">
        <v>4644</v>
      </c>
      <c r="G52" s="176">
        <v>4440</v>
      </c>
      <c r="H52" s="177">
        <f t="shared" ref="H52:H64" si="12">IFERROR(G52/F52-1,"-")</f>
        <v>-4.3927648578811374E-2</v>
      </c>
      <c r="I52" s="177">
        <f t="shared" ref="I52:I64" si="13">IFERROR(G52/C52-1,"-")</f>
        <v>0.10640418639421889</v>
      </c>
      <c r="J52" s="177">
        <f t="shared" ref="J52:J64" si="14">G52/G$10</f>
        <v>7.7833016625412834E-3</v>
      </c>
    </row>
    <row r="53" spans="2:10" x14ac:dyDescent="0.25">
      <c r="B53" s="157" t="s">
        <v>97</v>
      </c>
      <c r="C53" s="158">
        <v>920</v>
      </c>
      <c r="D53" s="158">
        <v>655</v>
      </c>
      <c r="E53" s="158">
        <v>662</v>
      </c>
      <c r="F53" s="158">
        <v>1117</v>
      </c>
      <c r="G53" s="158">
        <v>1125</v>
      </c>
      <c r="H53" s="159">
        <f t="shared" si="12"/>
        <v>7.1620411817368002E-3</v>
      </c>
      <c r="I53" s="160">
        <f t="shared" si="13"/>
        <v>0.22282608695652173</v>
      </c>
      <c r="J53" s="159">
        <f t="shared" si="14"/>
        <v>1.9721203536844467E-3</v>
      </c>
    </row>
    <row r="54" spans="2:10" x14ac:dyDescent="0.25">
      <c r="B54" s="162" t="s">
        <v>103</v>
      </c>
      <c r="C54" s="163">
        <v>311</v>
      </c>
      <c r="D54" s="163">
        <v>347</v>
      </c>
      <c r="E54" s="163">
        <v>406</v>
      </c>
      <c r="F54" s="163">
        <v>649</v>
      </c>
      <c r="G54" s="163">
        <v>804</v>
      </c>
      <c r="H54" s="164">
        <f t="shared" si="12"/>
        <v>0.23882896764252703</v>
      </c>
      <c r="I54" s="165">
        <f t="shared" si="13"/>
        <v>1.585209003215434</v>
      </c>
      <c r="J54" s="164">
        <f t="shared" si="14"/>
        <v>1.4094086794331512E-3</v>
      </c>
    </row>
    <row r="55" spans="2:10" x14ac:dyDescent="0.25">
      <c r="B55" s="162" t="s">
        <v>100</v>
      </c>
      <c r="C55" s="163">
        <v>609</v>
      </c>
      <c r="D55" s="163">
        <v>308</v>
      </c>
      <c r="E55" s="163">
        <v>256</v>
      </c>
      <c r="F55" s="163">
        <v>468</v>
      </c>
      <c r="G55" s="163">
        <v>321</v>
      </c>
      <c r="H55" s="164">
        <f t="shared" si="12"/>
        <v>-0.3141025641025641</v>
      </c>
      <c r="I55" s="165">
        <f t="shared" si="13"/>
        <v>-0.47290640394088668</v>
      </c>
      <c r="J55" s="164">
        <f t="shared" si="14"/>
        <v>5.6271167425129545E-4</v>
      </c>
    </row>
    <row r="56" spans="2:10" x14ac:dyDescent="0.25">
      <c r="B56" s="157" t="s">
        <v>107</v>
      </c>
      <c r="C56" s="158">
        <v>3093</v>
      </c>
      <c r="D56" s="158">
        <v>2888</v>
      </c>
      <c r="E56" s="158">
        <v>3043</v>
      </c>
      <c r="F56" s="158">
        <v>3527</v>
      </c>
      <c r="G56" s="158">
        <v>3315</v>
      </c>
      <c r="H56" s="159">
        <f t="shared" si="12"/>
        <v>-6.0107740289197631E-2</v>
      </c>
      <c r="I56" s="160">
        <f t="shared" si="13"/>
        <v>7.1774975751697445E-2</v>
      </c>
      <c r="J56" s="159">
        <f t="shared" si="14"/>
        <v>5.8111813088568363E-3</v>
      </c>
    </row>
    <row r="57" spans="2:10" x14ac:dyDescent="0.25">
      <c r="B57" s="162" t="s">
        <v>110</v>
      </c>
      <c r="C57" s="163">
        <v>1023</v>
      </c>
      <c r="D57" s="163">
        <v>887</v>
      </c>
      <c r="E57" s="163">
        <v>1071</v>
      </c>
      <c r="F57" s="163">
        <v>983</v>
      </c>
      <c r="G57" s="163">
        <v>1149</v>
      </c>
      <c r="H57" s="164">
        <f t="shared" si="12"/>
        <v>0.16887080366225837</v>
      </c>
      <c r="I57" s="165">
        <f t="shared" si="13"/>
        <v>0.12316715542521983</v>
      </c>
      <c r="J57" s="164">
        <f t="shared" si="14"/>
        <v>2.0141922545630483E-3</v>
      </c>
    </row>
    <row r="58" spans="2:10" x14ac:dyDescent="0.25">
      <c r="B58" s="162" t="s">
        <v>113</v>
      </c>
      <c r="C58" s="163">
        <v>971</v>
      </c>
      <c r="D58" s="163">
        <v>814</v>
      </c>
      <c r="E58" s="163">
        <v>608</v>
      </c>
      <c r="F58" s="163">
        <v>740</v>
      </c>
      <c r="G58" s="163">
        <v>655</v>
      </c>
      <c r="H58" s="164">
        <f t="shared" si="12"/>
        <v>-0.11486486486486491</v>
      </c>
      <c r="I58" s="165">
        <f t="shared" si="13"/>
        <v>-0.32543769309989701</v>
      </c>
      <c r="J58" s="164">
        <f t="shared" si="14"/>
        <v>1.1482122948118334E-3</v>
      </c>
    </row>
    <row r="59" spans="2:10" x14ac:dyDescent="0.25">
      <c r="B59" s="162" t="s">
        <v>116</v>
      </c>
      <c r="C59" s="163">
        <v>105</v>
      </c>
      <c r="D59" s="163">
        <v>355</v>
      </c>
      <c r="E59" s="163">
        <v>306</v>
      </c>
      <c r="F59" s="163">
        <v>297</v>
      </c>
      <c r="G59" s="163">
        <v>274</v>
      </c>
      <c r="H59" s="164">
        <f t="shared" si="12"/>
        <v>-7.7441077441077422E-2</v>
      </c>
      <c r="I59" s="165">
        <f t="shared" si="13"/>
        <v>1.6095238095238096</v>
      </c>
      <c r="J59" s="164">
        <f t="shared" si="14"/>
        <v>4.8032086836403412E-4</v>
      </c>
    </row>
    <row r="60" spans="2:10" x14ac:dyDescent="0.25">
      <c r="B60" s="162" t="s">
        <v>123</v>
      </c>
      <c r="C60" s="163">
        <v>61</v>
      </c>
      <c r="D60" s="163">
        <v>61</v>
      </c>
      <c r="E60" s="163">
        <v>118</v>
      </c>
      <c r="F60" s="163">
        <v>144</v>
      </c>
      <c r="G60" s="163">
        <v>110</v>
      </c>
      <c r="H60" s="164">
        <f t="shared" si="12"/>
        <v>-0.23611111111111116</v>
      </c>
      <c r="I60" s="165">
        <f t="shared" si="13"/>
        <v>0.80327868852459017</v>
      </c>
      <c r="J60" s="164">
        <f t="shared" si="14"/>
        <v>1.9282954569359035E-4</v>
      </c>
    </row>
    <row r="61" spans="2:10" x14ac:dyDescent="0.25">
      <c r="B61" s="162" t="s">
        <v>119</v>
      </c>
      <c r="C61" s="163">
        <v>44</v>
      </c>
      <c r="D61" s="163">
        <v>73</v>
      </c>
      <c r="E61" s="163">
        <v>14</v>
      </c>
      <c r="F61" s="163">
        <v>75</v>
      </c>
      <c r="G61" s="163">
        <v>91</v>
      </c>
      <c r="H61" s="164">
        <f t="shared" si="12"/>
        <v>0.21333333333333337</v>
      </c>
      <c r="I61" s="165">
        <f t="shared" si="13"/>
        <v>1.0681818181818183</v>
      </c>
      <c r="J61" s="164">
        <f t="shared" si="14"/>
        <v>1.5952262416469746E-4</v>
      </c>
    </row>
    <row r="62" spans="2:10" x14ac:dyDescent="0.25">
      <c r="B62" s="162" t="s">
        <v>128</v>
      </c>
      <c r="C62" s="163">
        <v>8</v>
      </c>
      <c r="D62" s="163">
        <v>5</v>
      </c>
      <c r="E62" s="163">
        <v>8</v>
      </c>
      <c r="F62" s="163">
        <v>17</v>
      </c>
      <c r="G62" s="163">
        <v>4</v>
      </c>
      <c r="H62" s="164">
        <f t="shared" si="12"/>
        <v>-0.76470588235294112</v>
      </c>
      <c r="I62" s="165">
        <f t="shared" si="13"/>
        <v>-0.5</v>
      </c>
      <c r="J62" s="164">
        <f t="shared" si="14"/>
        <v>7.0119834797669213E-6</v>
      </c>
    </row>
    <row r="63" spans="2:10" x14ac:dyDescent="0.25">
      <c r="B63" s="162" t="s">
        <v>131</v>
      </c>
      <c r="C63" s="163">
        <v>20</v>
      </c>
      <c r="D63" s="163">
        <v>21</v>
      </c>
      <c r="E63" s="163">
        <v>13</v>
      </c>
      <c r="F63" s="163">
        <v>16</v>
      </c>
      <c r="G63" s="163">
        <v>8</v>
      </c>
      <c r="H63" s="164">
        <f t="shared" si="12"/>
        <v>-0.5</v>
      </c>
      <c r="I63" s="165">
        <f t="shared" si="13"/>
        <v>-0.6</v>
      </c>
      <c r="J63" s="164">
        <f t="shared" si="14"/>
        <v>1.4023966959533843E-5</v>
      </c>
    </row>
    <row r="64" spans="2:10" x14ac:dyDescent="0.25">
      <c r="B64" s="168" t="s">
        <v>145</v>
      </c>
      <c r="C64" s="169">
        <f>C56-SUM(C57:C63)</f>
        <v>861</v>
      </c>
      <c r="D64" s="169">
        <f>D56-SUM(D57:D63)</f>
        <v>672</v>
      </c>
      <c r="E64" s="169">
        <f>E56-SUM(E57:E63)</f>
        <v>905</v>
      </c>
      <c r="F64" s="169">
        <f>F56-SUM(F57:F63)</f>
        <v>1255</v>
      </c>
      <c r="G64" s="169">
        <f>G56-SUM(G57:G63)</f>
        <v>1024</v>
      </c>
      <c r="H64" s="170">
        <f t="shared" si="12"/>
        <v>-0.18406374501992029</v>
      </c>
      <c r="I64" s="171">
        <f t="shared" si="13"/>
        <v>0.18931475029036005</v>
      </c>
      <c r="J64" s="170">
        <f t="shared" si="14"/>
        <v>1.7950677708203318E-3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14352</v>
      </c>
      <c r="D66" s="176">
        <v>14701</v>
      </c>
      <c r="E66" s="176">
        <v>16163</v>
      </c>
      <c r="F66" s="176">
        <v>19106</v>
      </c>
      <c r="G66" s="176">
        <v>27860</v>
      </c>
      <c r="H66" s="177">
        <f t="shared" ref="H66:H78" si="15">IFERROR(G66/F66-1,"-")</f>
        <v>0.45818067622736303</v>
      </c>
      <c r="I66" s="177">
        <f t="shared" ref="I66:I78" si="16">IFERROR(G66/C66-1,"-")</f>
        <v>0.94119286510590849</v>
      </c>
      <c r="J66" s="177">
        <f t="shared" ref="J66:J78" si="17">G66/G$10</f>
        <v>4.8838464936576606E-2</v>
      </c>
    </row>
    <row r="67" spans="2:10" x14ac:dyDescent="0.25">
      <c r="B67" s="157" t="s">
        <v>97</v>
      </c>
      <c r="C67" s="158">
        <v>3812</v>
      </c>
      <c r="D67" s="158">
        <v>4760</v>
      </c>
      <c r="E67" s="158">
        <v>1317</v>
      </c>
      <c r="F67" s="158">
        <v>1873</v>
      </c>
      <c r="G67" s="158">
        <v>5408</v>
      </c>
      <c r="H67" s="159">
        <f t="shared" si="15"/>
        <v>1.8873465029364658</v>
      </c>
      <c r="I67" s="160">
        <f t="shared" si="16"/>
        <v>0.41867785939139557</v>
      </c>
      <c r="J67" s="159">
        <f t="shared" si="17"/>
        <v>9.4802016646448779E-3</v>
      </c>
    </row>
    <row r="68" spans="2:10" x14ac:dyDescent="0.25">
      <c r="B68" s="162" t="s">
        <v>103</v>
      </c>
      <c r="C68" s="163">
        <v>2220</v>
      </c>
      <c r="D68" s="163">
        <v>3722</v>
      </c>
      <c r="E68" s="163">
        <v>339</v>
      </c>
      <c r="F68" s="163">
        <v>132</v>
      </c>
      <c r="G68" s="163">
        <v>3070</v>
      </c>
      <c r="H68" s="164">
        <f t="shared" si="15"/>
        <v>22.257575757575758</v>
      </c>
      <c r="I68" s="165">
        <f t="shared" si="16"/>
        <v>0.38288288288288297</v>
      </c>
      <c r="J68" s="164">
        <f t="shared" si="17"/>
        <v>5.3816973207211124E-3</v>
      </c>
    </row>
    <row r="69" spans="2:10" x14ac:dyDescent="0.25">
      <c r="B69" s="162" t="s">
        <v>100</v>
      </c>
      <c r="C69" s="163">
        <v>1592</v>
      </c>
      <c r="D69" s="163">
        <v>1038</v>
      </c>
      <c r="E69" s="163">
        <v>978</v>
      </c>
      <c r="F69" s="163">
        <v>1741</v>
      </c>
      <c r="G69" s="163">
        <v>2338</v>
      </c>
      <c r="H69" s="164">
        <f t="shared" si="15"/>
        <v>0.34290637564618032</v>
      </c>
      <c r="I69" s="165">
        <f t="shared" si="16"/>
        <v>0.46859296482412049</v>
      </c>
      <c r="J69" s="164">
        <f t="shared" si="17"/>
        <v>4.0985043439237655E-3</v>
      </c>
    </row>
    <row r="70" spans="2:10" x14ac:dyDescent="0.25">
      <c r="B70" s="157" t="s">
        <v>107</v>
      </c>
      <c r="C70" s="158">
        <v>10540</v>
      </c>
      <c r="D70" s="158">
        <v>9941</v>
      </c>
      <c r="E70" s="158">
        <v>14846</v>
      </c>
      <c r="F70" s="158">
        <v>17233</v>
      </c>
      <c r="G70" s="158">
        <v>22452</v>
      </c>
      <c r="H70" s="159">
        <f t="shared" si="15"/>
        <v>0.30284918470376598</v>
      </c>
      <c r="I70" s="160">
        <f t="shared" si="16"/>
        <v>1.130170777988615</v>
      </c>
      <c r="J70" s="159">
        <f t="shared" si="17"/>
        <v>3.9358263271931732E-2</v>
      </c>
    </row>
    <row r="71" spans="2:10" x14ac:dyDescent="0.25">
      <c r="B71" s="162" t="s">
        <v>110</v>
      </c>
      <c r="C71" s="163">
        <v>4173</v>
      </c>
      <c r="D71" s="163">
        <v>4955</v>
      </c>
      <c r="E71" s="163">
        <v>6243</v>
      </c>
      <c r="F71" s="163">
        <v>5025</v>
      </c>
      <c r="G71" s="163">
        <v>8352</v>
      </c>
      <c r="H71" s="164">
        <f t="shared" si="15"/>
        <v>0.66208955223880595</v>
      </c>
      <c r="I71" s="165">
        <f t="shared" si="16"/>
        <v>1.0014378145219265</v>
      </c>
      <c r="J71" s="164">
        <f t="shared" si="17"/>
        <v>1.4641021505753332E-2</v>
      </c>
    </row>
    <row r="72" spans="2:10" x14ac:dyDescent="0.25">
      <c r="B72" s="162" t="s">
        <v>113</v>
      </c>
      <c r="C72" s="163">
        <v>1605</v>
      </c>
      <c r="D72" s="163">
        <v>1083</v>
      </c>
      <c r="E72" s="163">
        <v>445</v>
      </c>
      <c r="F72" s="163">
        <v>879</v>
      </c>
      <c r="G72" s="163">
        <v>1231</v>
      </c>
      <c r="H72" s="164">
        <f t="shared" si="15"/>
        <v>0.40045506257110364</v>
      </c>
      <c r="I72" s="165">
        <f t="shared" si="16"/>
        <v>-0.23302180685358254</v>
      </c>
      <c r="J72" s="164">
        <f t="shared" si="17"/>
        <v>2.1579379158982699E-3</v>
      </c>
    </row>
    <row r="73" spans="2:10" x14ac:dyDescent="0.25">
      <c r="B73" s="162" t="s">
        <v>116</v>
      </c>
      <c r="C73" s="163">
        <v>1541</v>
      </c>
      <c r="D73" s="163">
        <v>951</v>
      </c>
      <c r="E73" s="163">
        <v>3483</v>
      </c>
      <c r="F73" s="163">
        <v>4362</v>
      </c>
      <c r="G73" s="163">
        <v>4324</v>
      </c>
      <c r="H73" s="164">
        <f t="shared" si="15"/>
        <v>-8.7116001834021128E-3</v>
      </c>
      <c r="I73" s="165">
        <f t="shared" si="16"/>
        <v>1.8059701492537314</v>
      </c>
      <c r="J73" s="164">
        <f t="shared" si="17"/>
        <v>7.5799541416280425E-3</v>
      </c>
    </row>
    <row r="74" spans="2:10" x14ac:dyDescent="0.25">
      <c r="B74" s="162" t="s">
        <v>123</v>
      </c>
      <c r="C74" s="163">
        <v>176</v>
      </c>
      <c r="D74" s="163">
        <v>1092</v>
      </c>
      <c r="E74" s="163">
        <v>280</v>
      </c>
      <c r="F74" s="163">
        <v>418</v>
      </c>
      <c r="G74" s="163">
        <v>1121</v>
      </c>
      <c r="H74" s="164">
        <f t="shared" si="15"/>
        <v>1.6818181818181817</v>
      </c>
      <c r="I74" s="165">
        <f t="shared" si="16"/>
        <v>5.3693181818181817</v>
      </c>
      <c r="J74" s="164">
        <f t="shared" si="17"/>
        <v>1.96510837020468E-3</v>
      </c>
    </row>
    <row r="75" spans="2:10" x14ac:dyDescent="0.25">
      <c r="B75" s="162" t="s">
        <v>119</v>
      </c>
      <c r="C75" s="163">
        <v>268</v>
      </c>
      <c r="D75" s="163">
        <v>267</v>
      </c>
      <c r="E75" s="163">
        <v>213</v>
      </c>
      <c r="F75" s="163">
        <v>304</v>
      </c>
      <c r="G75" s="163">
        <v>590</v>
      </c>
      <c r="H75" s="164">
        <f t="shared" si="15"/>
        <v>0.94078947368421062</v>
      </c>
      <c r="I75" s="165">
        <f t="shared" si="16"/>
        <v>1.2014925373134329</v>
      </c>
      <c r="J75" s="164">
        <f t="shared" si="17"/>
        <v>1.0342675632656209E-3</v>
      </c>
    </row>
    <row r="76" spans="2:10" x14ac:dyDescent="0.25">
      <c r="B76" s="162" t="s">
        <v>128</v>
      </c>
      <c r="C76" s="163">
        <v>360</v>
      </c>
      <c r="D76" s="163">
        <v>110</v>
      </c>
      <c r="E76" s="163">
        <v>352</v>
      </c>
      <c r="F76" s="163">
        <v>284</v>
      </c>
      <c r="G76" s="163">
        <v>256</v>
      </c>
      <c r="H76" s="164">
        <f t="shared" si="15"/>
        <v>-9.8591549295774628E-2</v>
      </c>
      <c r="I76" s="165">
        <f t="shared" si="16"/>
        <v>-0.28888888888888886</v>
      </c>
      <c r="J76" s="164">
        <f t="shared" si="17"/>
        <v>4.4876694270508296E-4</v>
      </c>
    </row>
    <row r="77" spans="2:10" x14ac:dyDescent="0.25">
      <c r="B77" s="162" t="s">
        <v>131</v>
      </c>
      <c r="C77" s="163">
        <v>292</v>
      </c>
      <c r="D77" s="163">
        <v>55</v>
      </c>
      <c r="E77" s="163">
        <v>48</v>
      </c>
      <c r="F77" s="163">
        <v>95</v>
      </c>
      <c r="G77" s="163">
        <v>150</v>
      </c>
      <c r="H77" s="164">
        <f t="shared" si="15"/>
        <v>0.57894736842105265</v>
      </c>
      <c r="I77" s="165">
        <f t="shared" si="16"/>
        <v>-0.48630136986301364</v>
      </c>
      <c r="J77" s="164">
        <f t="shared" si="17"/>
        <v>2.6294938049125955E-4</v>
      </c>
    </row>
    <row r="78" spans="2:10" x14ac:dyDescent="0.25">
      <c r="B78" s="168" t="s">
        <v>145</v>
      </c>
      <c r="C78" s="169">
        <f>C70-SUM(C71:C77)</f>
        <v>2125</v>
      </c>
      <c r="D78" s="169">
        <f>D70-SUM(D71:D77)</f>
        <v>1428</v>
      </c>
      <c r="E78" s="169">
        <f>E70-SUM(E71:E77)</f>
        <v>3782</v>
      </c>
      <c r="F78" s="169">
        <f>F70-SUM(F71:F77)</f>
        <v>5866</v>
      </c>
      <c r="G78" s="169">
        <f>G70-SUM(G71:G77)</f>
        <v>6428</v>
      </c>
      <c r="H78" s="170">
        <f t="shared" si="15"/>
        <v>9.5806341629730563E-2</v>
      </c>
      <c r="I78" s="171">
        <f t="shared" si="16"/>
        <v>2.024941176470588</v>
      </c>
      <c r="J78" s="170">
        <f t="shared" si="17"/>
        <v>1.1268257451985442E-2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77618</v>
      </c>
      <c r="D80" s="176">
        <v>58767</v>
      </c>
      <c r="E80" s="176">
        <v>73725</v>
      </c>
      <c r="F80" s="176">
        <v>81280</v>
      </c>
      <c r="G80" s="176">
        <v>93990</v>
      </c>
      <c r="H80" s="177">
        <f t="shared" ref="H80:H92" si="18">IFERROR(G80/F80-1,"-")</f>
        <v>0.15637303149606296</v>
      </c>
      <c r="I80" s="177">
        <f t="shared" ref="I80:I92" si="19">IFERROR(G80/C80-1,"-")</f>
        <v>0.21093045427606993</v>
      </c>
      <c r="J80" s="177">
        <f t="shared" ref="J80:J92" si="20">G80/G$10</f>
        <v>0.16476408181582325</v>
      </c>
    </row>
    <row r="81" spans="2:10" x14ac:dyDescent="0.25">
      <c r="B81" s="157" t="s">
        <v>97</v>
      </c>
      <c r="C81" s="158">
        <v>31422</v>
      </c>
      <c r="D81" s="158">
        <v>26313</v>
      </c>
      <c r="E81" s="158">
        <v>33919</v>
      </c>
      <c r="F81" s="158">
        <v>29650</v>
      </c>
      <c r="G81" s="158">
        <v>33511</v>
      </c>
      <c r="H81" s="159">
        <f t="shared" si="18"/>
        <v>0.13021922428330512</v>
      </c>
      <c r="I81" s="160">
        <f t="shared" si="19"/>
        <v>6.6482082617274507E-2</v>
      </c>
      <c r="J81" s="159">
        <f t="shared" si="20"/>
        <v>5.8744644597617329E-2</v>
      </c>
    </row>
    <row r="82" spans="2:10" x14ac:dyDescent="0.25">
      <c r="B82" s="162" t="s">
        <v>103</v>
      </c>
      <c r="C82" s="163">
        <v>6626</v>
      </c>
      <c r="D82" s="163">
        <v>10331</v>
      </c>
      <c r="E82" s="163">
        <v>11235</v>
      </c>
      <c r="F82" s="163">
        <v>6821</v>
      </c>
      <c r="G82" s="163">
        <v>8344</v>
      </c>
      <c r="H82" s="164">
        <f t="shared" si="18"/>
        <v>0.22328104383521485</v>
      </c>
      <c r="I82" s="165">
        <f t="shared" si="19"/>
        <v>0.25928161786900095</v>
      </c>
      <c r="J82" s="164">
        <f t="shared" si="20"/>
        <v>1.4626997538793799E-2</v>
      </c>
    </row>
    <row r="83" spans="2:10" x14ac:dyDescent="0.25">
      <c r="B83" s="162" t="s">
        <v>100</v>
      </c>
      <c r="C83" s="163">
        <v>24796</v>
      </c>
      <c r="D83" s="163">
        <v>15982</v>
      </c>
      <c r="E83" s="163">
        <v>22684</v>
      </c>
      <c r="F83" s="163">
        <v>22829</v>
      </c>
      <c r="G83" s="163">
        <v>25167</v>
      </c>
      <c r="H83" s="164">
        <f t="shared" si="18"/>
        <v>0.10241359674098738</v>
      </c>
      <c r="I83" s="165">
        <f t="shared" si="19"/>
        <v>1.4962090659783822E-2</v>
      </c>
      <c r="J83" s="164">
        <f t="shared" si="20"/>
        <v>4.4117647058823532E-2</v>
      </c>
    </row>
    <row r="84" spans="2:10" x14ac:dyDescent="0.25">
      <c r="B84" s="157" t="s">
        <v>107</v>
      </c>
      <c r="C84" s="158">
        <v>46196</v>
      </c>
      <c r="D84" s="158">
        <v>32454</v>
      </c>
      <c r="E84" s="158">
        <v>39806</v>
      </c>
      <c r="F84" s="158">
        <v>51630</v>
      </c>
      <c r="G84" s="158">
        <v>60479</v>
      </c>
      <c r="H84" s="159">
        <f t="shared" si="18"/>
        <v>0.1713926012008522</v>
      </c>
      <c r="I84" s="160">
        <f t="shared" si="19"/>
        <v>0.30918261321326512</v>
      </c>
      <c r="J84" s="159">
        <f t="shared" si="20"/>
        <v>0.10601943721820592</v>
      </c>
    </row>
    <row r="85" spans="2:10" x14ac:dyDescent="0.25">
      <c r="B85" s="162" t="s">
        <v>110</v>
      </c>
      <c r="C85" s="163">
        <v>8071</v>
      </c>
      <c r="D85" s="163">
        <v>4595</v>
      </c>
      <c r="E85" s="163">
        <v>8377</v>
      </c>
      <c r="F85" s="163">
        <v>11393</v>
      </c>
      <c r="G85" s="163">
        <v>12978</v>
      </c>
      <c r="H85" s="164">
        <f t="shared" si="18"/>
        <v>0.13912051259545333</v>
      </c>
      <c r="I85" s="165">
        <f t="shared" si="19"/>
        <v>0.60797918473547274</v>
      </c>
      <c r="J85" s="164">
        <f t="shared" si="20"/>
        <v>2.2750380400103777E-2</v>
      </c>
    </row>
    <row r="86" spans="2:10" x14ac:dyDescent="0.25">
      <c r="B86" s="162" t="s">
        <v>113</v>
      </c>
      <c r="C86" s="163">
        <v>16236</v>
      </c>
      <c r="D86" s="163">
        <v>11137</v>
      </c>
      <c r="E86" s="163">
        <v>11583</v>
      </c>
      <c r="F86" s="163">
        <v>13286</v>
      </c>
      <c r="G86" s="163">
        <v>16010</v>
      </c>
      <c r="H86" s="164">
        <f t="shared" si="18"/>
        <v>0.20502784886346537</v>
      </c>
      <c r="I86" s="165">
        <f t="shared" si="19"/>
        <v>-1.3919684651391928E-2</v>
      </c>
      <c r="J86" s="164">
        <f t="shared" si="20"/>
        <v>2.8065463877767104E-2</v>
      </c>
    </row>
    <row r="87" spans="2:10" x14ac:dyDescent="0.25">
      <c r="B87" s="162" t="s">
        <v>116</v>
      </c>
      <c r="C87" s="163">
        <v>3045</v>
      </c>
      <c r="D87" s="163">
        <v>3193</v>
      </c>
      <c r="E87" s="163">
        <v>3143</v>
      </c>
      <c r="F87" s="163">
        <v>5624</v>
      </c>
      <c r="G87" s="163">
        <v>6818</v>
      </c>
      <c r="H87" s="164">
        <f t="shared" si="18"/>
        <v>0.21230440967283082</v>
      </c>
      <c r="I87" s="165">
        <f t="shared" si="19"/>
        <v>1.2390804597701148</v>
      </c>
      <c r="J87" s="164">
        <f t="shared" si="20"/>
        <v>1.1951925841262718E-2</v>
      </c>
    </row>
    <row r="88" spans="2:10" x14ac:dyDescent="0.25">
      <c r="B88" s="162" t="s">
        <v>123</v>
      </c>
      <c r="C88" s="163">
        <v>852</v>
      </c>
      <c r="D88" s="163">
        <v>1259</v>
      </c>
      <c r="E88" s="163">
        <v>1106</v>
      </c>
      <c r="F88" s="163">
        <v>1670</v>
      </c>
      <c r="G88" s="163">
        <v>2507</v>
      </c>
      <c r="H88" s="164">
        <f t="shared" si="18"/>
        <v>0.50119760479041919</v>
      </c>
      <c r="I88" s="165">
        <f t="shared" si="19"/>
        <v>1.942488262910798</v>
      </c>
      <c r="J88" s="164">
        <f t="shared" si="20"/>
        <v>4.3947606459439183E-3</v>
      </c>
    </row>
    <row r="89" spans="2:10" x14ac:dyDescent="0.25">
      <c r="B89" s="162" t="s">
        <v>119</v>
      </c>
      <c r="C89" s="163">
        <v>505</v>
      </c>
      <c r="D89" s="163">
        <v>1067</v>
      </c>
      <c r="E89" s="163">
        <v>498</v>
      </c>
      <c r="F89" s="163">
        <v>809</v>
      </c>
      <c r="G89" s="163">
        <v>1014</v>
      </c>
      <c r="H89" s="164">
        <f t="shared" si="18"/>
        <v>0.25339925834363419</v>
      </c>
      <c r="I89" s="165">
        <f t="shared" si="19"/>
        <v>1.0079207920792079</v>
      </c>
      <c r="J89" s="164">
        <f t="shared" si="20"/>
        <v>1.7775378121209146E-3</v>
      </c>
    </row>
    <row r="90" spans="2:10" x14ac:dyDescent="0.25">
      <c r="B90" s="162" t="s">
        <v>128</v>
      </c>
      <c r="C90" s="163">
        <v>786</v>
      </c>
      <c r="D90" s="163">
        <v>491</v>
      </c>
      <c r="E90" s="163">
        <v>960</v>
      </c>
      <c r="F90" s="163">
        <v>719</v>
      </c>
      <c r="G90" s="163">
        <v>675</v>
      </c>
      <c r="H90" s="164">
        <f t="shared" si="18"/>
        <v>-6.1196105702364445E-2</v>
      </c>
      <c r="I90" s="165">
        <f t="shared" si="19"/>
        <v>-0.14122137404580148</v>
      </c>
      <c r="J90" s="164">
        <f t="shared" si="20"/>
        <v>1.1832722122106681E-3</v>
      </c>
    </row>
    <row r="91" spans="2:10" x14ac:dyDescent="0.25">
      <c r="B91" s="162" t="s">
        <v>131</v>
      </c>
      <c r="C91" s="163">
        <v>1449</v>
      </c>
      <c r="D91" s="163">
        <v>358</v>
      </c>
      <c r="E91" s="163">
        <v>978</v>
      </c>
      <c r="F91" s="163">
        <v>878</v>
      </c>
      <c r="G91" s="163">
        <v>644</v>
      </c>
      <c r="H91" s="164">
        <f t="shared" si="18"/>
        <v>-0.26651480637813207</v>
      </c>
      <c r="I91" s="165">
        <f t="shared" si="19"/>
        <v>-0.55555555555555558</v>
      </c>
      <c r="J91" s="164">
        <f t="shared" si="20"/>
        <v>1.1289293402424745E-3</v>
      </c>
    </row>
    <row r="92" spans="2:10" x14ac:dyDescent="0.25">
      <c r="B92" s="168" t="s">
        <v>145</v>
      </c>
      <c r="C92" s="169">
        <f>C84-SUM(C85:C91)</f>
        <v>15252</v>
      </c>
      <c r="D92" s="169">
        <f>D84-SUM(D85:D91)</f>
        <v>10354</v>
      </c>
      <c r="E92" s="169">
        <f>E84-SUM(E85:E91)</f>
        <v>13161</v>
      </c>
      <c r="F92" s="169">
        <f>F84-SUM(F85:F91)</f>
        <v>17251</v>
      </c>
      <c r="G92" s="169">
        <f>G84-SUM(G85:G91)</f>
        <v>19833</v>
      </c>
      <c r="H92" s="170">
        <f t="shared" si="18"/>
        <v>0.14967248275462297</v>
      </c>
      <c r="I92" s="171">
        <f t="shared" si="19"/>
        <v>0.30035405192761599</v>
      </c>
      <c r="J92" s="170">
        <f t="shared" si="20"/>
        <v>3.4767167088554339E-2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4820</v>
      </c>
      <c r="D94" s="176">
        <v>3518</v>
      </c>
      <c r="E94" s="176">
        <v>4228</v>
      </c>
      <c r="F94" s="176">
        <v>4556</v>
      </c>
      <c r="G94" s="176">
        <v>5166</v>
      </c>
      <c r="H94" s="177">
        <f t="shared" ref="H94:H106" si="21">IFERROR(G94/F94-1,"-")</f>
        <v>0.13388937664618084</v>
      </c>
      <c r="I94" s="177">
        <f t="shared" ref="I94:I106" si="22">IFERROR(G94/C94-1,"-")</f>
        <v>7.1784232365145195E-2</v>
      </c>
      <c r="J94" s="177">
        <f t="shared" ref="J94:J106" si="23">G94/G$10</f>
        <v>9.0559766641189789E-3</v>
      </c>
    </row>
    <row r="95" spans="2:10" x14ac:dyDescent="0.25">
      <c r="B95" s="157" t="s">
        <v>97</v>
      </c>
      <c r="C95" s="158">
        <v>3230</v>
      </c>
      <c r="D95" s="158">
        <v>2160</v>
      </c>
      <c r="E95" s="158">
        <v>2626</v>
      </c>
      <c r="F95" s="158">
        <v>2873</v>
      </c>
      <c r="G95" s="158">
        <v>3292</v>
      </c>
      <c r="H95" s="159">
        <f t="shared" si="21"/>
        <v>0.14584058475461181</v>
      </c>
      <c r="I95" s="160">
        <f t="shared" si="22"/>
        <v>1.9195046439628438E-2</v>
      </c>
      <c r="J95" s="159">
        <f t="shared" si="23"/>
        <v>5.7708624038481761E-3</v>
      </c>
    </row>
    <row r="96" spans="2:10" x14ac:dyDescent="0.25">
      <c r="B96" s="162" t="s">
        <v>103</v>
      </c>
      <c r="C96" s="163">
        <v>1722</v>
      </c>
      <c r="D96" s="163">
        <v>1201</v>
      </c>
      <c r="E96" s="163">
        <v>1070</v>
      </c>
      <c r="F96" s="163">
        <v>677</v>
      </c>
      <c r="G96" s="163">
        <v>971</v>
      </c>
      <c r="H96" s="164">
        <f t="shared" si="21"/>
        <v>0.43426883308714914</v>
      </c>
      <c r="I96" s="165">
        <f t="shared" si="22"/>
        <v>-0.43612078977932633</v>
      </c>
      <c r="J96" s="164">
        <f t="shared" si="23"/>
        <v>1.7021589897134202E-3</v>
      </c>
    </row>
    <row r="97" spans="2:10" x14ac:dyDescent="0.25">
      <c r="B97" s="162" t="s">
        <v>100</v>
      </c>
      <c r="C97" s="163">
        <v>1508</v>
      </c>
      <c r="D97" s="163">
        <v>959</v>
      </c>
      <c r="E97" s="163">
        <v>1556</v>
      </c>
      <c r="F97" s="163">
        <v>2196</v>
      </c>
      <c r="G97" s="163">
        <v>2321</v>
      </c>
      <c r="H97" s="164">
        <f t="shared" si="21"/>
        <v>5.6921675774134872E-2</v>
      </c>
      <c r="I97" s="165">
        <f t="shared" si="22"/>
        <v>0.53912466843501328</v>
      </c>
      <c r="J97" s="164">
        <f t="shared" si="23"/>
        <v>4.0687034141347559E-3</v>
      </c>
    </row>
    <row r="98" spans="2:10" x14ac:dyDescent="0.25">
      <c r="B98" s="157" t="s">
        <v>107</v>
      </c>
      <c r="C98" s="158">
        <v>1590</v>
      </c>
      <c r="D98" s="158">
        <v>1358</v>
      </c>
      <c r="E98" s="158">
        <v>1602</v>
      </c>
      <c r="F98" s="158">
        <v>1683</v>
      </c>
      <c r="G98" s="158">
        <v>1874</v>
      </c>
      <c r="H98" s="159">
        <f t="shared" si="21"/>
        <v>0.11348781937017227</v>
      </c>
      <c r="I98" s="160">
        <f t="shared" si="22"/>
        <v>0.17861635220125782</v>
      </c>
      <c r="J98" s="159">
        <f t="shared" si="23"/>
        <v>3.2851142602708027E-3</v>
      </c>
    </row>
    <row r="99" spans="2:10" x14ac:dyDescent="0.25">
      <c r="B99" s="162" t="s">
        <v>110</v>
      </c>
      <c r="C99" s="163">
        <v>143</v>
      </c>
      <c r="D99" s="163">
        <v>172</v>
      </c>
      <c r="E99" s="163">
        <v>182</v>
      </c>
      <c r="F99" s="163">
        <v>194</v>
      </c>
      <c r="G99" s="163">
        <v>216</v>
      </c>
      <c r="H99" s="164">
        <f t="shared" si="21"/>
        <v>0.11340206185567014</v>
      </c>
      <c r="I99" s="165">
        <f t="shared" si="22"/>
        <v>0.51048951048951041</v>
      </c>
      <c r="J99" s="164">
        <f t="shared" si="23"/>
        <v>3.7864710790741377E-4</v>
      </c>
    </row>
    <row r="100" spans="2:10" x14ac:dyDescent="0.25">
      <c r="B100" s="162" t="s">
        <v>113</v>
      </c>
      <c r="C100" s="163">
        <v>415</v>
      </c>
      <c r="D100" s="163">
        <v>463</v>
      </c>
      <c r="E100" s="163">
        <v>360</v>
      </c>
      <c r="F100" s="163">
        <v>335</v>
      </c>
      <c r="G100" s="163">
        <v>363</v>
      </c>
      <c r="H100" s="164">
        <f t="shared" si="21"/>
        <v>8.3582089552238781E-2</v>
      </c>
      <c r="I100" s="165">
        <f t="shared" si="22"/>
        <v>-0.12530120481927709</v>
      </c>
      <c r="J100" s="164">
        <f t="shared" si="23"/>
        <v>6.3633750078884816E-4</v>
      </c>
    </row>
    <row r="101" spans="2:10" x14ac:dyDescent="0.25">
      <c r="B101" s="162" t="s">
        <v>116</v>
      </c>
      <c r="C101" s="163">
        <v>334</v>
      </c>
      <c r="D101" s="163">
        <v>208</v>
      </c>
      <c r="E101" s="163">
        <v>224</v>
      </c>
      <c r="F101" s="163">
        <v>298</v>
      </c>
      <c r="G101" s="163">
        <v>300</v>
      </c>
      <c r="H101" s="164">
        <f t="shared" si="21"/>
        <v>6.7114093959732557E-3</v>
      </c>
      <c r="I101" s="165">
        <f t="shared" si="22"/>
        <v>-0.10179640718562877</v>
      </c>
      <c r="J101" s="164">
        <f t="shared" si="23"/>
        <v>5.2589876098251909E-4</v>
      </c>
    </row>
    <row r="102" spans="2:10" x14ac:dyDescent="0.25">
      <c r="B102" s="162" t="s">
        <v>123</v>
      </c>
      <c r="C102" s="163">
        <v>73</v>
      </c>
      <c r="D102" s="163">
        <v>49</v>
      </c>
      <c r="E102" s="163">
        <v>84</v>
      </c>
      <c r="F102" s="163">
        <v>72</v>
      </c>
      <c r="G102" s="163">
        <v>81</v>
      </c>
      <c r="H102" s="164">
        <f t="shared" si="21"/>
        <v>0.125</v>
      </c>
      <c r="I102" s="165">
        <f t="shared" si="22"/>
        <v>0.1095890410958904</v>
      </c>
      <c r="J102" s="164">
        <f t="shared" si="23"/>
        <v>1.4199266546528018E-4</v>
      </c>
    </row>
    <row r="103" spans="2:10" x14ac:dyDescent="0.25">
      <c r="B103" s="162" t="s">
        <v>119</v>
      </c>
      <c r="C103" s="163">
        <v>27</v>
      </c>
      <c r="D103" s="163">
        <v>66</v>
      </c>
      <c r="E103" s="163">
        <v>40</v>
      </c>
      <c r="F103" s="163">
        <v>45</v>
      </c>
      <c r="G103" s="163">
        <v>59</v>
      </c>
      <c r="H103" s="164">
        <f t="shared" si="21"/>
        <v>0.31111111111111112</v>
      </c>
      <c r="I103" s="165">
        <f t="shared" si="22"/>
        <v>1.1851851851851851</v>
      </c>
      <c r="J103" s="164">
        <f t="shared" si="23"/>
        <v>1.034267563265621E-4</v>
      </c>
    </row>
    <row r="104" spans="2:10" x14ac:dyDescent="0.25">
      <c r="B104" s="162" t="s">
        <v>128</v>
      </c>
      <c r="C104" s="163">
        <v>12</v>
      </c>
      <c r="D104" s="163">
        <v>31</v>
      </c>
      <c r="E104" s="163">
        <v>14</v>
      </c>
      <c r="F104" s="163">
        <v>6</v>
      </c>
      <c r="G104" s="163">
        <v>10</v>
      </c>
      <c r="H104" s="164">
        <f t="shared" si="21"/>
        <v>0.66666666666666674</v>
      </c>
      <c r="I104" s="165">
        <f t="shared" si="22"/>
        <v>-0.16666666666666663</v>
      </c>
      <c r="J104" s="164">
        <f t="shared" si="23"/>
        <v>1.7529958699417305E-5</v>
      </c>
    </row>
    <row r="105" spans="2:10" x14ac:dyDescent="0.25">
      <c r="B105" s="162" t="s">
        <v>131</v>
      </c>
      <c r="C105" s="163">
        <v>22</v>
      </c>
      <c r="D105" s="163">
        <v>6</v>
      </c>
      <c r="E105" s="163">
        <v>11</v>
      </c>
      <c r="F105" s="163">
        <v>16</v>
      </c>
      <c r="G105" s="163">
        <v>27</v>
      </c>
      <c r="H105" s="164">
        <f t="shared" si="21"/>
        <v>0.6875</v>
      </c>
      <c r="I105" s="165">
        <f t="shared" si="22"/>
        <v>0.22727272727272729</v>
      </c>
      <c r="J105" s="164">
        <f t="shared" si="23"/>
        <v>4.7330888488426721E-5</v>
      </c>
    </row>
    <row r="106" spans="2:10" x14ac:dyDescent="0.25">
      <c r="B106" s="168" t="s">
        <v>145</v>
      </c>
      <c r="C106" s="169">
        <f>C98-SUM(C99:C105)</f>
        <v>564</v>
      </c>
      <c r="D106" s="169">
        <f>D98-SUM(D99:D105)</f>
        <v>363</v>
      </c>
      <c r="E106" s="169">
        <f>E98-SUM(E99:E105)</f>
        <v>687</v>
      </c>
      <c r="F106" s="169">
        <f>F98-SUM(F99:F105)</f>
        <v>717</v>
      </c>
      <c r="G106" s="169">
        <f>G98-SUM(G99:G105)</f>
        <v>818</v>
      </c>
      <c r="H106" s="170">
        <f t="shared" si="21"/>
        <v>0.14086471408647139</v>
      </c>
      <c r="I106" s="171">
        <f t="shared" si="22"/>
        <v>0.45035460992907805</v>
      </c>
      <c r="J106" s="170">
        <f t="shared" si="23"/>
        <v>1.4339506216123354E-3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14064</v>
      </c>
      <c r="D108" s="176">
        <v>15495</v>
      </c>
      <c r="E108" s="176">
        <v>22985</v>
      </c>
      <c r="F108" s="176">
        <v>29771</v>
      </c>
      <c r="G108" s="176">
        <v>24336</v>
      </c>
      <c r="H108" s="177">
        <f t="shared" ref="H108:H120" si="24">IFERROR(G108/F108-1,"-")</f>
        <v>-0.18256020959994623</v>
      </c>
      <c r="I108" s="177">
        <f t="shared" ref="I108:I120" si="25">IFERROR(G108/C108-1,"-")</f>
        <v>0.7303754266211604</v>
      </c>
      <c r="J108" s="177">
        <f t="shared" ref="J108:J120" si="26">G108/G$10</f>
        <v>4.2660907490901949E-2</v>
      </c>
    </row>
    <row r="109" spans="2:10" x14ac:dyDescent="0.25">
      <c r="B109" s="157" t="s">
        <v>97</v>
      </c>
      <c r="C109" s="158">
        <v>3003</v>
      </c>
      <c r="D109" s="158">
        <v>2156</v>
      </c>
      <c r="E109" s="158">
        <v>4883</v>
      </c>
      <c r="F109" s="158">
        <v>6370</v>
      </c>
      <c r="G109" s="158">
        <v>4123</v>
      </c>
      <c r="H109" s="159">
        <f t="shared" si="24"/>
        <v>-0.35274725274725272</v>
      </c>
      <c r="I109" s="160">
        <f t="shared" si="25"/>
        <v>0.37296037296037299</v>
      </c>
      <c r="J109" s="159">
        <f t="shared" si="26"/>
        <v>7.2276019717697542E-3</v>
      </c>
    </row>
    <row r="110" spans="2:10" x14ac:dyDescent="0.25">
      <c r="B110" s="162" t="s">
        <v>103</v>
      </c>
      <c r="C110" s="163">
        <v>1255</v>
      </c>
      <c r="D110" s="163">
        <v>341</v>
      </c>
      <c r="E110" s="163">
        <v>1566</v>
      </c>
      <c r="F110" s="163">
        <v>1565</v>
      </c>
      <c r="G110" s="163">
        <v>1459</v>
      </c>
      <c r="H110" s="164">
        <f t="shared" si="24"/>
        <v>-6.7731629392971282E-2</v>
      </c>
      <c r="I110" s="165">
        <f t="shared" si="25"/>
        <v>0.16254980079681269</v>
      </c>
      <c r="J110" s="164">
        <f t="shared" si="26"/>
        <v>2.5576209742449846E-3</v>
      </c>
    </row>
    <row r="111" spans="2:10" x14ac:dyDescent="0.25">
      <c r="B111" s="162" t="s">
        <v>100</v>
      </c>
      <c r="C111" s="163">
        <v>1748</v>
      </c>
      <c r="D111" s="163">
        <v>1815</v>
      </c>
      <c r="E111" s="163">
        <v>3317</v>
      </c>
      <c r="F111" s="163">
        <v>4805</v>
      </c>
      <c r="G111" s="163">
        <v>2664</v>
      </c>
      <c r="H111" s="164">
        <f t="shared" si="24"/>
        <v>-0.4455775234131113</v>
      </c>
      <c r="I111" s="165">
        <f t="shared" si="25"/>
        <v>0.52402745995423339</v>
      </c>
      <c r="J111" s="164">
        <f t="shared" si="26"/>
        <v>4.66998099752477E-3</v>
      </c>
    </row>
    <row r="112" spans="2:10" x14ac:dyDescent="0.25">
      <c r="B112" s="157" t="s">
        <v>107</v>
      </c>
      <c r="C112" s="158">
        <v>11061</v>
      </c>
      <c r="D112" s="158">
        <v>13339</v>
      </c>
      <c r="E112" s="158">
        <v>18102</v>
      </c>
      <c r="F112" s="158">
        <v>23401</v>
      </c>
      <c r="G112" s="158">
        <v>20213</v>
      </c>
      <c r="H112" s="159">
        <f t="shared" si="24"/>
        <v>-0.13623349429511555</v>
      </c>
      <c r="I112" s="160">
        <f t="shared" si="25"/>
        <v>0.82741162643522292</v>
      </c>
      <c r="J112" s="159">
        <f t="shared" si="26"/>
        <v>3.5433305519132194E-2</v>
      </c>
    </row>
    <row r="113" spans="2:10" x14ac:dyDescent="0.25">
      <c r="B113" s="162" t="s">
        <v>110</v>
      </c>
      <c r="C113" s="163">
        <v>6099</v>
      </c>
      <c r="D113" s="163">
        <v>8148</v>
      </c>
      <c r="E113" s="163">
        <v>11873</v>
      </c>
      <c r="F113" s="163">
        <v>16951</v>
      </c>
      <c r="G113" s="163">
        <v>12496</v>
      </c>
      <c r="H113" s="164">
        <f t="shared" si="24"/>
        <v>-0.26281635301752104</v>
      </c>
      <c r="I113" s="165">
        <f t="shared" si="25"/>
        <v>1.0488604689293326</v>
      </c>
      <c r="J113" s="164">
        <f t="shared" si="26"/>
        <v>2.1905436390791864E-2</v>
      </c>
    </row>
    <row r="114" spans="2:10" x14ac:dyDescent="0.25">
      <c r="B114" s="162" t="s">
        <v>113</v>
      </c>
      <c r="C114" s="163">
        <v>904</v>
      </c>
      <c r="D114" s="163">
        <v>776</v>
      </c>
      <c r="E114" s="163">
        <v>567</v>
      </c>
      <c r="F114" s="163">
        <v>688</v>
      </c>
      <c r="G114" s="163">
        <v>845</v>
      </c>
      <c r="H114" s="164">
        <f t="shared" si="24"/>
        <v>0.22819767441860472</v>
      </c>
      <c r="I114" s="165">
        <f t="shared" si="25"/>
        <v>-6.5265486725663679E-2</v>
      </c>
      <c r="J114" s="164">
        <f t="shared" si="26"/>
        <v>1.4812815101007623E-3</v>
      </c>
    </row>
    <row r="115" spans="2:10" x14ac:dyDescent="0.25">
      <c r="B115" s="162" t="s">
        <v>116</v>
      </c>
      <c r="C115" s="163">
        <v>1167</v>
      </c>
      <c r="D115" s="163">
        <v>817</v>
      </c>
      <c r="E115" s="163">
        <v>1241</v>
      </c>
      <c r="F115" s="163">
        <v>913</v>
      </c>
      <c r="G115" s="163">
        <v>1845</v>
      </c>
      <c r="H115" s="164">
        <f t="shared" si="24"/>
        <v>1.0208105147864184</v>
      </c>
      <c r="I115" s="165">
        <f t="shared" si="25"/>
        <v>0.58097686375321334</v>
      </c>
      <c r="J115" s="164">
        <f t="shared" si="26"/>
        <v>3.2342773800424925E-3</v>
      </c>
    </row>
    <row r="116" spans="2:10" x14ac:dyDescent="0.25">
      <c r="B116" s="162" t="s">
        <v>123</v>
      </c>
      <c r="C116" s="163">
        <v>303</v>
      </c>
      <c r="D116" s="163">
        <v>705</v>
      </c>
      <c r="E116" s="163">
        <v>559</v>
      </c>
      <c r="F116" s="163">
        <v>1004</v>
      </c>
      <c r="G116" s="163">
        <v>833</v>
      </c>
      <c r="H116" s="164">
        <f t="shared" si="24"/>
        <v>-0.17031872509960155</v>
      </c>
      <c r="I116" s="165">
        <f t="shared" si="25"/>
        <v>1.7491749174917492</v>
      </c>
      <c r="J116" s="164">
        <f t="shared" si="26"/>
        <v>1.4602455596614615E-3</v>
      </c>
    </row>
    <row r="117" spans="2:10" x14ac:dyDescent="0.25">
      <c r="B117" s="162" t="s">
        <v>119</v>
      </c>
      <c r="C117" s="163">
        <v>258</v>
      </c>
      <c r="D117" s="163">
        <v>754</v>
      </c>
      <c r="E117" s="163">
        <v>417</v>
      </c>
      <c r="F117" s="163">
        <v>480</v>
      </c>
      <c r="G117" s="163">
        <v>690</v>
      </c>
      <c r="H117" s="164">
        <f t="shared" si="24"/>
        <v>0.4375</v>
      </c>
      <c r="I117" s="165">
        <f t="shared" si="25"/>
        <v>1.6744186046511627</v>
      </c>
      <c r="J117" s="164">
        <f t="shared" si="26"/>
        <v>1.2095671502597939E-3</v>
      </c>
    </row>
    <row r="118" spans="2:10" x14ac:dyDescent="0.25">
      <c r="B118" s="162" t="s">
        <v>128</v>
      </c>
      <c r="C118" s="163">
        <v>54</v>
      </c>
      <c r="D118" s="163">
        <v>78</v>
      </c>
      <c r="E118" s="163">
        <v>388</v>
      </c>
      <c r="F118" s="163">
        <v>99</v>
      </c>
      <c r="G118" s="163">
        <v>61</v>
      </c>
      <c r="H118" s="164">
        <f t="shared" si="24"/>
        <v>-0.38383838383838387</v>
      </c>
      <c r="I118" s="165">
        <f t="shared" si="25"/>
        <v>0.12962962962962954</v>
      </c>
      <c r="J118" s="164">
        <f t="shared" si="26"/>
        <v>1.0693274806644555E-4</v>
      </c>
    </row>
    <row r="119" spans="2:10" x14ac:dyDescent="0.25">
      <c r="B119" s="162" t="s">
        <v>131</v>
      </c>
      <c r="C119" s="163">
        <v>96</v>
      </c>
      <c r="D119" s="163">
        <v>62</v>
      </c>
      <c r="E119" s="163">
        <v>58</v>
      </c>
      <c r="F119" s="163">
        <v>40</v>
      </c>
      <c r="G119" s="163">
        <v>47</v>
      </c>
      <c r="H119" s="164">
        <f t="shared" si="24"/>
        <v>0.17500000000000004</v>
      </c>
      <c r="I119" s="165">
        <f t="shared" si="25"/>
        <v>-0.51041666666666674</v>
      </c>
      <c r="J119" s="164">
        <f t="shared" si="26"/>
        <v>8.2390805887261331E-5</v>
      </c>
    </row>
    <row r="120" spans="2:10" x14ac:dyDescent="0.25">
      <c r="B120" s="168" t="s">
        <v>145</v>
      </c>
      <c r="C120" s="169">
        <f>C112-SUM(C113:C119)</f>
        <v>2180</v>
      </c>
      <c r="D120" s="169">
        <f>D112-SUM(D113:D119)</f>
        <v>1999</v>
      </c>
      <c r="E120" s="169">
        <f>E112-SUM(E113:E119)</f>
        <v>2999</v>
      </c>
      <c r="F120" s="169">
        <f>F112-SUM(F113:F119)</f>
        <v>3226</v>
      </c>
      <c r="G120" s="169">
        <f>G112-SUM(G113:G119)</f>
        <v>3396</v>
      </c>
      <c r="H120" s="170">
        <f t="shared" si="24"/>
        <v>5.2696838189708606E-2</v>
      </c>
      <c r="I120" s="171">
        <f t="shared" si="25"/>
        <v>0.55779816513761471</v>
      </c>
      <c r="J120" s="170">
        <f t="shared" si="26"/>
        <v>5.9531739743221169E-3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19444</v>
      </c>
      <c r="D122" s="176">
        <v>20259</v>
      </c>
      <c r="E122" s="176">
        <v>22673</v>
      </c>
      <c r="F122" s="176">
        <v>21328</v>
      </c>
      <c r="G122" s="176">
        <v>20067</v>
      </c>
      <c r="H122" s="177">
        <f t="shared" ref="H122:H134" si="27">IFERROR(G122/F122-1,"-")</f>
        <v>-5.9124156039009779E-2</v>
      </c>
      <c r="I122" s="177">
        <f t="shared" ref="I122:I134" si="28">IFERROR(G122/C122-1,"-")</f>
        <v>3.2040732359596813E-2</v>
      </c>
      <c r="J122" s="177">
        <f t="shared" ref="J122:J134" si="29">G122/G$10</f>
        <v>3.5177368122120703E-2</v>
      </c>
    </row>
    <row r="123" spans="2:10" x14ac:dyDescent="0.25">
      <c r="B123" s="157" t="s">
        <v>97</v>
      </c>
      <c r="C123" s="158">
        <v>11233</v>
      </c>
      <c r="D123" s="158">
        <v>12929</v>
      </c>
      <c r="E123" s="158">
        <v>13547</v>
      </c>
      <c r="F123" s="158">
        <v>14315</v>
      </c>
      <c r="G123" s="158">
        <v>13116</v>
      </c>
      <c r="H123" s="159">
        <f t="shared" si="27"/>
        <v>-8.3758295494236856E-2</v>
      </c>
      <c r="I123" s="160">
        <f t="shared" si="28"/>
        <v>0.16763108697587459</v>
      </c>
      <c r="J123" s="159">
        <f t="shared" si="29"/>
        <v>2.2992293830155736E-2</v>
      </c>
    </row>
    <row r="124" spans="2:10" x14ac:dyDescent="0.25">
      <c r="B124" s="162" t="s">
        <v>103</v>
      </c>
      <c r="C124" s="163">
        <v>5792</v>
      </c>
      <c r="D124" s="163">
        <v>6685</v>
      </c>
      <c r="E124" s="163">
        <v>6793</v>
      </c>
      <c r="F124" s="163">
        <v>7058</v>
      </c>
      <c r="G124" s="163">
        <v>5094</v>
      </c>
      <c r="H124" s="164">
        <f t="shared" si="27"/>
        <v>-0.27826579767639559</v>
      </c>
      <c r="I124" s="165">
        <f t="shared" si="28"/>
        <v>-0.12051104972375692</v>
      </c>
      <c r="J124" s="164">
        <f t="shared" si="29"/>
        <v>8.9297609614831745E-3</v>
      </c>
    </row>
    <row r="125" spans="2:10" x14ac:dyDescent="0.25">
      <c r="B125" s="162" t="s">
        <v>100</v>
      </c>
      <c r="C125" s="163">
        <v>5441</v>
      </c>
      <c r="D125" s="163">
        <v>6244</v>
      </c>
      <c r="E125" s="163">
        <v>6754</v>
      </c>
      <c r="F125" s="163">
        <v>7257</v>
      </c>
      <c r="G125" s="163">
        <v>8022</v>
      </c>
      <c r="H125" s="164">
        <f t="shared" si="27"/>
        <v>0.10541546093427034</v>
      </c>
      <c r="I125" s="165">
        <f t="shared" si="28"/>
        <v>0.47436133063775032</v>
      </c>
      <c r="J125" s="164">
        <f t="shared" si="29"/>
        <v>1.4062532868672562E-2</v>
      </c>
    </row>
    <row r="126" spans="2:10" x14ac:dyDescent="0.25">
      <c r="B126" s="157" t="s">
        <v>107</v>
      </c>
      <c r="C126" s="158">
        <v>8211</v>
      </c>
      <c r="D126" s="158">
        <v>7330</v>
      </c>
      <c r="E126" s="158">
        <v>9126</v>
      </c>
      <c r="F126" s="158">
        <v>7013</v>
      </c>
      <c r="G126" s="158">
        <v>6951</v>
      </c>
      <c r="H126" s="159">
        <f t="shared" si="27"/>
        <v>-8.8407243690289405E-3</v>
      </c>
      <c r="I126" s="160">
        <f t="shared" si="28"/>
        <v>-0.15345268542199486</v>
      </c>
      <c r="J126" s="159">
        <f t="shared" si="29"/>
        <v>1.2185074291964968E-2</v>
      </c>
    </row>
    <row r="127" spans="2:10" x14ac:dyDescent="0.25">
      <c r="B127" s="162" t="s">
        <v>110</v>
      </c>
      <c r="C127" s="163">
        <v>681</v>
      </c>
      <c r="D127" s="163">
        <v>620</v>
      </c>
      <c r="E127" s="163">
        <v>1017</v>
      </c>
      <c r="F127" s="163">
        <v>898</v>
      </c>
      <c r="G127" s="163">
        <v>663</v>
      </c>
      <c r="H127" s="164">
        <f t="shared" si="27"/>
        <v>-0.26169265033407574</v>
      </c>
      <c r="I127" s="165">
        <f t="shared" si="28"/>
        <v>-2.6431718061673992E-2</v>
      </c>
      <c r="J127" s="164">
        <f t="shared" si="29"/>
        <v>1.1622362617713673E-3</v>
      </c>
    </row>
    <row r="128" spans="2:10" x14ac:dyDescent="0.25">
      <c r="B128" s="162" t="s">
        <v>113</v>
      </c>
      <c r="C128" s="163">
        <v>818</v>
      </c>
      <c r="D128" s="163">
        <v>1001</v>
      </c>
      <c r="E128" s="163">
        <v>1177</v>
      </c>
      <c r="F128" s="163">
        <v>952</v>
      </c>
      <c r="G128" s="163">
        <v>895</v>
      </c>
      <c r="H128" s="164">
        <f t="shared" si="27"/>
        <v>-5.9873949579831942E-2</v>
      </c>
      <c r="I128" s="165">
        <f t="shared" si="28"/>
        <v>9.4132029339853318E-2</v>
      </c>
      <c r="J128" s="164">
        <f t="shared" si="29"/>
        <v>1.5689313035978487E-3</v>
      </c>
    </row>
    <row r="129" spans="2:10" x14ac:dyDescent="0.25">
      <c r="B129" s="162" t="s">
        <v>116</v>
      </c>
      <c r="C129" s="163">
        <v>607</v>
      </c>
      <c r="D129" s="163">
        <v>655</v>
      </c>
      <c r="E129" s="163">
        <v>677</v>
      </c>
      <c r="F129" s="163">
        <v>745</v>
      </c>
      <c r="G129" s="163">
        <v>710</v>
      </c>
      <c r="H129" s="164">
        <f t="shared" si="27"/>
        <v>-4.6979865771812124E-2</v>
      </c>
      <c r="I129" s="165">
        <f t="shared" si="28"/>
        <v>0.16968698517298186</v>
      </c>
      <c r="J129" s="164">
        <f t="shared" si="29"/>
        <v>1.2446270676586286E-3</v>
      </c>
    </row>
    <row r="130" spans="2:10" x14ac:dyDescent="0.25">
      <c r="B130" s="162" t="s">
        <v>123</v>
      </c>
      <c r="C130" s="163">
        <v>114</v>
      </c>
      <c r="D130" s="163">
        <v>171</v>
      </c>
      <c r="E130" s="163">
        <v>136</v>
      </c>
      <c r="F130" s="163">
        <v>165</v>
      </c>
      <c r="G130" s="163">
        <v>130</v>
      </c>
      <c r="H130" s="164">
        <f t="shared" si="27"/>
        <v>-0.21212121212121215</v>
      </c>
      <c r="I130" s="165">
        <f t="shared" si="28"/>
        <v>0.14035087719298245</v>
      </c>
      <c r="J130" s="164">
        <f t="shared" si="29"/>
        <v>2.2788946309242495E-4</v>
      </c>
    </row>
    <row r="131" spans="2:10" x14ac:dyDescent="0.25">
      <c r="B131" s="162" t="s">
        <v>119</v>
      </c>
      <c r="C131" s="163">
        <v>113</v>
      </c>
      <c r="D131" s="163">
        <v>181</v>
      </c>
      <c r="E131" s="163">
        <v>116</v>
      </c>
      <c r="F131" s="163">
        <v>138</v>
      </c>
      <c r="G131" s="163">
        <v>158</v>
      </c>
      <c r="H131" s="164">
        <f t="shared" si="27"/>
        <v>0.14492753623188404</v>
      </c>
      <c r="I131" s="165">
        <f t="shared" si="28"/>
        <v>0.39823008849557517</v>
      </c>
      <c r="J131" s="164">
        <f t="shared" si="29"/>
        <v>2.7697334745079342E-4</v>
      </c>
    </row>
    <row r="132" spans="2:10" x14ac:dyDescent="0.25">
      <c r="B132" s="162" t="s">
        <v>128</v>
      </c>
      <c r="C132" s="163">
        <v>109</v>
      </c>
      <c r="D132" s="163">
        <v>111</v>
      </c>
      <c r="E132" s="163">
        <v>144</v>
      </c>
      <c r="F132" s="163">
        <v>115</v>
      </c>
      <c r="G132" s="163">
        <v>114</v>
      </c>
      <c r="H132" s="164">
        <f t="shared" si="27"/>
        <v>-8.6956521739129933E-3</v>
      </c>
      <c r="I132" s="165">
        <f t="shared" si="28"/>
        <v>4.587155963302747E-2</v>
      </c>
      <c r="J132" s="164">
        <f t="shared" si="29"/>
        <v>1.9984152917335726E-4</v>
      </c>
    </row>
    <row r="133" spans="2:10" x14ac:dyDescent="0.25">
      <c r="B133" s="162" t="s">
        <v>131</v>
      </c>
      <c r="C133" s="163">
        <v>256</v>
      </c>
      <c r="D133" s="163">
        <v>131</v>
      </c>
      <c r="E133" s="163">
        <v>164</v>
      </c>
      <c r="F133" s="163">
        <v>244</v>
      </c>
      <c r="G133" s="163">
        <v>228</v>
      </c>
      <c r="H133" s="164">
        <f t="shared" si="27"/>
        <v>-6.557377049180324E-2</v>
      </c>
      <c r="I133" s="165">
        <f t="shared" si="28"/>
        <v>-0.109375</v>
      </c>
      <c r="J133" s="164">
        <f t="shared" si="29"/>
        <v>3.9968305834671452E-4</v>
      </c>
    </row>
    <row r="134" spans="2:10" x14ac:dyDescent="0.25">
      <c r="B134" s="168" t="s">
        <v>145</v>
      </c>
      <c r="C134" s="169">
        <f>C126-SUM(C127:C133)</f>
        <v>5513</v>
      </c>
      <c r="D134" s="169">
        <f>D126-SUM(D127:D133)</f>
        <v>4460</v>
      </c>
      <c r="E134" s="169">
        <f>E126-SUM(E127:E133)</f>
        <v>5695</v>
      </c>
      <c r="F134" s="169">
        <f>F126-SUM(F127:F133)</f>
        <v>3756</v>
      </c>
      <c r="G134" s="169">
        <f>G126-SUM(G127:G133)</f>
        <v>4053</v>
      </c>
      <c r="H134" s="170">
        <f t="shared" si="27"/>
        <v>7.9073482428114961E-2</v>
      </c>
      <c r="I134" s="171">
        <f t="shared" si="28"/>
        <v>-0.26482858697623801</v>
      </c>
      <c r="J134" s="170">
        <f t="shared" si="29"/>
        <v>7.1048922608738336E-3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26561</v>
      </c>
      <c r="D136" s="176">
        <v>25271</v>
      </c>
      <c r="E136" s="176">
        <v>25947</v>
      </c>
      <c r="F136" s="176">
        <v>29384</v>
      </c>
      <c r="G136" s="176">
        <v>31676</v>
      </c>
      <c r="H136" s="177">
        <f t="shared" ref="H136:H148" si="30">IFERROR(G136/F136-1,"-")</f>
        <v>7.8001633542063686E-2</v>
      </c>
      <c r="I136" s="177">
        <f t="shared" ref="I136:I148" si="31">IFERROR(G136/C136-1,"-")</f>
        <v>0.19257558073867709</v>
      </c>
      <c r="J136" s="177">
        <f t="shared" ref="J136:J148" si="32">G136/G$10</f>
        <v>5.5527897176274252E-2</v>
      </c>
    </row>
    <row r="137" spans="2:10" x14ac:dyDescent="0.25">
      <c r="B137" s="157" t="s">
        <v>97</v>
      </c>
      <c r="C137" s="158">
        <v>4139</v>
      </c>
      <c r="D137" s="158">
        <v>4503</v>
      </c>
      <c r="E137" s="158">
        <v>1973</v>
      </c>
      <c r="F137" s="158">
        <v>2519</v>
      </c>
      <c r="G137" s="158">
        <v>3687</v>
      </c>
      <c r="H137" s="159">
        <f t="shared" si="30"/>
        <v>0.46367606192933697</v>
      </c>
      <c r="I137" s="160">
        <f t="shared" si="31"/>
        <v>-0.10920512201014743</v>
      </c>
      <c r="J137" s="159">
        <f t="shared" si="32"/>
        <v>6.4632957724751602E-3</v>
      </c>
    </row>
    <row r="138" spans="2:10" x14ac:dyDescent="0.25">
      <c r="B138" s="162" t="s">
        <v>103</v>
      </c>
      <c r="C138" s="163">
        <v>1975</v>
      </c>
      <c r="D138" s="163">
        <v>3429</v>
      </c>
      <c r="E138" s="163">
        <v>1308</v>
      </c>
      <c r="F138" s="163">
        <v>1721</v>
      </c>
      <c r="G138" s="163">
        <v>2633</v>
      </c>
      <c r="H138" s="164">
        <f t="shared" si="30"/>
        <v>0.5299244625217896</v>
      </c>
      <c r="I138" s="165">
        <f t="shared" si="31"/>
        <v>0.3331645569620254</v>
      </c>
      <c r="J138" s="164">
        <f t="shared" si="32"/>
        <v>4.6156381255565765E-3</v>
      </c>
    </row>
    <row r="139" spans="2:10" x14ac:dyDescent="0.25">
      <c r="B139" s="162" t="s">
        <v>100</v>
      </c>
      <c r="C139" s="163">
        <v>2164</v>
      </c>
      <c r="D139" s="163">
        <v>1074</v>
      </c>
      <c r="E139" s="163">
        <v>665</v>
      </c>
      <c r="F139" s="163">
        <v>798</v>
      </c>
      <c r="G139" s="163">
        <v>1054</v>
      </c>
      <c r="H139" s="164">
        <f t="shared" si="30"/>
        <v>0.32080200501253131</v>
      </c>
      <c r="I139" s="165">
        <f t="shared" si="31"/>
        <v>-0.51293900184842878</v>
      </c>
      <c r="J139" s="164">
        <f t="shared" si="32"/>
        <v>1.8476576469185838E-3</v>
      </c>
    </row>
    <row r="140" spans="2:10" x14ac:dyDescent="0.25">
      <c r="B140" s="157" t="s">
        <v>107</v>
      </c>
      <c r="C140" s="158">
        <v>22422</v>
      </c>
      <c r="D140" s="158">
        <v>20768</v>
      </c>
      <c r="E140" s="158">
        <v>23974</v>
      </c>
      <c r="F140" s="158">
        <v>26865</v>
      </c>
      <c r="G140" s="158">
        <v>27989</v>
      </c>
      <c r="H140" s="159">
        <f t="shared" si="30"/>
        <v>4.1838823748371556E-2</v>
      </c>
      <c r="I140" s="160">
        <f t="shared" si="31"/>
        <v>0.24828293640174826</v>
      </c>
      <c r="J140" s="159">
        <f t="shared" si="32"/>
        <v>4.9064601403799091E-2</v>
      </c>
    </row>
    <row r="141" spans="2:10" x14ac:dyDescent="0.25">
      <c r="B141" s="162" t="s">
        <v>110</v>
      </c>
      <c r="C141" s="163">
        <v>11652</v>
      </c>
      <c r="D141" s="163">
        <v>7645</v>
      </c>
      <c r="E141" s="163">
        <v>11480</v>
      </c>
      <c r="F141" s="163">
        <v>12844</v>
      </c>
      <c r="G141" s="163">
        <v>13327</v>
      </c>
      <c r="H141" s="164">
        <f t="shared" si="30"/>
        <v>3.7605107443164032E-2</v>
      </c>
      <c r="I141" s="165">
        <f t="shared" si="31"/>
        <v>0.14375214555441129</v>
      </c>
      <c r="J141" s="164">
        <f t="shared" si="32"/>
        <v>2.3362175958713441E-2</v>
      </c>
    </row>
    <row r="142" spans="2:10" x14ac:dyDescent="0.25">
      <c r="B142" s="162" t="s">
        <v>113</v>
      </c>
      <c r="C142" s="163">
        <v>1770</v>
      </c>
      <c r="D142" s="163">
        <v>2033</v>
      </c>
      <c r="E142" s="163">
        <v>1887</v>
      </c>
      <c r="F142" s="163">
        <v>2549</v>
      </c>
      <c r="G142" s="163">
        <v>2369</v>
      </c>
      <c r="H142" s="164">
        <f t="shared" si="30"/>
        <v>-7.0615927814829393E-2</v>
      </c>
      <c r="I142" s="165">
        <f t="shared" si="31"/>
        <v>0.33841807909604515</v>
      </c>
      <c r="J142" s="164">
        <f t="shared" si="32"/>
        <v>4.1528472158919591E-3</v>
      </c>
    </row>
    <row r="143" spans="2:10" x14ac:dyDescent="0.25">
      <c r="B143" s="162" t="s">
        <v>116</v>
      </c>
      <c r="C143" s="163">
        <v>2238</v>
      </c>
      <c r="D143" s="163">
        <v>3065</v>
      </c>
      <c r="E143" s="163">
        <v>2954</v>
      </c>
      <c r="F143" s="163">
        <v>2891</v>
      </c>
      <c r="G143" s="163">
        <v>3079</v>
      </c>
      <c r="H143" s="164">
        <f t="shared" si="30"/>
        <v>6.5029401591145009E-2</v>
      </c>
      <c r="I143" s="165">
        <f t="shared" si="31"/>
        <v>0.37578194816800714</v>
      </c>
      <c r="J143" s="164">
        <f t="shared" si="32"/>
        <v>5.3974742835505877E-3</v>
      </c>
    </row>
    <row r="144" spans="2:10" x14ac:dyDescent="0.25">
      <c r="B144" s="162" t="s">
        <v>123</v>
      </c>
      <c r="C144" s="163">
        <v>391</v>
      </c>
      <c r="D144" s="163">
        <v>1352</v>
      </c>
      <c r="E144" s="163">
        <v>839</v>
      </c>
      <c r="F144" s="163">
        <v>981</v>
      </c>
      <c r="G144" s="163">
        <v>833</v>
      </c>
      <c r="H144" s="164">
        <f t="shared" si="30"/>
        <v>-0.15086646279306826</v>
      </c>
      <c r="I144" s="165">
        <f t="shared" si="31"/>
        <v>1.1304347826086958</v>
      </c>
      <c r="J144" s="164">
        <f t="shared" si="32"/>
        <v>1.4602455596614615E-3</v>
      </c>
    </row>
    <row r="145" spans="2:10" x14ac:dyDescent="0.25">
      <c r="B145" s="162" t="s">
        <v>119</v>
      </c>
      <c r="C145" s="163">
        <v>331</v>
      </c>
      <c r="D145" s="163">
        <v>470</v>
      </c>
      <c r="E145" s="163">
        <v>414</v>
      </c>
      <c r="F145" s="163">
        <v>717</v>
      </c>
      <c r="G145" s="163">
        <v>382</v>
      </c>
      <c r="H145" s="164">
        <f t="shared" si="30"/>
        <v>-0.46722454672245473</v>
      </c>
      <c r="I145" s="165">
        <f t="shared" si="31"/>
        <v>0.15407854984894254</v>
      </c>
      <c r="J145" s="164">
        <f t="shared" si="32"/>
        <v>6.6964442231774105E-4</v>
      </c>
    </row>
    <row r="146" spans="2:10" x14ac:dyDescent="0.25">
      <c r="B146" s="162" t="s">
        <v>128</v>
      </c>
      <c r="C146" s="163">
        <v>257</v>
      </c>
      <c r="D146" s="163">
        <v>287</v>
      </c>
      <c r="E146" s="163">
        <v>90</v>
      </c>
      <c r="F146" s="163">
        <v>79</v>
      </c>
      <c r="G146" s="163">
        <v>182</v>
      </c>
      <c r="H146" s="164">
        <f t="shared" si="30"/>
        <v>1.3037974683544302</v>
      </c>
      <c r="I146" s="165">
        <f t="shared" si="31"/>
        <v>-0.29182879377431903</v>
      </c>
      <c r="J146" s="164">
        <f t="shared" si="32"/>
        <v>3.1904524832939492E-4</v>
      </c>
    </row>
    <row r="147" spans="2:10" x14ac:dyDescent="0.25">
      <c r="B147" s="162" t="s">
        <v>131</v>
      </c>
      <c r="C147" s="163">
        <v>305</v>
      </c>
      <c r="D147" s="163">
        <v>142</v>
      </c>
      <c r="E147" s="163">
        <v>151</v>
      </c>
      <c r="F147" s="163">
        <v>132</v>
      </c>
      <c r="G147" s="163">
        <v>235</v>
      </c>
      <c r="H147" s="164">
        <f t="shared" si="30"/>
        <v>0.78030303030303028</v>
      </c>
      <c r="I147" s="165">
        <f t="shared" si="31"/>
        <v>-0.22950819672131151</v>
      </c>
      <c r="J147" s="164">
        <f t="shared" si="32"/>
        <v>4.1195402943630666E-4</v>
      </c>
    </row>
    <row r="148" spans="2:10" x14ac:dyDescent="0.25">
      <c r="B148" s="168" t="s">
        <v>145</v>
      </c>
      <c r="C148" s="169">
        <f>C140-SUM(C141:C147)</f>
        <v>5478</v>
      </c>
      <c r="D148" s="169">
        <f>D140-SUM(D141:D147)</f>
        <v>5774</v>
      </c>
      <c r="E148" s="169">
        <f>E140-SUM(E141:E147)</f>
        <v>6159</v>
      </c>
      <c r="F148" s="169">
        <f>F140-SUM(F141:F147)</f>
        <v>6672</v>
      </c>
      <c r="G148" s="169">
        <f>G140-SUM(G141:G147)</f>
        <v>7582</v>
      </c>
      <c r="H148" s="170">
        <f t="shared" si="30"/>
        <v>0.13639088729016779</v>
      </c>
      <c r="I148" s="171">
        <f t="shared" si="31"/>
        <v>0.38408178167214313</v>
      </c>
      <c r="J148" s="170">
        <f t="shared" si="32"/>
        <v>1.32912146858982E-2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11169</v>
      </c>
      <c r="D150" s="176">
        <v>10365</v>
      </c>
      <c r="E150" s="176">
        <v>10623</v>
      </c>
      <c r="F150" s="176">
        <v>12600</v>
      </c>
      <c r="G150" s="176">
        <v>12749</v>
      </c>
      <c r="H150" s="177">
        <f t="shared" ref="H150:H162" si="33">IFERROR(G150/F150-1,"-")</f>
        <v>1.1825396825396739E-2</v>
      </c>
      <c r="I150" s="177">
        <f t="shared" ref="I150:I162" si="34">IFERROR(G150/C150-1,"-")</f>
        <v>0.14146297788521811</v>
      </c>
      <c r="J150" s="177">
        <f t="shared" ref="J150:J162" si="35">G150/G$10</f>
        <v>2.234894434588712E-2</v>
      </c>
    </row>
    <row r="151" spans="2:10" x14ac:dyDescent="0.25">
      <c r="B151" s="157" t="s">
        <v>97</v>
      </c>
      <c r="C151" s="158">
        <v>5044</v>
      </c>
      <c r="D151" s="158">
        <v>5143</v>
      </c>
      <c r="E151" s="158">
        <v>5827</v>
      </c>
      <c r="F151" s="158">
        <v>5679</v>
      </c>
      <c r="G151" s="158">
        <v>5445</v>
      </c>
      <c r="H151" s="159">
        <f t="shared" si="33"/>
        <v>-4.1204437400950922E-2</v>
      </c>
      <c r="I151" s="160">
        <f t="shared" si="34"/>
        <v>7.9500396510705729E-2</v>
      </c>
      <c r="J151" s="159">
        <f t="shared" si="35"/>
        <v>9.545062511832722E-3</v>
      </c>
    </row>
    <row r="152" spans="2:10" x14ac:dyDescent="0.25">
      <c r="B152" s="162" t="s">
        <v>103</v>
      </c>
      <c r="C152" s="163">
        <v>3596</v>
      </c>
      <c r="D152" s="163">
        <v>4210</v>
      </c>
      <c r="E152" s="163">
        <v>4368</v>
      </c>
      <c r="F152" s="163">
        <v>4747</v>
      </c>
      <c r="G152" s="163">
        <v>3717</v>
      </c>
      <c r="H152" s="164">
        <f t="shared" si="33"/>
        <v>-0.21697914472298296</v>
      </c>
      <c r="I152" s="165">
        <f t="shared" si="34"/>
        <v>3.3648498331479315E-2</v>
      </c>
      <c r="J152" s="164">
        <f t="shared" si="35"/>
        <v>6.5158856485734119E-3</v>
      </c>
    </row>
    <row r="153" spans="2:10" x14ac:dyDescent="0.25">
      <c r="B153" s="162" t="s">
        <v>100</v>
      </c>
      <c r="C153" s="163">
        <v>1448</v>
      </c>
      <c r="D153" s="163">
        <v>933</v>
      </c>
      <c r="E153" s="163">
        <v>1459</v>
      </c>
      <c r="F153" s="163">
        <v>932</v>
      </c>
      <c r="G153" s="163">
        <v>1728</v>
      </c>
      <c r="H153" s="164">
        <f t="shared" si="33"/>
        <v>0.85407725321888406</v>
      </c>
      <c r="I153" s="165">
        <f t="shared" si="34"/>
        <v>0.19337016574585641</v>
      </c>
      <c r="J153" s="164">
        <f t="shared" si="35"/>
        <v>3.0291768632593101E-3</v>
      </c>
    </row>
    <row r="154" spans="2:10" x14ac:dyDescent="0.25">
      <c r="B154" s="157" t="s">
        <v>107</v>
      </c>
      <c r="C154" s="158">
        <v>6125</v>
      </c>
      <c r="D154" s="158">
        <v>5222</v>
      </c>
      <c r="E154" s="158">
        <v>4796</v>
      </c>
      <c r="F154" s="158">
        <v>6921</v>
      </c>
      <c r="G154" s="158">
        <v>7304</v>
      </c>
      <c r="H154" s="159">
        <f t="shared" si="33"/>
        <v>5.5338823869383047E-2</v>
      </c>
      <c r="I154" s="160">
        <f t="shared" si="34"/>
        <v>0.19248979591836735</v>
      </c>
      <c r="J154" s="159">
        <f t="shared" si="35"/>
        <v>1.28038818340544E-2</v>
      </c>
    </row>
    <row r="155" spans="2:10" x14ac:dyDescent="0.25">
      <c r="B155" s="162" t="s">
        <v>110</v>
      </c>
      <c r="C155" s="163">
        <v>1419</v>
      </c>
      <c r="D155" s="163">
        <v>1034</v>
      </c>
      <c r="E155" s="163">
        <v>1552</v>
      </c>
      <c r="F155" s="163">
        <v>1782</v>
      </c>
      <c r="G155" s="163">
        <v>1766</v>
      </c>
      <c r="H155" s="164">
        <f t="shared" si="33"/>
        <v>-8.9786756453422711E-3</v>
      </c>
      <c r="I155" s="165">
        <f t="shared" si="34"/>
        <v>0.24453840732910503</v>
      </c>
      <c r="J155" s="164">
        <f t="shared" si="35"/>
        <v>3.0957907063170961E-3</v>
      </c>
    </row>
    <row r="156" spans="2:10" x14ac:dyDescent="0.25">
      <c r="B156" s="162" t="s">
        <v>113</v>
      </c>
      <c r="C156" s="163">
        <v>1688</v>
      </c>
      <c r="D156" s="163">
        <v>1793</v>
      </c>
      <c r="E156" s="163">
        <v>1134</v>
      </c>
      <c r="F156" s="163">
        <v>1490</v>
      </c>
      <c r="G156" s="163">
        <v>1339</v>
      </c>
      <c r="H156" s="164">
        <f t="shared" si="33"/>
        <v>-0.10134228187919458</v>
      </c>
      <c r="I156" s="165">
        <f t="shared" si="34"/>
        <v>-0.20675355450236965</v>
      </c>
      <c r="J156" s="164">
        <f t="shared" si="35"/>
        <v>2.347261469851977E-3</v>
      </c>
    </row>
    <row r="157" spans="2:10" x14ac:dyDescent="0.25">
      <c r="B157" s="162" t="s">
        <v>116</v>
      </c>
      <c r="C157" s="163">
        <v>962</v>
      </c>
      <c r="D157" s="163">
        <v>746</v>
      </c>
      <c r="E157" s="163">
        <v>518</v>
      </c>
      <c r="F157" s="163">
        <v>1188</v>
      </c>
      <c r="G157" s="163">
        <v>1524</v>
      </c>
      <c r="H157" s="164">
        <f t="shared" si="33"/>
        <v>0.28282828282828287</v>
      </c>
      <c r="I157" s="165">
        <f t="shared" si="34"/>
        <v>0.58419958419958418</v>
      </c>
      <c r="J157" s="164">
        <f t="shared" si="35"/>
        <v>2.6715657057911971E-3</v>
      </c>
    </row>
    <row r="158" spans="2:10" x14ac:dyDescent="0.25">
      <c r="B158" s="162" t="s">
        <v>123</v>
      </c>
      <c r="C158" s="163">
        <v>201</v>
      </c>
      <c r="D158" s="163">
        <v>144</v>
      </c>
      <c r="E158" s="163">
        <v>194</v>
      </c>
      <c r="F158" s="163">
        <v>218</v>
      </c>
      <c r="G158" s="163">
        <v>314</v>
      </c>
      <c r="H158" s="164">
        <f t="shared" si="33"/>
        <v>0.44036697247706424</v>
      </c>
      <c r="I158" s="165">
        <f t="shared" si="34"/>
        <v>0.56218905472636815</v>
      </c>
      <c r="J158" s="164">
        <f t="shared" si="35"/>
        <v>5.5044070316170337E-4</v>
      </c>
    </row>
    <row r="159" spans="2:10" x14ac:dyDescent="0.25">
      <c r="B159" s="162" t="s">
        <v>119</v>
      </c>
      <c r="C159" s="163">
        <v>207</v>
      </c>
      <c r="D159" s="163">
        <v>202</v>
      </c>
      <c r="E159" s="163">
        <v>309</v>
      </c>
      <c r="F159" s="163">
        <v>383</v>
      </c>
      <c r="G159" s="163">
        <v>329</v>
      </c>
      <c r="H159" s="164">
        <f t="shared" si="33"/>
        <v>-0.14099216710182771</v>
      </c>
      <c r="I159" s="165">
        <f t="shared" si="34"/>
        <v>0.58937198067632846</v>
      </c>
      <c r="J159" s="164">
        <f t="shared" si="35"/>
        <v>5.7673564121082932E-4</v>
      </c>
    </row>
    <row r="160" spans="2:10" x14ac:dyDescent="0.25">
      <c r="B160" s="162" t="s">
        <v>128</v>
      </c>
      <c r="C160" s="163">
        <v>20</v>
      </c>
      <c r="D160" s="163">
        <v>80</v>
      </c>
      <c r="E160" s="163">
        <v>32</v>
      </c>
      <c r="F160" s="163">
        <v>23</v>
      </c>
      <c r="G160" s="163">
        <v>16</v>
      </c>
      <c r="H160" s="164">
        <f t="shared" si="33"/>
        <v>-0.30434782608695654</v>
      </c>
      <c r="I160" s="165">
        <f t="shared" si="34"/>
        <v>-0.19999999999999996</v>
      </c>
      <c r="J160" s="164">
        <f t="shared" si="35"/>
        <v>2.8047933919067685E-5</v>
      </c>
    </row>
    <row r="161" spans="2:10" x14ac:dyDescent="0.25">
      <c r="B161" s="162" t="s">
        <v>131</v>
      </c>
      <c r="C161" s="163">
        <v>75</v>
      </c>
      <c r="D161" s="163">
        <v>59</v>
      </c>
      <c r="E161" s="163">
        <v>53</v>
      </c>
      <c r="F161" s="163">
        <v>71</v>
      </c>
      <c r="G161" s="163">
        <v>52</v>
      </c>
      <c r="H161" s="164">
        <f t="shared" si="33"/>
        <v>-0.26760563380281688</v>
      </c>
      <c r="I161" s="165">
        <f t="shared" si="34"/>
        <v>-0.30666666666666664</v>
      </c>
      <c r="J161" s="164">
        <f t="shared" si="35"/>
        <v>9.1155785236969987E-5</v>
      </c>
    </row>
    <row r="162" spans="2:10" x14ac:dyDescent="0.25">
      <c r="B162" s="168" t="s">
        <v>145</v>
      </c>
      <c r="C162" s="169">
        <f>C154-SUM(C155:C161)</f>
        <v>1553</v>
      </c>
      <c r="D162" s="169">
        <f>D154-SUM(D155:D161)</f>
        <v>1164</v>
      </c>
      <c r="E162" s="169">
        <f>E154-SUM(E155:E161)</f>
        <v>1004</v>
      </c>
      <c r="F162" s="169">
        <f>F154-SUM(F155:F161)</f>
        <v>1766</v>
      </c>
      <c r="G162" s="169">
        <f>G154-SUM(G155:G161)</f>
        <v>1964</v>
      </c>
      <c r="H162" s="170">
        <f t="shared" si="33"/>
        <v>0.11211778029445063</v>
      </c>
      <c r="I162" s="171">
        <f t="shared" si="34"/>
        <v>0.26464906632324525</v>
      </c>
      <c r="J162" s="170">
        <f t="shared" si="35"/>
        <v>3.4428838885655587E-3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B2536-A9C8-4545-9180-5E8BAE829E2F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7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Q4" s="267" t="s">
        <v>268</v>
      </c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259</v>
      </c>
      <c r="D7" s="172" t="s">
        <v>260</v>
      </c>
      <c r="E7" s="172" t="s">
        <v>261</v>
      </c>
      <c r="F7" s="172" t="s">
        <v>267</v>
      </c>
      <c r="G7" s="172" t="s">
        <v>262</v>
      </c>
      <c r="H7" s="172" t="s">
        <v>263</v>
      </c>
      <c r="I7" s="172" t="s">
        <v>264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259</v>
      </c>
      <c r="S7" s="172" t="s">
        <v>260</v>
      </c>
      <c r="T7" s="172" t="s">
        <v>261</v>
      </c>
      <c r="U7" s="172" t="s">
        <v>262</v>
      </c>
      <c r="V7" s="172" t="s">
        <v>263</v>
      </c>
      <c r="W7" s="172" t="s">
        <v>264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46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4881653</v>
      </c>
      <c r="D9" s="176">
        <v>4818735</v>
      </c>
      <c r="E9" s="176">
        <v>1697973</v>
      </c>
      <c r="F9" s="176">
        <v>4616324</v>
      </c>
      <c r="G9" s="176">
        <v>4616324</v>
      </c>
      <c r="H9" s="176">
        <v>5103072</v>
      </c>
      <c r="I9" s="176">
        <v>5417451</v>
      </c>
      <c r="J9" s="177">
        <f>IFERROR(I9/H9-1,"-")</f>
        <v>6.1605832721936871E-2</v>
      </c>
      <c r="K9" s="177">
        <f>IFERROR(I9/D9-1,"-")</f>
        <v>0.12424754629586388</v>
      </c>
      <c r="L9" s="176">
        <f>I9-H9</f>
        <v>314379</v>
      </c>
      <c r="M9" s="176">
        <f>I9-D9</f>
        <v>598716</v>
      </c>
      <c r="N9" s="177">
        <f t="shared" ref="N9:N21" si="0">I9/I$9</f>
        <v>1</v>
      </c>
      <c r="Q9" s="154" t="s">
        <v>68</v>
      </c>
      <c r="R9" s="176">
        <v>43187</v>
      </c>
      <c r="S9" s="176">
        <v>41878</v>
      </c>
      <c r="T9" s="176">
        <v>13612</v>
      </c>
      <c r="U9" s="176">
        <v>32334</v>
      </c>
      <c r="V9" s="176">
        <v>44536</v>
      </c>
      <c r="W9" s="176">
        <v>39815</v>
      </c>
      <c r="X9" s="177">
        <f>IFERROR(W9/V9-1,"-")</f>
        <v>-0.10600413148913235</v>
      </c>
      <c r="Y9" s="177">
        <f>IFERROR(W9/S9-1,"-")</f>
        <v>-4.9262142413677878E-2</v>
      </c>
      <c r="Z9" s="176">
        <f>W9-V9</f>
        <v>-4721</v>
      </c>
      <c r="AA9" s="176">
        <f>W9-S9</f>
        <v>-2063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998408</v>
      </c>
      <c r="D10" s="158">
        <v>1002718</v>
      </c>
      <c r="E10" s="158">
        <v>445131</v>
      </c>
      <c r="F10" s="158">
        <v>962381</v>
      </c>
      <c r="G10" s="158">
        <v>962381</v>
      </c>
      <c r="H10" s="158">
        <v>1002645</v>
      </c>
      <c r="I10" s="158">
        <v>1005384</v>
      </c>
      <c r="J10" s="160">
        <f>IFERROR(I10/H10-1,"-")</f>
        <v>2.7317744565624746E-3</v>
      </c>
      <c r="K10" s="159">
        <f t="shared" ref="K10:K21" si="2">IFERROR(I10/D10-1,"-")</f>
        <v>2.6587734537526497E-3</v>
      </c>
      <c r="L10" s="157">
        <f t="shared" ref="L10:L20" si="3">I10-H10</f>
        <v>2739</v>
      </c>
      <c r="M10" s="158">
        <f t="shared" ref="M10:M21" si="4">I10-D10</f>
        <v>2666</v>
      </c>
      <c r="N10" s="159">
        <f t="shared" si="0"/>
        <v>0.18558248150283224</v>
      </c>
      <c r="Q10" s="157" t="s">
        <v>97</v>
      </c>
      <c r="R10" s="158">
        <v>10516</v>
      </c>
      <c r="S10" s="158">
        <v>9886</v>
      </c>
      <c r="T10" s="158">
        <v>2402</v>
      </c>
      <c r="U10" s="158">
        <v>5175</v>
      </c>
      <c r="V10" s="158">
        <v>17966</v>
      </c>
      <c r="W10" s="158">
        <v>10177</v>
      </c>
      <c r="X10" s="160">
        <f>IFERROR(W10/V10-1,"-")</f>
        <v>-0.43354113325169763</v>
      </c>
      <c r="Y10" s="159">
        <f t="shared" ref="Y10:Y21" si="5">IFERROR(W10/S10-1,"-")</f>
        <v>2.9435565446085388E-2</v>
      </c>
      <c r="Z10" s="157">
        <f t="shared" ref="Z10:Z20" si="6">W10-V10</f>
        <v>-7789</v>
      </c>
      <c r="AA10" s="158">
        <f t="shared" ref="AA10:AA21" si="7">W10-S10</f>
        <v>291</v>
      </c>
      <c r="AB10" s="159">
        <f t="shared" si="1"/>
        <v>0.25560718322240361</v>
      </c>
    </row>
    <row r="11" spans="1:28" x14ac:dyDescent="0.25">
      <c r="A11" s="161" t="s">
        <v>103</v>
      </c>
      <c r="B11" s="162" t="s">
        <v>103</v>
      </c>
      <c r="C11" s="163">
        <v>401368</v>
      </c>
      <c r="D11" s="163">
        <v>386522</v>
      </c>
      <c r="E11" s="163">
        <v>189999</v>
      </c>
      <c r="F11" s="163">
        <v>392981</v>
      </c>
      <c r="G11" s="163">
        <v>392981</v>
      </c>
      <c r="H11" s="163">
        <v>405259</v>
      </c>
      <c r="I11" s="163">
        <v>395283</v>
      </c>
      <c r="J11" s="165">
        <f>IFERROR(I11/H11-1,"-")</f>
        <v>-2.4616356453527222E-2</v>
      </c>
      <c r="K11" s="164">
        <f t="shared" si="2"/>
        <v>2.2666238920423742E-2</v>
      </c>
      <c r="L11" s="162">
        <f t="shared" si="3"/>
        <v>-9976</v>
      </c>
      <c r="M11" s="163">
        <f t="shared" si="4"/>
        <v>8761</v>
      </c>
      <c r="N11" s="164">
        <f t="shared" si="0"/>
        <v>7.2964757779996531E-2</v>
      </c>
      <c r="Q11" s="162" t="s">
        <v>103</v>
      </c>
      <c r="R11" s="163">
        <v>6610</v>
      </c>
      <c r="S11" s="163">
        <v>5485</v>
      </c>
      <c r="T11" s="163">
        <v>1731</v>
      </c>
      <c r="U11" s="163">
        <v>2622</v>
      </c>
      <c r="V11" s="163">
        <v>13158</v>
      </c>
      <c r="W11" s="163">
        <v>6850</v>
      </c>
      <c r="X11" s="165">
        <f>IFERROR(W11/V11-1,"-")</f>
        <v>-0.47940416476668191</v>
      </c>
      <c r="Y11" s="164">
        <f t="shared" si="5"/>
        <v>0.24886052871467634</v>
      </c>
      <c r="Z11" s="162">
        <f t="shared" si="6"/>
        <v>-6308</v>
      </c>
      <c r="AA11" s="163">
        <f t="shared" si="7"/>
        <v>1365</v>
      </c>
      <c r="AB11" s="164">
        <f t="shared" si="1"/>
        <v>0.17204571141529573</v>
      </c>
    </row>
    <row r="12" spans="1:28" x14ac:dyDescent="0.25">
      <c r="A12" s="161" t="s">
        <v>100</v>
      </c>
      <c r="B12" s="162" t="s">
        <v>100</v>
      </c>
      <c r="C12" s="163">
        <v>597040</v>
      </c>
      <c r="D12" s="163">
        <v>616196</v>
      </c>
      <c r="E12" s="163">
        <v>255132</v>
      </c>
      <c r="F12" s="163">
        <v>569400</v>
      </c>
      <c r="G12" s="163">
        <v>569400</v>
      </c>
      <c r="H12" s="163">
        <v>597386</v>
      </c>
      <c r="I12" s="163">
        <v>610101</v>
      </c>
      <c r="J12" s="165">
        <f>IFERROR(I12/H12-1,"-")</f>
        <v>2.1284395683862645E-2</v>
      </c>
      <c r="K12" s="164">
        <f t="shared" si="2"/>
        <v>-9.8913332770741436E-3</v>
      </c>
      <c r="L12" s="162">
        <f t="shared" si="3"/>
        <v>12715</v>
      </c>
      <c r="M12" s="163">
        <f t="shared" si="4"/>
        <v>-6095</v>
      </c>
      <c r="N12" s="164">
        <f t="shared" si="0"/>
        <v>0.1126177237228357</v>
      </c>
      <c r="Q12" s="162" t="s">
        <v>100</v>
      </c>
      <c r="R12" s="163">
        <v>3906</v>
      </c>
      <c r="S12" s="163">
        <v>4401</v>
      </c>
      <c r="T12" s="163">
        <v>671</v>
      </c>
      <c r="U12" s="163">
        <v>2553</v>
      </c>
      <c r="V12" s="163">
        <v>4808</v>
      </c>
      <c r="W12" s="163">
        <v>3327</v>
      </c>
      <c r="X12" s="165">
        <f>IFERROR(W12/V12-1,"-")</f>
        <v>-0.30802828618968381</v>
      </c>
      <c r="Y12" s="164">
        <f t="shared" si="5"/>
        <v>-0.2440354464894342</v>
      </c>
      <c r="Z12" s="162">
        <f t="shared" si="6"/>
        <v>-1481</v>
      </c>
      <c r="AA12" s="163">
        <f t="shared" si="7"/>
        <v>-1074</v>
      </c>
      <c r="AB12" s="164">
        <f t="shared" si="1"/>
        <v>8.3561471807107879E-2</v>
      </c>
    </row>
    <row r="13" spans="1:28" x14ac:dyDescent="0.25">
      <c r="A13" s="1"/>
      <c r="B13" s="157" t="s">
        <v>107</v>
      </c>
      <c r="C13" s="158">
        <v>3883245</v>
      </c>
      <c r="D13" s="158">
        <v>3816017</v>
      </c>
      <c r="E13" s="158">
        <v>1252842</v>
      </c>
      <c r="F13" s="158">
        <v>3653943</v>
      </c>
      <c r="G13" s="158">
        <v>3653943</v>
      </c>
      <c r="H13" s="158">
        <v>4100427</v>
      </c>
      <c r="I13" s="158">
        <v>4412067</v>
      </c>
      <c r="J13" s="160">
        <f>IFERROR(I13/H13-1,"-")</f>
        <v>7.6001840783898933E-2</v>
      </c>
      <c r="K13" s="159">
        <f t="shared" si="2"/>
        <v>0.15619689325283415</v>
      </c>
      <c r="L13" s="157">
        <f t="shared" si="3"/>
        <v>311640</v>
      </c>
      <c r="M13" s="158">
        <f t="shared" si="4"/>
        <v>596050</v>
      </c>
      <c r="N13" s="159">
        <f t="shared" si="0"/>
        <v>0.81441751849716781</v>
      </c>
      <c r="Q13" s="157" t="s">
        <v>107</v>
      </c>
      <c r="R13" s="158">
        <v>32671</v>
      </c>
      <c r="S13" s="158">
        <v>31992</v>
      </c>
      <c r="T13" s="158">
        <v>11210</v>
      </c>
      <c r="U13" s="158">
        <v>27159</v>
      </c>
      <c r="V13" s="158">
        <v>26570</v>
      </c>
      <c r="W13" s="158">
        <v>29638</v>
      </c>
      <c r="X13" s="160">
        <f>IFERROR(W13/V13-1,"-")</f>
        <v>0.11546857357922469</v>
      </c>
      <c r="Y13" s="159">
        <f t="shared" si="5"/>
        <v>-7.3580895223805953E-2</v>
      </c>
      <c r="Z13" s="157">
        <f t="shared" si="6"/>
        <v>3068</v>
      </c>
      <c r="AA13" s="158">
        <f t="shared" si="7"/>
        <v>-2354</v>
      </c>
      <c r="AB13" s="159">
        <f t="shared" si="1"/>
        <v>0.74439281677759639</v>
      </c>
    </row>
    <row r="14" spans="1:28" s="56" customFormat="1" x14ac:dyDescent="0.25">
      <c r="B14" s="162" t="s">
        <v>110</v>
      </c>
      <c r="C14" s="163">
        <v>1734168</v>
      </c>
      <c r="D14" s="163">
        <v>1770999</v>
      </c>
      <c r="E14" s="163">
        <v>488986</v>
      </c>
      <c r="F14" s="163">
        <v>1722651</v>
      </c>
      <c r="G14" s="163">
        <v>1722651</v>
      </c>
      <c r="H14" s="163">
        <v>1952814</v>
      </c>
      <c r="I14" s="163">
        <v>2103110</v>
      </c>
      <c r="J14" s="165">
        <f t="shared" ref="J14:J21" si="8">IFERROR(I14/H14-1,"-")</f>
        <v>7.6963807100932202E-2</v>
      </c>
      <c r="K14" s="164">
        <f t="shared" si="2"/>
        <v>0.18752749154573212</v>
      </c>
      <c r="L14" s="162">
        <f t="shared" si="3"/>
        <v>150296</v>
      </c>
      <c r="M14" s="163">
        <f t="shared" si="4"/>
        <v>332111</v>
      </c>
      <c r="N14" s="164">
        <f t="shared" si="0"/>
        <v>0.38821024869445059</v>
      </c>
      <c r="Q14" s="162" t="s">
        <v>110</v>
      </c>
      <c r="R14" s="163">
        <v>9714</v>
      </c>
      <c r="S14" s="163">
        <v>10157</v>
      </c>
      <c r="T14" s="163">
        <v>3710</v>
      </c>
      <c r="U14" s="163">
        <v>9995</v>
      </c>
      <c r="V14" s="163">
        <v>8762</v>
      </c>
      <c r="W14" s="163">
        <v>10740</v>
      </c>
      <c r="X14" s="165">
        <f t="shared" ref="X14:X21" si="9">IFERROR(W14/V14-1,"-")</f>
        <v>0.22574754622232374</v>
      </c>
      <c r="Y14" s="164">
        <f t="shared" si="5"/>
        <v>5.7398838239637762E-2</v>
      </c>
      <c r="Z14" s="162">
        <f t="shared" si="6"/>
        <v>1978</v>
      </c>
      <c r="AA14" s="163">
        <f t="shared" si="7"/>
        <v>583</v>
      </c>
      <c r="AB14" s="164">
        <f t="shared" si="1"/>
        <v>0.26974758256938342</v>
      </c>
    </row>
    <row r="15" spans="1:28" s="56" customFormat="1" x14ac:dyDescent="0.25">
      <c r="B15" s="162" t="s">
        <v>113</v>
      </c>
      <c r="C15" s="163">
        <v>598119</v>
      </c>
      <c r="D15" s="163">
        <v>508092</v>
      </c>
      <c r="E15" s="163">
        <v>161656</v>
      </c>
      <c r="F15" s="163">
        <v>369343</v>
      </c>
      <c r="G15" s="163">
        <v>369343</v>
      </c>
      <c r="H15" s="163">
        <v>420084</v>
      </c>
      <c r="I15" s="163">
        <v>441010</v>
      </c>
      <c r="J15" s="165">
        <f t="shared" si="8"/>
        <v>4.9813846754458657E-2</v>
      </c>
      <c r="K15" s="164">
        <f t="shared" si="2"/>
        <v>-0.13202727065177178</v>
      </c>
      <c r="L15" s="162">
        <f t="shared" si="3"/>
        <v>20926</v>
      </c>
      <c r="M15" s="163">
        <f t="shared" si="4"/>
        <v>-67082</v>
      </c>
      <c r="N15" s="164">
        <f t="shared" si="0"/>
        <v>8.1405443261046567E-2</v>
      </c>
      <c r="Q15" s="162" t="s">
        <v>113</v>
      </c>
      <c r="R15" s="163">
        <v>10880</v>
      </c>
      <c r="S15" s="163">
        <v>8747</v>
      </c>
      <c r="T15" s="163">
        <v>2898</v>
      </c>
      <c r="U15" s="163">
        <v>5969</v>
      </c>
      <c r="V15" s="163">
        <v>4825</v>
      </c>
      <c r="W15" s="163">
        <v>5852</v>
      </c>
      <c r="X15" s="165">
        <f t="shared" si="9"/>
        <v>0.21284974093264242</v>
      </c>
      <c r="Y15" s="164">
        <f t="shared" si="5"/>
        <v>-0.33097061849777065</v>
      </c>
      <c r="Z15" s="162">
        <f t="shared" si="6"/>
        <v>1027</v>
      </c>
      <c r="AA15" s="163">
        <f t="shared" si="7"/>
        <v>-2895</v>
      </c>
      <c r="AB15" s="164">
        <f t="shared" si="1"/>
        <v>0.14697978148938842</v>
      </c>
    </row>
    <row r="16" spans="1:28" x14ac:dyDescent="0.25">
      <c r="A16" s="1"/>
      <c r="B16" s="162" t="s">
        <v>116</v>
      </c>
      <c r="C16" s="163">
        <v>168328</v>
      </c>
      <c r="D16" s="163">
        <v>169640</v>
      </c>
      <c r="E16" s="163">
        <v>61543</v>
      </c>
      <c r="F16" s="163">
        <v>189595</v>
      </c>
      <c r="G16" s="163">
        <v>189595</v>
      </c>
      <c r="H16" s="163">
        <v>216757</v>
      </c>
      <c r="I16" s="163">
        <v>235699</v>
      </c>
      <c r="J16" s="165">
        <f t="shared" si="8"/>
        <v>8.7388181235208195E-2</v>
      </c>
      <c r="K16" s="164">
        <f t="shared" si="2"/>
        <v>0.38940697948597025</v>
      </c>
      <c r="L16" s="162">
        <f t="shared" si="3"/>
        <v>18942</v>
      </c>
      <c r="M16" s="163">
        <f t="shared" si="4"/>
        <v>66059</v>
      </c>
      <c r="N16" s="164">
        <f t="shared" si="0"/>
        <v>4.3507361672491363E-2</v>
      </c>
      <c r="Q16" s="162" t="s">
        <v>116</v>
      </c>
      <c r="R16" s="163">
        <v>1836</v>
      </c>
      <c r="S16" s="163">
        <v>2047</v>
      </c>
      <c r="T16" s="163">
        <v>536</v>
      </c>
      <c r="U16" s="163">
        <v>2207</v>
      </c>
      <c r="V16" s="163">
        <v>2505</v>
      </c>
      <c r="W16" s="163">
        <v>2062</v>
      </c>
      <c r="X16" s="165">
        <f t="shared" si="9"/>
        <v>-0.17684630738522955</v>
      </c>
      <c r="Y16" s="164">
        <f t="shared" si="5"/>
        <v>7.3277967757694462E-3</v>
      </c>
      <c r="Z16" s="162">
        <f t="shared" si="6"/>
        <v>-443</v>
      </c>
      <c r="AA16" s="163">
        <f t="shared" si="7"/>
        <v>15</v>
      </c>
      <c r="AB16" s="164">
        <f t="shared" si="1"/>
        <v>5.1789526560341581E-2</v>
      </c>
    </row>
    <row r="17" spans="1:28" x14ac:dyDescent="0.25">
      <c r="A17" s="1"/>
      <c r="B17" s="162" t="s">
        <v>123</v>
      </c>
      <c r="C17" s="163">
        <v>156920</v>
      </c>
      <c r="D17" s="163">
        <v>146053</v>
      </c>
      <c r="E17" s="163">
        <v>44574</v>
      </c>
      <c r="F17" s="163">
        <v>179886</v>
      </c>
      <c r="G17" s="163">
        <v>179886</v>
      </c>
      <c r="H17" s="163">
        <v>173008</v>
      </c>
      <c r="I17" s="163">
        <v>180424</v>
      </c>
      <c r="J17" s="165">
        <f t="shared" si="8"/>
        <v>4.2865069823360802E-2</v>
      </c>
      <c r="K17" s="164">
        <f t="shared" si="2"/>
        <v>0.23533237934174589</v>
      </c>
      <c r="L17" s="162">
        <f t="shared" si="3"/>
        <v>7416</v>
      </c>
      <c r="M17" s="163">
        <f t="shared" si="4"/>
        <v>34371</v>
      </c>
      <c r="N17" s="164">
        <f t="shared" si="0"/>
        <v>3.3304223702254068E-2</v>
      </c>
      <c r="Q17" s="162" t="s">
        <v>123</v>
      </c>
      <c r="R17" s="163">
        <v>613</v>
      </c>
      <c r="S17" s="163">
        <v>747</v>
      </c>
      <c r="T17" s="163">
        <v>262</v>
      </c>
      <c r="U17" s="163">
        <v>767</v>
      </c>
      <c r="V17" s="163">
        <v>633</v>
      </c>
      <c r="W17" s="163">
        <v>983</v>
      </c>
      <c r="X17" s="165">
        <f t="shared" si="9"/>
        <v>0.55292259083728279</v>
      </c>
      <c r="Y17" s="164">
        <f t="shared" si="5"/>
        <v>0.31593038821954478</v>
      </c>
      <c r="Z17" s="162">
        <f t="shared" si="6"/>
        <v>350</v>
      </c>
      <c r="AA17" s="163">
        <f t="shared" si="7"/>
        <v>236</v>
      </c>
      <c r="AB17" s="164">
        <f t="shared" si="1"/>
        <v>2.46891874921512E-2</v>
      </c>
    </row>
    <row r="18" spans="1:28" x14ac:dyDescent="0.25">
      <c r="A18" s="1"/>
      <c r="B18" s="162" t="s">
        <v>119</v>
      </c>
      <c r="C18" s="163">
        <v>138144</v>
      </c>
      <c r="D18" s="163">
        <v>133661</v>
      </c>
      <c r="E18" s="163">
        <v>63364</v>
      </c>
      <c r="F18" s="163">
        <v>146627</v>
      </c>
      <c r="G18" s="163">
        <v>146627</v>
      </c>
      <c r="H18" s="163">
        <v>149379</v>
      </c>
      <c r="I18" s="163">
        <v>158085</v>
      </c>
      <c r="J18" s="165">
        <f t="shared" si="8"/>
        <v>5.8281284517904153E-2</v>
      </c>
      <c r="K18" s="164">
        <f t="shared" si="2"/>
        <v>0.1827309387181002</v>
      </c>
      <c r="L18" s="162">
        <f t="shared" si="3"/>
        <v>8706</v>
      </c>
      <c r="M18" s="163">
        <f t="shared" si="4"/>
        <v>24424</v>
      </c>
      <c r="N18" s="164">
        <f t="shared" si="0"/>
        <v>2.9180697711894396E-2</v>
      </c>
      <c r="Q18" s="162" t="s">
        <v>119</v>
      </c>
      <c r="R18" s="163">
        <v>600</v>
      </c>
      <c r="S18" s="163">
        <v>712</v>
      </c>
      <c r="T18" s="163">
        <v>243</v>
      </c>
      <c r="U18" s="163">
        <v>597</v>
      </c>
      <c r="V18" s="163">
        <v>586</v>
      </c>
      <c r="W18" s="163">
        <v>660</v>
      </c>
      <c r="X18" s="165">
        <f t="shared" si="9"/>
        <v>0.12627986348122877</v>
      </c>
      <c r="Y18" s="164">
        <f t="shared" si="5"/>
        <v>-7.3033707865168496E-2</v>
      </c>
      <c r="Z18" s="162">
        <f t="shared" si="6"/>
        <v>74</v>
      </c>
      <c r="AA18" s="163">
        <f t="shared" si="7"/>
        <v>-52</v>
      </c>
      <c r="AB18" s="164">
        <f t="shared" si="1"/>
        <v>1.6576667085269371E-2</v>
      </c>
    </row>
    <row r="19" spans="1:28" x14ac:dyDescent="0.25">
      <c r="A19" s="1"/>
      <c r="B19" s="162" t="s">
        <v>128</v>
      </c>
      <c r="C19" s="163">
        <v>62854</v>
      </c>
      <c r="D19" s="163">
        <v>70012</v>
      </c>
      <c r="E19" s="163">
        <v>35732</v>
      </c>
      <c r="F19" s="163">
        <v>53846</v>
      </c>
      <c r="G19" s="163">
        <v>53846</v>
      </c>
      <c r="H19" s="163">
        <v>62423</v>
      </c>
      <c r="I19" s="163">
        <v>59079</v>
      </c>
      <c r="J19" s="165">
        <f t="shared" si="8"/>
        <v>-5.3569998237829042E-2</v>
      </c>
      <c r="K19" s="164">
        <f t="shared" si="2"/>
        <v>-0.15615894418099752</v>
      </c>
      <c r="L19" s="162">
        <f t="shared" si="3"/>
        <v>-3344</v>
      </c>
      <c r="M19" s="163">
        <f t="shared" si="4"/>
        <v>-10933</v>
      </c>
      <c r="N19" s="164">
        <f t="shared" si="0"/>
        <v>1.0905313218338292E-2</v>
      </c>
      <c r="Q19" s="162" t="s">
        <v>128</v>
      </c>
      <c r="R19" s="163">
        <v>288</v>
      </c>
      <c r="S19" s="163">
        <v>211</v>
      </c>
      <c r="T19" s="163">
        <v>147</v>
      </c>
      <c r="U19" s="163">
        <v>84</v>
      </c>
      <c r="V19" s="163">
        <v>199</v>
      </c>
      <c r="W19" s="163">
        <v>115</v>
      </c>
      <c r="X19" s="165">
        <f t="shared" si="9"/>
        <v>-0.42211055276381915</v>
      </c>
      <c r="Y19" s="164">
        <f t="shared" si="5"/>
        <v>-0.45497630331753558</v>
      </c>
      <c r="Z19" s="162">
        <f t="shared" si="6"/>
        <v>-84</v>
      </c>
      <c r="AA19" s="163">
        <f t="shared" si="7"/>
        <v>-96</v>
      </c>
      <c r="AB19" s="164">
        <f t="shared" si="1"/>
        <v>2.888358658796936E-3</v>
      </c>
    </row>
    <row r="20" spans="1:28" x14ac:dyDescent="0.25">
      <c r="A20" s="161" t="s">
        <v>144</v>
      </c>
      <c r="B20" s="162" t="s">
        <v>131</v>
      </c>
      <c r="C20" s="163">
        <v>104779</v>
      </c>
      <c r="D20" s="163">
        <v>90242</v>
      </c>
      <c r="E20" s="163">
        <v>52569</v>
      </c>
      <c r="F20" s="163">
        <v>41647</v>
      </c>
      <c r="G20" s="163">
        <v>41647</v>
      </c>
      <c r="H20" s="163">
        <v>58019</v>
      </c>
      <c r="I20" s="163">
        <v>60115</v>
      </c>
      <c r="J20" s="165">
        <f t="shared" si="8"/>
        <v>3.6126096623519954E-2</v>
      </c>
      <c r="K20" s="164">
        <f t="shared" si="2"/>
        <v>-0.3338467675805058</v>
      </c>
      <c r="L20" s="162">
        <f t="shared" si="3"/>
        <v>2096</v>
      </c>
      <c r="M20" s="163">
        <f t="shared" si="4"/>
        <v>-30127</v>
      </c>
      <c r="N20" s="164">
        <f t="shared" si="0"/>
        <v>1.1096547066138669E-2</v>
      </c>
      <c r="Q20" s="162" t="s">
        <v>131</v>
      </c>
      <c r="R20" s="163">
        <v>337</v>
      </c>
      <c r="S20" s="163">
        <v>367</v>
      </c>
      <c r="T20" s="163">
        <v>259</v>
      </c>
      <c r="U20" s="163">
        <v>116</v>
      </c>
      <c r="V20" s="163">
        <v>177</v>
      </c>
      <c r="W20" s="163">
        <v>115</v>
      </c>
      <c r="X20" s="165">
        <f t="shared" si="9"/>
        <v>-0.35028248587570621</v>
      </c>
      <c r="Y20" s="164">
        <f t="shared" si="5"/>
        <v>-0.68664850136239775</v>
      </c>
      <c r="Z20" s="162">
        <f t="shared" si="6"/>
        <v>-62</v>
      </c>
      <c r="AA20" s="163">
        <f t="shared" si="7"/>
        <v>-252</v>
      </c>
      <c r="AB20" s="164">
        <f t="shared" si="1"/>
        <v>2.888358658796936E-3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919933</v>
      </c>
      <c r="D21" s="169">
        <f t="shared" si="10"/>
        <v>927318</v>
      </c>
      <c r="E21" s="169">
        <f t="shared" si="10"/>
        <v>344418</v>
      </c>
      <c r="F21" s="169">
        <f t="shared" ref="F21" si="11">F13-SUM(F14:F20)</f>
        <v>950348</v>
      </c>
      <c r="G21" s="169">
        <f t="shared" si="10"/>
        <v>950348</v>
      </c>
      <c r="H21" s="169">
        <f t="shared" si="10"/>
        <v>1067943</v>
      </c>
      <c r="I21" s="169">
        <f t="shared" si="10"/>
        <v>1174545</v>
      </c>
      <c r="J21" s="171">
        <f t="shared" si="8"/>
        <v>9.9819934209971928E-2</v>
      </c>
      <c r="K21" s="170">
        <f t="shared" si="2"/>
        <v>0.26660433637651804</v>
      </c>
      <c r="L21" s="168">
        <f>I21-H21</f>
        <v>106602</v>
      </c>
      <c r="M21" s="169">
        <f t="shared" si="4"/>
        <v>247227</v>
      </c>
      <c r="N21" s="170">
        <f t="shared" si="0"/>
        <v>0.21680768317055382</v>
      </c>
      <c r="Q21" s="168" t="s">
        <v>145</v>
      </c>
      <c r="R21" s="169">
        <f t="shared" ref="R21:W21" si="12">R13-SUM(R14:R20)</f>
        <v>8403</v>
      </c>
      <c r="S21" s="169">
        <f t="shared" si="12"/>
        <v>9004</v>
      </c>
      <c r="T21" s="169">
        <f t="shared" si="12"/>
        <v>3155</v>
      </c>
      <c r="U21" s="169">
        <f t="shared" si="12"/>
        <v>7424</v>
      </c>
      <c r="V21" s="169">
        <f t="shared" si="12"/>
        <v>8883</v>
      </c>
      <c r="W21" s="169">
        <f t="shared" si="12"/>
        <v>9111</v>
      </c>
      <c r="X21" s="171">
        <f t="shared" si="9"/>
        <v>2.5667004390408588E-2</v>
      </c>
      <c r="Y21" s="170">
        <f t="shared" si="5"/>
        <v>1.1883607285650744E-2</v>
      </c>
      <c r="Z21" s="168">
        <f>W21-V21</f>
        <v>228</v>
      </c>
      <c r="AA21" s="169">
        <f t="shared" si="7"/>
        <v>107</v>
      </c>
      <c r="AB21" s="170">
        <f t="shared" si="1"/>
        <v>0.22883335426346854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1739077</v>
      </c>
      <c r="D23" s="176">
        <v>1790925</v>
      </c>
      <c r="E23" s="176">
        <v>574736</v>
      </c>
      <c r="F23" s="176">
        <v>1744787</v>
      </c>
      <c r="G23" s="176">
        <v>1744787</v>
      </c>
      <c r="H23" s="176">
        <v>1889434</v>
      </c>
      <c r="I23" s="176">
        <v>1951443</v>
      </c>
      <c r="J23" s="177">
        <f>IFERROR(I23/H23-1,"-")</f>
        <v>3.2818822991435459E-2</v>
      </c>
      <c r="K23" s="177">
        <f>IFERROR(I23/D23-1,"-")</f>
        <v>8.9628543908873981E-2</v>
      </c>
      <c r="L23" s="176">
        <f>I23-H23</f>
        <v>62009</v>
      </c>
      <c r="M23" s="176">
        <f>I23-D23</f>
        <v>160518</v>
      </c>
      <c r="N23" s="177">
        <f t="shared" ref="N23:N35" si="13">I23/I$9</f>
        <v>0.36021424097790639</v>
      </c>
    </row>
    <row r="24" spans="1:28" x14ac:dyDescent="0.25">
      <c r="A24" s="1" t="s">
        <v>96</v>
      </c>
      <c r="B24" s="157" t="s">
        <v>97</v>
      </c>
      <c r="C24" s="158">
        <v>186915</v>
      </c>
      <c r="D24" s="158">
        <v>221949</v>
      </c>
      <c r="E24" s="158">
        <v>99356</v>
      </c>
      <c r="F24" s="158">
        <v>203094</v>
      </c>
      <c r="G24" s="158">
        <v>203094</v>
      </c>
      <c r="H24" s="158">
        <v>179444</v>
      </c>
      <c r="I24" s="158">
        <v>160491</v>
      </c>
      <c r="J24" s="160">
        <f>IFERROR(I24/H24-1,"-")</f>
        <v>-0.1056206950357772</v>
      </c>
      <c r="K24" s="159">
        <f t="shared" ref="K24:K35" si="14">IFERROR(I24/D24-1,"-")</f>
        <v>-0.2769014503331847</v>
      </c>
      <c r="L24" s="157">
        <f t="shared" ref="L24:L34" si="15">I24-H24</f>
        <v>-18953</v>
      </c>
      <c r="M24" s="158">
        <f t="shared" ref="M24:M35" si="16">I24-D24</f>
        <v>-61458</v>
      </c>
      <c r="N24" s="159">
        <f t="shared" si="13"/>
        <v>2.9624818018658589E-2</v>
      </c>
    </row>
    <row r="25" spans="1:28" x14ac:dyDescent="0.25">
      <c r="A25" s="161" t="s">
        <v>103</v>
      </c>
      <c r="B25" s="162" t="s">
        <v>103</v>
      </c>
      <c r="C25" s="163">
        <v>86653</v>
      </c>
      <c r="D25" s="163">
        <v>111266</v>
      </c>
      <c r="E25" s="163">
        <v>55545</v>
      </c>
      <c r="F25" s="163">
        <v>83132</v>
      </c>
      <c r="G25" s="163">
        <v>83132</v>
      </c>
      <c r="H25" s="163">
        <v>73587</v>
      </c>
      <c r="I25" s="163">
        <v>59707</v>
      </c>
      <c r="J25" s="165">
        <f>IFERROR(I25/H25-1,"-")</f>
        <v>-0.1886202726024977</v>
      </c>
      <c r="K25" s="164">
        <f t="shared" si="14"/>
        <v>-0.46338504125249402</v>
      </c>
      <c r="L25" s="162">
        <f t="shared" si="15"/>
        <v>-13880</v>
      </c>
      <c r="M25" s="163">
        <f t="shared" si="16"/>
        <v>-51559</v>
      </c>
      <c r="N25" s="164">
        <f t="shared" si="13"/>
        <v>1.1021234894418058E-2</v>
      </c>
    </row>
    <row r="26" spans="1:28" x14ac:dyDescent="0.25">
      <c r="A26" s="161" t="s">
        <v>100</v>
      </c>
      <c r="B26" s="162" t="s">
        <v>100</v>
      </c>
      <c r="C26" s="163">
        <v>100262</v>
      </c>
      <c r="D26" s="163">
        <v>110683</v>
      </c>
      <c r="E26" s="163">
        <v>43811</v>
      </c>
      <c r="F26" s="163">
        <v>119962</v>
      </c>
      <c r="G26" s="163">
        <v>119962</v>
      </c>
      <c r="H26" s="163">
        <v>105857</v>
      </c>
      <c r="I26" s="163">
        <v>100784</v>
      </c>
      <c r="J26" s="165">
        <f>IFERROR(I26/H26-1,"-")</f>
        <v>-4.7923141596682317E-2</v>
      </c>
      <c r="K26" s="164">
        <f t="shared" si="14"/>
        <v>-8.9435595348879238E-2</v>
      </c>
      <c r="L26" s="162">
        <f t="shared" si="15"/>
        <v>-5073</v>
      </c>
      <c r="M26" s="163">
        <f t="shared" si="16"/>
        <v>-9899</v>
      </c>
      <c r="N26" s="164">
        <f t="shared" si="13"/>
        <v>1.8603583124240534E-2</v>
      </c>
    </row>
    <row r="27" spans="1:28" x14ac:dyDescent="0.25">
      <c r="A27" s="1"/>
      <c r="B27" s="157" t="s">
        <v>107</v>
      </c>
      <c r="C27" s="158">
        <v>1552162</v>
      </c>
      <c r="D27" s="158">
        <v>1568976</v>
      </c>
      <c r="E27" s="158">
        <v>475380</v>
      </c>
      <c r="F27" s="158">
        <v>1541693</v>
      </c>
      <c r="G27" s="158">
        <v>1541693</v>
      </c>
      <c r="H27" s="158">
        <v>1709990</v>
      </c>
      <c r="I27" s="158">
        <v>1790952</v>
      </c>
      <c r="J27" s="160">
        <f>IFERROR(I27/H27-1,"-")</f>
        <v>4.7346475710384306E-2</v>
      </c>
      <c r="K27" s="159">
        <f t="shared" si="14"/>
        <v>0.14147826352984372</v>
      </c>
      <c r="L27" s="157">
        <f t="shared" si="15"/>
        <v>80962</v>
      </c>
      <c r="M27" s="158">
        <f t="shared" si="16"/>
        <v>221976</v>
      </c>
      <c r="N27" s="159">
        <f t="shared" si="13"/>
        <v>0.33058942295924781</v>
      </c>
    </row>
    <row r="28" spans="1:28" s="56" customFormat="1" x14ac:dyDescent="0.25">
      <c r="B28" s="162" t="s">
        <v>110</v>
      </c>
      <c r="C28" s="163">
        <v>750760</v>
      </c>
      <c r="D28" s="163">
        <v>778392</v>
      </c>
      <c r="E28" s="163">
        <v>207753</v>
      </c>
      <c r="F28" s="163">
        <v>787510</v>
      </c>
      <c r="G28" s="163">
        <v>787510</v>
      </c>
      <c r="H28" s="163">
        <v>895790</v>
      </c>
      <c r="I28" s="163">
        <v>944279</v>
      </c>
      <c r="J28" s="165">
        <f t="shared" ref="J28:J35" si="17">IFERROR(I28/H28-1,"-")</f>
        <v>5.4129874189263072E-2</v>
      </c>
      <c r="K28" s="164">
        <f t="shared" si="14"/>
        <v>0.21311498576552679</v>
      </c>
      <c r="L28" s="162">
        <f t="shared" si="15"/>
        <v>48489</v>
      </c>
      <c r="M28" s="163">
        <f t="shared" si="16"/>
        <v>165887</v>
      </c>
      <c r="N28" s="164">
        <f t="shared" si="13"/>
        <v>0.17430319166707739</v>
      </c>
    </row>
    <row r="29" spans="1:28" s="56" customFormat="1" x14ac:dyDescent="0.25">
      <c r="B29" s="162" t="s">
        <v>113</v>
      </c>
      <c r="C29" s="163">
        <v>231314</v>
      </c>
      <c r="D29" s="163">
        <v>211456</v>
      </c>
      <c r="E29" s="163">
        <v>59666</v>
      </c>
      <c r="F29" s="163">
        <v>167550</v>
      </c>
      <c r="G29" s="163">
        <v>167550</v>
      </c>
      <c r="H29" s="163">
        <v>182276</v>
      </c>
      <c r="I29" s="163">
        <v>183716</v>
      </c>
      <c r="J29" s="165">
        <f t="shared" si="17"/>
        <v>7.900107529241307E-3</v>
      </c>
      <c r="K29" s="164">
        <f t="shared" si="14"/>
        <v>-0.13118568401937047</v>
      </c>
      <c r="L29" s="162">
        <f t="shared" si="15"/>
        <v>1440</v>
      </c>
      <c r="M29" s="163">
        <f t="shared" si="16"/>
        <v>-27740</v>
      </c>
      <c r="N29" s="164">
        <f t="shared" si="13"/>
        <v>3.3911889558391944E-2</v>
      </c>
    </row>
    <row r="30" spans="1:28" x14ac:dyDescent="0.25">
      <c r="A30" s="1"/>
      <c r="B30" s="162" t="s">
        <v>116</v>
      </c>
      <c r="C30" s="163">
        <v>51055</v>
      </c>
      <c r="D30" s="163">
        <v>54445</v>
      </c>
      <c r="E30" s="163">
        <v>21619</v>
      </c>
      <c r="F30" s="163">
        <v>63108</v>
      </c>
      <c r="G30" s="163">
        <v>63108</v>
      </c>
      <c r="H30" s="163">
        <v>67398</v>
      </c>
      <c r="I30" s="163">
        <v>61312</v>
      </c>
      <c r="J30" s="165">
        <f t="shared" si="17"/>
        <v>-9.0299415412920303E-2</v>
      </c>
      <c r="K30" s="164">
        <f t="shared" si="14"/>
        <v>0.12612728441546506</v>
      </c>
      <c r="L30" s="162">
        <f t="shared" si="15"/>
        <v>-6086</v>
      </c>
      <c r="M30" s="163">
        <f t="shared" si="16"/>
        <v>6867</v>
      </c>
      <c r="N30" s="164">
        <f t="shared" si="13"/>
        <v>1.13174996875837E-2</v>
      </c>
    </row>
    <row r="31" spans="1:28" x14ac:dyDescent="0.25">
      <c r="A31" s="1"/>
      <c r="B31" s="162" t="s">
        <v>123</v>
      </c>
      <c r="C31" s="163">
        <v>70460</v>
      </c>
      <c r="D31" s="163">
        <v>65584</v>
      </c>
      <c r="E31" s="163">
        <v>19029</v>
      </c>
      <c r="F31" s="163">
        <v>82485</v>
      </c>
      <c r="G31" s="163">
        <v>82485</v>
      </c>
      <c r="H31" s="163">
        <v>75657</v>
      </c>
      <c r="I31" s="163">
        <v>74278</v>
      </c>
      <c r="J31" s="165">
        <f t="shared" si="17"/>
        <v>-1.8226998162760855E-2</v>
      </c>
      <c r="K31" s="164">
        <f t="shared" si="14"/>
        <v>0.13256282020004884</v>
      </c>
      <c r="L31" s="162">
        <f t="shared" si="15"/>
        <v>-1379</v>
      </c>
      <c r="M31" s="163">
        <f t="shared" si="16"/>
        <v>8694</v>
      </c>
      <c r="N31" s="164">
        <f t="shared" si="13"/>
        <v>1.3710876203587258E-2</v>
      </c>
    </row>
    <row r="32" spans="1:28" x14ac:dyDescent="0.25">
      <c r="A32" s="1"/>
      <c r="B32" s="162" t="s">
        <v>119</v>
      </c>
      <c r="C32" s="163">
        <v>72220</v>
      </c>
      <c r="D32" s="163">
        <v>70452</v>
      </c>
      <c r="E32" s="163">
        <v>31110</v>
      </c>
      <c r="F32" s="163">
        <v>83889</v>
      </c>
      <c r="G32" s="163">
        <v>83889</v>
      </c>
      <c r="H32" s="163">
        <v>79021</v>
      </c>
      <c r="I32" s="163">
        <v>81887</v>
      </c>
      <c r="J32" s="165">
        <f t="shared" si="17"/>
        <v>3.6268839928626617E-2</v>
      </c>
      <c r="K32" s="164">
        <f t="shared" si="14"/>
        <v>0.1623090898767956</v>
      </c>
      <c r="L32" s="162">
        <f t="shared" si="15"/>
        <v>2866</v>
      </c>
      <c r="M32" s="163">
        <f t="shared" si="16"/>
        <v>11435</v>
      </c>
      <c r="N32" s="164">
        <f t="shared" si="13"/>
        <v>1.5115411288445433E-2</v>
      </c>
    </row>
    <row r="33" spans="1:14" x14ac:dyDescent="0.25">
      <c r="A33" s="1"/>
      <c r="B33" s="162" t="s">
        <v>128</v>
      </c>
      <c r="C33" s="163">
        <v>25415</v>
      </c>
      <c r="D33" s="163">
        <v>29693</v>
      </c>
      <c r="E33" s="163">
        <v>14181</v>
      </c>
      <c r="F33" s="163">
        <v>20513</v>
      </c>
      <c r="G33" s="163">
        <v>20513</v>
      </c>
      <c r="H33" s="163">
        <v>22690</v>
      </c>
      <c r="I33" s="163">
        <v>22592</v>
      </c>
      <c r="J33" s="165">
        <f t="shared" si="17"/>
        <v>-4.319083296606463E-3</v>
      </c>
      <c r="K33" s="164">
        <f t="shared" si="14"/>
        <v>-0.2391472737682282</v>
      </c>
      <c r="L33" s="162">
        <f t="shared" si="15"/>
        <v>-98</v>
      </c>
      <c r="M33" s="163">
        <f t="shared" si="16"/>
        <v>-7101</v>
      </c>
      <c r="N33" s="164">
        <f t="shared" si="13"/>
        <v>4.170226920372699E-3</v>
      </c>
    </row>
    <row r="34" spans="1:14" x14ac:dyDescent="0.25">
      <c r="A34" s="161" t="s">
        <v>144</v>
      </c>
      <c r="B34" s="162" t="s">
        <v>131</v>
      </c>
      <c r="C34" s="163">
        <v>32121</v>
      </c>
      <c r="D34" s="163">
        <v>29637</v>
      </c>
      <c r="E34" s="163">
        <v>16238</v>
      </c>
      <c r="F34" s="163">
        <v>13666</v>
      </c>
      <c r="G34" s="163">
        <v>13666</v>
      </c>
      <c r="H34" s="163">
        <v>20682</v>
      </c>
      <c r="I34" s="163">
        <v>20332</v>
      </c>
      <c r="J34" s="165">
        <f t="shared" si="17"/>
        <v>-1.6922928150082228E-2</v>
      </c>
      <c r="K34" s="164">
        <f t="shared" si="14"/>
        <v>-0.31396565104430274</v>
      </c>
      <c r="L34" s="162">
        <f t="shared" si="15"/>
        <v>-350</v>
      </c>
      <c r="M34" s="163">
        <f t="shared" si="16"/>
        <v>-9305</v>
      </c>
      <c r="N34" s="164">
        <f t="shared" si="13"/>
        <v>3.753056557410487E-3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318817</v>
      </c>
      <c r="D35" s="169">
        <f t="shared" si="18"/>
        <v>329317</v>
      </c>
      <c r="E35" s="169">
        <f t="shared" si="18"/>
        <v>105784</v>
      </c>
      <c r="F35" s="169">
        <f t="shared" ref="F35" si="19">F27-SUM(F28:F34)</f>
        <v>322972</v>
      </c>
      <c r="G35" s="169">
        <f t="shared" si="18"/>
        <v>322972</v>
      </c>
      <c r="H35" s="169">
        <f t="shared" si="18"/>
        <v>366476</v>
      </c>
      <c r="I35" s="169">
        <f t="shared" si="18"/>
        <v>402556</v>
      </c>
      <c r="J35" s="171">
        <f t="shared" si="17"/>
        <v>9.8451194621202998E-2</v>
      </c>
      <c r="K35" s="170">
        <f t="shared" si="14"/>
        <v>0.22239665732409808</v>
      </c>
      <c r="L35" s="168">
        <f>I35-H35</f>
        <v>36080</v>
      </c>
      <c r="M35" s="169">
        <f t="shared" si="16"/>
        <v>73239</v>
      </c>
      <c r="N35" s="170">
        <f t="shared" si="13"/>
        <v>7.4307271076378911E-2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1346332</v>
      </c>
      <c r="D37" s="176">
        <v>1318345</v>
      </c>
      <c r="E37" s="176">
        <v>405945</v>
      </c>
      <c r="F37" s="176">
        <v>1225539</v>
      </c>
      <c r="G37" s="176">
        <v>1225539</v>
      </c>
      <c r="H37" s="176">
        <v>1319858</v>
      </c>
      <c r="I37" s="176">
        <v>1391730</v>
      </c>
      <c r="J37" s="177">
        <f>IFERROR(I37/H37-1,"-")</f>
        <v>5.4454342815666523E-2</v>
      </c>
      <c r="K37" s="177">
        <f>IFERROR(I37/D37-1,"-")</f>
        <v>5.5664488430570147E-2</v>
      </c>
      <c r="L37" s="176">
        <f>I37-H37</f>
        <v>71872</v>
      </c>
      <c r="M37" s="176">
        <f>I37-D37</f>
        <v>73385</v>
      </c>
      <c r="N37" s="177">
        <f t="shared" ref="N37:N49" si="20">I37/I$9</f>
        <v>0.25689757046256623</v>
      </c>
    </row>
    <row r="38" spans="1:14" x14ac:dyDescent="0.25">
      <c r="A38" s="1" t="s">
        <v>96</v>
      </c>
      <c r="B38" s="157" t="s">
        <v>97</v>
      </c>
      <c r="C38" s="158">
        <v>131183</v>
      </c>
      <c r="D38" s="158">
        <v>123295</v>
      </c>
      <c r="E38" s="158">
        <v>47744</v>
      </c>
      <c r="F38" s="158">
        <v>119167</v>
      </c>
      <c r="G38" s="158">
        <v>119167</v>
      </c>
      <c r="H38" s="158">
        <v>115994</v>
      </c>
      <c r="I38" s="158">
        <v>113040</v>
      </c>
      <c r="J38" s="160">
        <f>IFERROR(I38/H38-1,"-")</f>
        <v>-2.5466834491439161E-2</v>
      </c>
      <c r="K38" s="159">
        <f t="shared" ref="K38:K49" si="21">IFERROR(I38/D38-1,"-")</f>
        <v>-8.3174500182489175E-2</v>
      </c>
      <c r="L38" s="157">
        <f t="shared" ref="L38:L48" si="22">I38-H38</f>
        <v>-2954</v>
      </c>
      <c r="M38" s="158">
        <f t="shared" ref="M38:M49" si="23">I38-D38</f>
        <v>-10255</v>
      </c>
      <c r="N38" s="159">
        <f t="shared" si="20"/>
        <v>2.0865901694357734E-2</v>
      </c>
    </row>
    <row r="39" spans="1:14" x14ac:dyDescent="0.25">
      <c r="A39" s="161" t="s">
        <v>103</v>
      </c>
      <c r="B39" s="162" t="s">
        <v>103</v>
      </c>
      <c r="C39" s="163">
        <v>42161</v>
      </c>
      <c r="D39" s="163">
        <v>49330</v>
      </c>
      <c r="E39" s="163">
        <v>22468</v>
      </c>
      <c r="F39" s="163">
        <v>46674</v>
      </c>
      <c r="G39" s="163">
        <v>46674</v>
      </c>
      <c r="H39" s="163">
        <v>50252</v>
      </c>
      <c r="I39" s="163">
        <v>50793</v>
      </c>
      <c r="J39" s="165">
        <f>IFERROR(I39/H39-1,"-")</f>
        <v>1.076574066703806E-2</v>
      </c>
      <c r="K39" s="164">
        <f t="shared" si="21"/>
        <v>2.9657409284411074E-2</v>
      </c>
      <c r="L39" s="162">
        <f t="shared" si="22"/>
        <v>541</v>
      </c>
      <c r="M39" s="163">
        <f t="shared" si="23"/>
        <v>1463</v>
      </c>
      <c r="N39" s="164">
        <f t="shared" si="20"/>
        <v>9.3758116132476328E-3</v>
      </c>
    </row>
    <row r="40" spans="1:14" x14ac:dyDescent="0.25">
      <c r="A40" s="161" t="s">
        <v>100</v>
      </c>
      <c r="B40" s="162" t="s">
        <v>100</v>
      </c>
      <c r="C40" s="163">
        <v>89022</v>
      </c>
      <c r="D40" s="163">
        <v>73965</v>
      </c>
      <c r="E40" s="163">
        <v>25276</v>
      </c>
      <c r="F40" s="163">
        <v>72493</v>
      </c>
      <c r="G40" s="163">
        <v>72493</v>
      </c>
      <c r="H40" s="163">
        <v>65742</v>
      </c>
      <c r="I40" s="163">
        <v>62247</v>
      </c>
      <c r="J40" s="165">
        <f>IFERROR(I40/H40-1,"-")</f>
        <v>-5.3162361960390592E-2</v>
      </c>
      <c r="K40" s="164">
        <f t="shared" si="21"/>
        <v>-0.15842628270127768</v>
      </c>
      <c r="L40" s="162">
        <f t="shared" si="22"/>
        <v>-3495</v>
      </c>
      <c r="M40" s="163">
        <f t="shared" si="23"/>
        <v>-11718</v>
      </c>
      <c r="N40" s="164">
        <f t="shared" si="20"/>
        <v>1.1490090081110101E-2</v>
      </c>
    </row>
    <row r="41" spans="1:14" x14ac:dyDescent="0.25">
      <c r="A41" s="1"/>
      <c r="B41" s="157" t="s">
        <v>107</v>
      </c>
      <c r="C41" s="158">
        <v>1215149</v>
      </c>
      <c r="D41" s="158">
        <v>1195050</v>
      </c>
      <c r="E41" s="158">
        <v>358201</v>
      </c>
      <c r="F41" s="158">
        <v>1106372</v>
      </c>
      <c r="G41" s="158">
        <v>1106372</v>
      </c>
      <c r="H41" s="158">
        <v>1203864</v>
      </c>
      <c r="I41" s="158">
        <v>1278690</v>
      </c>
      <c r="J41" s="160">
        <f>IFERROR(I41/H41-1,"-")</f>
        <v>6.2154861346464418E-2</v>
      </c>
      <c r="K41" s="159">
        <f t="shared" si="21"/>
        <v>6.9988703401531405E-2</v>
      </c>
      <c r="L41" s="157">
        <f t="shared" si="22"/>
        <v>74826</v>
      </c>
      <c r="M41" s="158">
        <f t="shared" si="23"/>
        <v>83640</v>
      </c>
      <c r="N41" s="159">
        <f t="shared" si="20"/>
        <v>0.23603166876820852</v>
      </c>
    </row>
    <row r="42" spans="1:14" s="56" customFormat="1" x14ac:dyDescent="0.25">
      <c r="B42" s="162" t="s">
        <v>110</v>
      </c>
      <c r="C42" s="163">
        <v>640291</v>
      </c>
      <c r="D42" s="163">
        <v>670467</v>
      </c>
      <c r="E42" s="163">
        <v>161174</v>
      </c>
      <c r="F42" s="163">
        <v>582171</v>
      </c>
      <c r="G42" s="163">
        <v>582171</v>
      </c>
      <c r="H42" s="163">
        <v>645799</v>
      </c>
      <c r="I42" s="163">
        <v>696863</v>
      </c>
      <c r="J42" s="165">
        <f t="shared" ref="J42:J49" si="24">IFERROR(I42/H42-1,"-")</f>
        <v>7.9071042228309407E-2</v>
      </c>
      <c r="K42" s="164">
        <f t="shared" si="21"/>
        <v>3.9369573744867381E-2</v>
      </c>
      <c r="L42" s="162">
        <f t="shared" si="22"/>
        <v>51064</v>
      </c>
      <c r="M42" s="163">
        <f t="shared" si="23"/>
        <v>26396</v>
      </c>
      <c r="N42" s="164">
        <f t="shared" si="20"/>
        <v>0.12863300471014874</v>
      </c>
    </row>
    <row r="43" spans="1:14" s="56" customFormat="1" x14ac:dyDescent="0.25">
      <c r="B43" s="162" t="s">
        <v>113</v>
      </c>
      <c r="C43" s="163">
        <v>75530</v>
      </c>
      <c r="D43" s="163">
        <v>54222</v>
      </c>
      <c r="E43" s="163">
        <v>17231</v>
      </c>
      <c r="F43" s="163">
        <v>36280</v>
      </c>
      <c r="G43" s="163">
        <v>36280</v>
      </c>
      <c r="H43" s="163">
        <v>43120</v>
      </c>
      <c r="I43" s="163">
        <v>42358</v>
      </c>
      <c r="J43" s="165">
        <f t="shared" si="24"/>
        <v>-1.7671614100185584E-2</v>
      </c>
      <c r="K43" s="164">
        <f t="shared" si="21"/>
        <v>-0.21880417542694852</v>
      </c>
      <c r="L43" s="162">
        <f t="shared" si="22"/>
        <v>-762</v>
      </c>
      <c r="M43" s="163">
        <f t="shared" si="23"/>
        <v>-11864</v>
      </c>
      <c r="N43" s="164">
        <f t="shared" si="20"/>
        <v>7.8188062983864555E-3</v>
      </c>
    </row>
    <row r="44" spans="1:14" x14ac:dyDescent="0.25">
      <c r="A44" s="1"/>
      <c r="B44" s="162" t="s">
        <v>116</v>
      </c>
      <c r="C44" s="163">
        <v>24796</v>
      </c>
      <c r="D44" s="163">
        <v>24509</v>
      </c>
      <c r="E44" s="163">
        <v>9971</v>
      </c>
      <c r="F44" s="163">
        <v>26572</v>
      </c>
      <c r="G44" s="163">
        <v>26572</v>
      </c>
      <c r="H44" s="163">
        <v>29856</v>
      </c>
      <c r="I44" s="163">
        <v>30263</v>
      </c>
      <c r="J44" s="165">
        <f t="shared" si="24"/>
        <v>1.3632100750267995E-2</v>
      </c>
      <c r="K44" s="164">
        <f t="shared" si="21"/>
        <v>0.23477090048553584</v>
      </c>
      <c r="L44" s="162">
        <f t="shared" si="22"/>
        <v>407</v>
      </c>
      <c r="M44" s="163">
        <f t="shared" si="23"/>
        <v>5754</v>
      </c>
      <c r="N44" s="164">
        <f t="shared" si="20"/>
        <v>5.5862065019139078E-3</v>
      </c>
    </row>
    <row r="45" spans="1:14" x14ac:dyDescent="0.25">
      <c r="A45" s="1"/>
      <c r="B45" s="162" t="s">
        <v>123</v>
      </c>
      <c r="C45" s="163">
        <v>60354</v>
      </c>
      <c r="D45" s="163">
        <v>57631</v>
      </c>
      <c r="E45" s="163">
        <v>15531</v>
      </c>
      <c r="F45" s="163">
        <v>61932</v>
      </c>
      <c r="G45" s="163">
        <v>61932</v>
      </c>
      <c r="H45" s="163">
        <v>59584</v>
      </c>
      <c r="I45" s="163">
        <v>61266</v>
      </c>
      <c r="J45" s="165">
        <f t="shared" si="24"/>
        <v>2.822905477980675E-2</v>
      </c>
      <c r="K45" s="164">
        <f t="shared" si="21"/>
        <v>6.3073692977737572E-2</v>
      </c>
      <c r="L45" s="162">
        <f t="shared" si="22"/>
        <v>1682</v>
      </c>
      <c r="M45" s="163">
        <f t="shared" si="23"/>
        <v>3635</v>
      </c>
      <c r="N45" s="164">
        <f t="shared" si="20"/>
        <v>1.1309008609399512E-2</v>
      </c>
    </row>
    <row r="46" spans="1:14" x14ac:dyDescent="0.25">
      <c r="A46" s="1"/>
      <c r="B46" s="162" t="s">
        <v>119</v>
      </c>
      <c r="C46" s="163">
        <v>43122</v>
      </c>
      <c r="D46" s="163">
        <v>40994</v>
      </c>
      <c r="E46" s="163">
        <v>17382</v>
      </c>
      <c r="F46" s="163">
        <v>38288</v>
      </c>
      <c r="G46" s="163">
        <v>38288</v>
      </c>
      <c r="H46" s="163">
        <v>44460</v>
      </c>
      <c r="I46" s="163">
        <v>45898</v>
      </c>
      <c r="J46" s="165">
        <f t="shared" si="24"/>
        <v>3.2343679712100837E-2</v>
      </c>
      <c r="K46" s="164">
        <f t="shared" si="21"/>
        <v>0.11962726252622335</v>
      </c>
      <c r="L46" s="162">
        <f t="shared" si="22"/>
        <v>1438</v>
      </c>
      <c r="M46" s="163">
        <f t="shared" si="23"/>
        <v>4904</v>
      </c>
      <c r="N46" s="164">
        <f t="shared" si="20"/>
        <v>8.4722501412564689E-3</v>
      </c>
    </row>
    <row r="47" spans="1:14" x14ac:dyDescent="0.25">
      <c r="A47" s="1"/>
      <c r="B47" s="162" t="s">
        <v>128</v>
      </c>
      <c r="C47" s="163">
        <v>25020</v>
      </c>
      <c r="D47" s="163">
        <v>25469</v>
      </c>
      <c r="E47" s="163">
        <v>12239</v>
      </c>
      <c r="F47" s="163">
        <v>20242</v>
      </c>
      <c r="G47" s="163">
        <v>20242</v>
      </c>
      <c r="H47" s="163">
        <v>21694</v>
      </c>
      <c r="I47" s="163">
        <v>20276</v>
      </c>
      <c r="J47" s="165">
        <f t="shared" si="24"/>
        <v>-6.5363695030884128E-2</v>
      </c>
      <c r="K47" s="164">
        <f t="shared" si="21"/>
        <v>-0.20389493109270096</v>
      </c>
      <c r="L47" s="162">
        <f t="shared" si="22"/>
        <v>-1418</v>
      </c>
      <c r="M47" s="163">
        <f t="shared" si="23"/>
        <v>-5193</v>
      </c>
      <c r="N47" s="164">
        <f t="shared" si="20"/>
        <v>3.7427195926645206E-3</v>
      </c>
    </row>
    <row r="48" spans="1:14" x14ac:dyDescent="0.25">
      <c r="A48" s="161" t="s">
        <v>144</v>
      </c>
      <c r="B48" s="162" t="s">
        <v>131</v>
      </c>
      <c r="C48" s="163">
        <v>43320</v>
      </c>
      <c r="D48" s="163">
        <v>37110</v>
      </c>
      <c r="E48" s="163">
        <v>20602</v>
      </c>
      <c r="F48" s="163">
        <v>17511</v>
      </c>
      <c r="G48" s="163">
        <v>17511</v>
      </c>
      <c r="H48" s="163">
        <v>21865</v>
      </c>
      <c r="I48" s="163">
        <v>22263</v>
      </c>
      <c r="J48" s="165">
        <f t="shared" si="24"/>
        <v>1.8202606906014163E-2</v>
      </c>
      <c r="K48" s="164">
        <f t="shared" si="21"/>
        <v>-0.40008084074373484</v>
      </c>
      <c r="L48" s="162">
        <f t="shared" si="22"/>
        <v>398</v>
      </c>
      <c r="M48" s="163">
        <f t="shared" si="23"/>
        <v>-14847</v>
      </c>
      <c r="N48" s="164">
        <f t="shared" si="20"/>
        <v>4.109497252490147E-3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302716</v>
      </c>
      <c r="D49" s="169">
        <f t="shared" si="25"/>
        <v>284648</v>
      </c>
      <c r="E49" s="169">
        <f t="shared" si="25"/>
        <v>104071</v>
      </c>
      <c r="F49" s="169">
        <f t="shared" ref="F49" si="26">F41-SUM(F42:F48)</f>
        <v>323376</v>
      </c>
      <c r="G49" s="169">
        <f t="shared" si="25"/>
        <v>323376</v>
      </c>
      <c r="H49" s="169">
        <f t="shared" si="25"/>
        <v>337486</v>
      </c>
      <c r="I49" s="169">
        <f t="shared" si="25"/>
        <v>359503</v>
      </c>
      <c r="J49" s="171">
        <f t="shared" si="24"/>
        <v>6.5238261735301561E-2</v>
      </c>
      <c r="K49" s="170">
        <f t="shared" si="21"/>
        <v>0.26297391866445574</v>
      </c>
      <c r="L49" s="168">
        <f>I49-H49</f>
        <v>22017</v>
      </c>
      <c r="M49" s="169">
        <f t="shared" si="23"/>
        <v>74855</v>
      </c>
      <c r="N49" s="170">
        <f t="shared" si="20"/>
        <v>6.6360175661948767E-2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43187</v>
      </c>
      <c r="D51" s="176">
        <v>41878</v>
      </c>
      <c r="E51" s="176">
        <v>13612</v>
      </c>
      <c r="F51" s="176">
        <v>32334</v>
      </c>
      <c r="G51" s="176">
        <v>32334</v>
      </c>
      <c r="H51" s="176">
        <v>44536</v>
      </c>
      <c r="I51" s="176">
        <v>39815</v>
      </c>
      <c r="J51" s="177">
        <f>IFERROR(I51/H51-1,"-")</f>
        <v>-0.10600413148913235</v>
      </c>
      <c r="K51" s="177">
        <f>IFERROR(I51/D51-1,"-")</f>
        <v>-4.9262142413677878E-2</v>
      </c>
      <c r="L51" s="176">
        <f>I51-H51</f>
        <v>-4721</v>
      </c>
      <c r="M51" s="176">
        <f>I51-D51</f>
        <v>-2063</v>
      </c>
      <c r="N51" s="177">
        <f t="shared" ref="N51:N63" si="27">I51/I$9</f>
        <v>7.3493973457258773E-3</v>
      </c>
    </row>
    <row r="52" spans="1:14" x14ac:dyDescent="0.25">
      <c r="A52" s="1" t="s">
        <v>96</v>
      </c>
      <c r="B52" s="157" t="s">
        <v>97</v>
      </c>
      <c r="C52" s="158">
        <v>10516</v>
      </c>
      <c r="D52" s="158">
        <v>9886</v>
      </c>
      <c r="E52" s="158">
        <v>2402</v>
      </c>
      <c r="F52" s="158">
        <v>5175</v>
      </c>
      <c r="G52" s="158">
        <v>5175</v>
      </c>
      <c r="H52" s="158">
        <v>17966</v>
      </c>
      <c r="I52" s="158">
        <v>10177</v>
      </c>
      <c r="J52" s="160">
        <f>IFERROR(I52/H52-1,"-")</f>
        <v>-0.43354113325169763</v>
      </c>
      <c r="K52" s="159">
        <f t="shared" ref="K52:K63" si="28">IFERROR(I52/D52-1,"-")</f>
        <v>2.9435565446085388E-2</v>
      </c>
      <c r="L52" s="157">
        <f t="shared" ref="L52:L62" si="29">I52-H52</f>
        <v>-7789</v>
      </c>
      <c r="M52" s="158">
        <f t="shared" ref="M52:M63" si="30">I52-D52</f>
        <v>291</v>
      </c>
      <c r="N52" s="159">
        <f t="shared" si="27"/>
        <v>1.8785587539232012E-3</v>
      </c>
    </row>
    <row r="53" spans="1:14" x14ac:dyDescent="0.25">
      <c r="A53" s="161" t="s">
        <v>103</v>
      </c>
      <c r="B53" s="162" t="s">
        <v>103</v>
      </c>
      <c r="C53" s="163">
        <v>6610</v>
      </c>
      <c r="D53" s="163">
        <v>5485</v>
      </c>
      <c r="E53" s="163">
        <v>1731</v>
      </c>
      <c r="F53" s="163">
        <v>2622</v>
      </c>
      <c r="G53" s="163">
        <v>2622</v>
      </c>
      <c r="H53" s="163">
        <v>13158</v>
      </c>
      <c r="I53" s="163">
        <v>6850</v>
      </c>
      <c r="J53" s="165">
        <f>IFERROR(I53/H53-1,"-")</f>
        <v>-0.47940416476668191</v>
      </c>
      <c r="K53" s="164">
        <f t="shared" si="28"/>
        <v>0.24886052871467634</v>
      </c>
      <c r="L53" s="162">
        <f t="shared" si="29"/>
        <v>-6308</v>
      </c>
      <c r="M53" s="163">
        <f t="shared" si="30"/>
        <v>1365</v>
      </c>
      <c r="N53" s="164">
        <f t="shared" si="27"/>
        <v>1.2644322948190947E-3</v>
      </c>
    </row>
    <row r="54" spans="1:14" x14ac:dyDescent="0.25">
      <c r="A54" s="161" t="s">
        <v>100</v>
      </c>
      <c r="B54" s="162" t="s">
        <v>100</v>
      </c>
      <c r="C54" s="163">
        <v>3906</v>
      </c>
      <c r="D54" s="163">
        <v>4401</v>
      </c>
      <c r="E54" s="163">
        <v>671</v>
      </c>
      <c r="F54" s="163">
        <v>2553</v>
      </c>
      <c r="G54" s="163">
        <v>2553</v>
      </c>
      <c r="H54" s="163">
        <v>4808</v>
      </c>
      <c r="I54" s="163">
        <v>3327</v>
      </c>
      <c r="J54" s="165">
        <f>IFERROR(I54/H54-1,"-")</f>
        <v>-0.30802828618968381</v>
      </c>
      <c r="K54" s="164">
        <f t="shared" si="28"/>
        <v>-0.2440354464894342</v>
      </c>
      <c r="L54" s="162">
        <f t="shared" si="29"/>
        <v>-1481</v>
      </c>
      <c r="M54" s="163">
        <f t="shared" si="30"/>
        <v>-1074</v>
      </c>
      <c r="N54" s="164">
        <f t="shared" si="27"/>
        <v>6.1412645910410629E-4</v>
      </c>
    </row>
    <row r="55" spans="1:14" x14ac:dyDescent="0.25">
      <c r="A55" s="1"/>
      <c r="B55" s="157" t="s">
        <v>107</v>
      </c>
      <c r="C55" s="158">
        <v>32671</v>
      </c>
      <c r="D55" s="158">
        <v>31992</v>
      </c>
      <c r="E55" s="158">
        <v>11210</v>
      </c>
      <c r="F55" s="158">
        <v>27159</v>
      </c>
      <c r="G55" s="158">
        <v>27159</v>
      </c>
      <c r="H55" s="158">
        <v>26570</v>
      </c>
      <c r="I55" s="158">
        <v>29638</v>
      </c>
      <c r="J55" s="160">
        <f>IFERROR(I55/H55-1,"-")</f>
        <v>0.11546857357922469</v>
      </c>
      <c r="K55" s="159">
        <f t="shared" si="28"/>
        <v>-7.3580895223805953E-2</v>
      </c>
      <c r="L55" s="157">
        <f t="shared" si="29"/>
        <v>3068</v>
      </c>
      <c r="M55" s="158">
        <f t="shared" si="30"/>
        <v>-2354</v>
      </c>
      <c r="N55" s="159">
        <f t="shared" si="27"/>
        <v>5.4708385918026759E-3</v>
      </c>
    </row>
    <row r="56" spans="1:14" s="56" customFormat="1" x14ac:dyDescent="0.25">
      <c r="B56" s="162" t="s">
        <v>110</v>
      </c>
      <c r="C56" s="163">
        <v>9714</v>
      </c>
      <c r="D56" s="163">
        <v>10157</v>
      </c>
      <c r="E56" s="163">
        <v>3710</v>
      </c>
      <c r="F56" s="163">
        <v>9995</v>
      </c>
      <c r="G56" s="163">
        <v>9995</v>
      </c>
      <c r="H56" s="163">
        <v>8762</v>
      </c>
      <c r="I56" s="163">
        <v>10740</v>
      </c>
      <c r="J56" s="165">
        <f t="shared" ref="J56:J63" si="31">IFERROR(I56/H56-1,"-")</f>
        <v>0.22574754622232374</v>
      </c>
      <c r="K56" s="164">
        <f t="shared" si="28"/>
        <v>5.7398838239637762E-2</v>
      </c>
      <c r="L56" s="162">
        <f t="shared" si="29"/>
        <v>1978</v>
      </c>
      <c r="M56" s="163">
        <f t="shared" si="30"/>
        <v>583</v>
      </c>
      <c r="N56" s="164">
        <f t="shared" si="27"/>
        <v>1.9824821673513982E-3</v>
      </c>
    </row>
    <row r="57" spans="1:14" s="56" customFormat="1" x14ac:dyDescent="0.25">
      <c r="B57" s="162" t="s">
        <v>113</v>
      </c>
      <c r="C57" s="163">
        <v>10880</v>
      </c>
      <c r="D57" s="163">
        <v>8747</v>
      </c>
      <c r="E57" s="163">
        <v>2898</v>
      </c>
      <c r="F57" s="163">
        <v>5969</v>
      </c>
      <c r="G57" s="163">
        <v>5969</v>
      </c>
      <c r="H57" s="163">
        <v>4825</v>
      </c>
      <c r="I57" s="163">
        <v>5852</v>
      </c>
      <c r="J57" s="165">
        <f t="shared" si="31"/>
        <v>0.21284974093264242</v>
      </c>
      <c r="K57" s="164">
        <f t="shared" si="28"/>
        <v>-0.33097061849777065</v>
      </c>
      <c r="L57" s="162">
        <f t="shared" si="29"/>
        <v>1027</v>
      </c>
      <c r="M57" s="163">
        <f t="shared" si="30"/>
        <v>-2895</v>
      </c>
      <c r="N57" s="164">
        <f t="shared" si="27"/>
        <v>1.0802128159534807E-3</v>
      </c>
    </row>
    <row r="58" spans="1:14" x14ac:dyDescent="0.25">
      <c r="A58" s="1"/>
      <c r="B58" s="162" t="s">
        <v>116</v>
      </c>
      <c r="C58" s="163">
        <v>1836</v>
      </c>
      <c r="D58" s="163">
        <v>2047</v>
      </c>
      <c r="E58" s="163">
        <v>536</v>
      </c>
      <c r="F58" s="163">
        <v>2207</v>
      </c>
      <c r="G58" s="163">
        <v>2207</v>
      </c>
      <c r="H58" s="163">
        <v>2505</v>
      </c>
      <c r="I58" s="163">
        <v>2062</v>
      </c>
      <c r="J58" s="165">
        <f t="shared" si="31"/>
        <v>-0.17684630738522955</v>
      </c>
      <c r="K58" s="164">
        <f t="shared" si="28"/>
        <v>7.3277967757694462E-3</v>
      </c>
      <c r="L58" s="162">
        <f t="shared" si="29"/>
        <v>-443</v>
      </c>
      <c r="M58" s="163">
        <f t="shared" si="30"/>
        <v>15</v>
      </c>
      <c r="N58" s="164">
        <f t="shared" si="27"/>
        <v>3.8062180903897426E-4</v>
      </c>
    </row>
    <row r="59" spans="1:14" x14ac:dyDescent="0.25">
      <c r="A59" s="1"/>
      <c r="B59" s="162" t="s">
        <v>123</v>
      </c>
      <c r="C59" s="163">
        <v>613</v>
      </c>
      <c r="D59" s="163">
        <v>747</v>
      </c>
      <c r="E59" s="163">
        <v>262</v>
      </c>
      <c r="F59" s="163">
        <v>767</v>
      </c>
      <c r="G59" s="163">
        <v>767</v>
      </c>
      <c r="H59" s="163">
        <v>633</v>
      </c>
      <c r="I59" s="163">
        <v>983</v>
      </c>
      <c r="J59" s="165">
        <f t="shared" si="31"/>
        <v>0.55292259083728279</v>
      </c>
      <c r="K59" s="164">
        <f t="shared" si="28"/>
        <v>0.31593038821954478</v>
      </c>
      <c r="L59" s="162">
        <f t="shared" si="29"/>
        <v>350</v>
      </c>
      <c r="M59" s="163">
        <f t="shared" si="30"/>
        <v>236</v>
      </c>
      <c r="N59" s="164">
        <f t="shared" si="27"/>
        <v>1.8145064902294457E-4</v>
      </c>
    </row>
    <row r="60" spans="1:14" x14ac:dyDescent="0.25">
      <c r="A60" s="1"/>
      <c r="B60" s="162" t="s">
        <v>119</v>
      </c>
      <c r="C60" s="163">
        <v>600</v>
      </c>
      <c r="D60" s="163">
        <v>712</v>
      </c>
      <c r="E60" s="163">
        <v>243</v>
      </c>
      <c r="F60" s="163">
        <v>597</v>
      </c>
      <c r="G60" s="163">
        <v>597</v>
      </c>
      <c r="H60" s="163">
        <v>586</v>
      </c>
      <c r="I60" s="163">
        <v>660</v>
      </c>
      <c r="J60" s="165">
        <f t="shared" si="31"/>
        <v>0.12627986348122877</v>
      </c>
      <c r="K60" s="164">
        <f t="shared" si="28"/>
        <v>-7.3033707865168496E-2</v>
      </c>
      <c r="L60" s="162">
        <f t="shared" si="29"/>
        <v>74</v>
      </c>
      <c r="M60" s="163">
        <f t="shared" si="30"/>
        <v>-52</v>
      </c>
      <c r="N60" s="164">
        <f t="shared" si="27"/>
        <v>1.2182851307746022E-4</v>
      </c>
    </row>
    <row r="61" spans="1:14" x14ac:dyDescent="0.25">
      <c r="A61" s="1"/>
      <c r="B61" s="162" t="s">
        <v>128</v>
      </c>
      <c r="C61" s="163">
        <v>288</v>
      </c>
      <c r="D61" s="163">
        <v>211</v>
      </c>
      <c r="E61" s="163">
        <v>147</v>
      </c>
      <c r="F61" s="163">
        <v>84</v>
      </c>
      <c r="G61" s="163">
        <v>84</v>
      </c>
      <c r="H61" s="163">
        <v>199</v>
      </c>
      <c r="I61" s="163">
        <v>115</v>
      </c>
      <c r="J61" s="165">
        <f t="shared" si="31"/>
        <v>-0.42211055276381915</v>
      </c>
      <c r="K61" s="164">
        <f t="shared" si="28"/>
        <v>-0.45497630331753558</v>
      </c>
      <c r="L61" s="162">
        <f t="shared" si="29"/>
        <v>-84</v>
      </c>
      <c r="M61" s="163">
        <f t="shared" si="30"/>
        <v>-96</v>
      </c>
      <c r="N61" s="164">
        <f t="shared" si="27"/>
        <v>2.1227695460466554E-5</v>
      </c>
    </row>
    <row r="62" spans="1:14" x14ac:dyDescent="0.25">
      <c r="A62" s="161" t="s">
        <v>144</v>
      </c>
      <c r="B62" s="162" t="s">
        <v>131</v>
      </c>
      <c r="C62" s="163">
        <v>337</v>
      </c>
      <c r="D62" s="163">
        <v>367</v>
      </c>
      <c r="E62" s="163">
        <v>259</v>
      </c>
      <c r="F62" s="163">
        <v>116</v>
      </c>
      <c r="G62" s="163">
        <v>116</v>
      </c>
      <c r="H62" s="163">
        <v>177</v>
      </c>
      <c r="I62" s="163">
        <v>115</v>
      </c>
      <c r="J62" s="165">
        <f t="shared" si="31"/>
        <v>-0.35028248587570621</v>
      </c>
      <c r="K62" s="164">
        <f t="shared" si="28"/>
        <v>-0.68664850136239775</v>
      </c>
      <c r="L62" s="162">
        <f t="shared" si="29"/>
        <v>-62</v>
      </c>
      <c r="M62" s="163">
        <f t="shared" si="30"/>
        <v>-252</v>
      </c>
      <c r="N62" s="164">
        <f t="shared" si="27"/>
        <v>2.1227695460466554E-5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8403</v>
      </c>
      <c r="D63" s="169">
        <f t="shared" si="32"/>
        <v>9004</v>
      </c>
      <c r="E63" s="169">
        <f t="shared" si="32"/>
        <v>3155</v>
      </c>
      <c r="F63" s="169">
        <f t="shared" ref="F63" si="33">F55-SUM(F56:F62)</f>
        <v>7424</v>
      </c>
      <c r="G63" s="169">
        <f t="shared" si="32"/>
        <v>7424</v>
      </c>
      <c r="H63" s="169">
        <f t="shared" si="32"/>
        <v>8883</v>
      </c>
      <c r="I63" s="169">
        <f t="shared" si="32"/>
        <v>9111</v>
      </c>
      <c r="J63" s="171">
        <f t="shared" si="31"/>
        <v>2.5667004390408588E-2</v>
      </c>
      <c r="K63" s="170">
        <f t="shared" si="28"/>
        <v>1.1883607285650744E-2</v>
      </c>
      <c r="L63" s="168">
        <f>I63-H63</f>
        <v>228</v>
      </c>
      <c r="M63" s="169">
        <f t="shared" si="30"/>
        <v>107</v>
      </c>
      <c r="N63" s="170">
        <f t="shared" si="27"/>
        <v>1.6817872464374851E-3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136223</v>
      </c>
      <c r="D65" s="176">
        <v>135240</v>
      </c>
      <c r="E65" s="176">
        <v>48337</v>
      </c>
      <c r="F65" s="176">
        <v>154928</v>
      </c>
      <c r="G65" s="176">
        <v>154928</v>
      </c>
      <c r="H65" s="176">
        <v>178758</v>
      </c>
      <c r="I65" s="176">
        <v>231699</v>
      </c>
      <c r="J65" s="177">
        <f>IFERROR(I65/H65-1,"-")</f>
        <v>0.29616017185244847</v>
      </c>
      <c r="K65" s="177">
        <f>IFERROR(I65/D65-1,"-")</f>
        <v>0.71324312333629103</v>
      </c>
      <c r="L65" s="176">
        <f>I65-H65</f>
        <v>52941</v>
      </c>
      <c r="M65" s="176">
        <f>I65-D65</f>
        <v>96459</v>
      </c>
      <c r="N65" s="177">
        <f t="shared" ref="N65:N77" si="34">I65/I$9</f>
        <v>4.276900704777948E-2</v>
      </c>
    </row>
    <row r="66" spans="1:14" x14ac:dyDescent="0.25">
      <c r="A66" s="1" t="s">
        <v>96</v>
      </c>
      <c r="B66" s="157" t="s">
        <v>97</v>
      </c>
      <c r="C66" s="158">
        <v>34761</v>
      </c>
      <c r="D66" s="158">
        <v>40983</v>
      </c>
      <c r="E66" s="158">
        <v>22067</v>
      </c>
      <c r="F66" s="158">
        <v>33212</v>
      </c>
      <c r="G66" s="158">
        <v>33212</v>
      </c>
      <c r="H66" s="158">
        <v>45057</v>
      </c>
      <c r="I66" s="158">
        <v>59678</v>
      </c>
      <c r="J66" s="160">
        <f>IFERROR(I66/H66-1,"-")</f>
        <v>0.32450007767938382</v>
      </c>
      <c r="K66" s="159">
        <f t="shared" ref="K66:K77" si="35">IFERROR(I66/D66-1,"-")</f>
        <v>0.45616475123831823</v>
      </c>
      <c r="L66" s="157">
        <f t="shared" ref="L66:L76" si="36">I66-H66</f>
        <v>14621</v>
      </c>
      <c r="M66" s="158">
        <f t="shared" ref="M66:M77" si="37">I66-D66</f>
        <v>18695</v>
      </c>
      <c r="N66" s="159">
        <f t="shared" si="34"/>
        <v>1.1015881823388897E-2</v>
      </c>
    </row>
    <row r="67" spans="1:14" x14ac:dyDescent="0.25">
      <c r="A67" s="161" t="s">
        <v>103</v>
      </c>
      <c r="B67" s="162" t="s">
        <v>103</v>
      </c>
      <c r="C67" s="163">
        <v>19481</v>
      </c>
      <c r="D67" s="163">
        <v>22092</v>
      </c>
      <c r="E67" s="163">
        <v>7735</v>
      </c>
      <c r="F67" s="163">
        <v>24567</v>
      </c>
      <c r="G67" s="163">
        <v>24567</v>
      </c>
      <c r="H67" s="163">
        <v>30531</v>
      </c>
      <c r="I67" s="163">
        <v>35882</v>
      </c>
      <c r="J67" s="165">
        <f>IFERROR(I67/H67-1,"-")</f>
        <v>0.17526448527725913</v>
      </c>
      <c r="K67" s="164">
        <f t="shared" si="35"/>
        <v>0.62420785804816226</v>
      </c>
      <c r="L67" s="162">
        <f t="shared" si="36"/>
        <v>5351</v>
      </c>
      <c r="M67" s="163">
        <f t="shared" si="37"/>
        <v>13790</v>
      </c>
      <c r="N67" s="164">
        <f t="shared" si="34"/>
        <v>6.6234101609779208E-3</v>
      </c>
    </row>
    <row r="68" spans="1:14" x14ac:dyDescent="0.25">
      <c r="A68" s="161" t="s">
        <v>100</v>
      </c>
      <c r="B68" s="162" t="s">
        <v>100</v>
      </c>
      <c r="C68" s="163">
        <v>15280</v>
      </c>
      <c r="D68" s="163">
        <v>18891</v>
      </c>
      <c r="E68" s="163">
        <v>14332</v>
      </c>
      <c r="F68" s="163">
        <v>8645</v>
      </c>
      <c r="G68" s="163">
        <v>8645</v>
      </c>
      <c r="H68" s="163">
        <v>14526</v>
      </c>
      <c r="I68" s="163">
        <v>23796</v>
      </c>
      <c r="J68" s="165">
        <f>IFERROR(I68/H68-1,"-")</f>
        <v>0.63816604708798019</v>
      </c>
      <c r="K68" s="164">
        <f t="shared" si="35"/>
        <v>0.25964745116722243</v>
      </c>
      <c r="L68" s="162">
        <f t="shared" si="36"/>
        <v>9270</v>
      </c>
      <c r="M68" s="163">
        <f t="shared" si="37"/>
        <v>4905</v>
      </c>
      <c r="N68" s="164">
        <f t="shared" si="34"/>
        <v>4.3924716624109753E-3</v>
      </c>
    </row>
    <row r="69" spans="1:14" x14ac:dyDescent="0.25">
      <c r="A69" s="1"/>
      <c r="B69" s="157" t="s">
        <v>107</v>
      </c>
      <c r="C69" s="158">
        <v>101462</v>
      </c>
      <c r="D69" s="158">
        <v>94257</v>
      </c>
      <c r="E69" s="158">
        <v>26270</v>
      </c>
      <c r="F69" s="158">
        <v>121716</v>
      </c>
      <c r="G69" s="158">
        <v>121716</v>
      </c>
      <c r="H69" s="158">
        <v>133701</v>
      </c>
      <c r="I69" s="158">
        <v>172021</v>
      </c>
      <c r="J69" s="160">
        <f>IFERROR(I69/H69-1,"-")</f>
        <v>0.28660967382442903</v>
      </c>
      <c r="K69" s="159">
        <f t="shared" si="35"/>
        <v>0.82502095335094472</v>
      </c>
      <c r="L69" s="157">
        <f t="shared" si="36"/>
        <v>38320</v>
      </c>
      <c r="M69" s="158">
        <f t="shared" si="37"/>
        <v>77764</v>
      </c>
      <c r="N69" s="159">
        <f t="shared" si="34"/>
        <v>3.1753125224390583E-2</v>
      </c>
    </row>
    <row r="70" spans="1:14" s="56" customFormat="1" x14ac:dyDescent="0.25">
      <c r="B70" s="162" t="s">
        <v>110</v>
      </c>
      <c r="C70" s="163">
        <v>46533</v>
      </c>
      <c r="D70" s="163">
        <v>40780</v>
      </c>
      <c r="E70" s="163">
        <v>10014</v>
      </c>
      <c r="F70" s="163">
        <v>57290</v>
      </c>
      <c r="G70" s="163">
        <v>57290</v>
      </c>
      <c r="H70" s="163">
        <v>48659</v>
      </c>
      <c r="I70" s="163">
        <v>73362</v>
      </c>
      <c r="J70" s="165">
        <f t="shared" ref="J70:J77" si="38">IFERROR(I70/H70-1,"-")</f>
        <v>0.50767586674613119</v>
      </c>
      <c r="K70" s="164">
        <f t="shared" si="35"/>
        <v>0.79897008337420306</v>
      </c>
      <c r="L70" s="162">
        <f t="shared" si="36"/>
        <v>24703</v>
      </c>
      <c r="M70" s="163">
        <f t="shared" si="37"/>
        <v>32582</v>
      </c>
      <c r="N70" s="164">
        <f t="shared" si="34"/>
        <v>1.3541792994528238E-2</v>
      </c>
    </row>
    <row r="71" spans="1:14" s="56" customFormat="1" x14ac:dyDescent="0.25">
      <c r="B71" s="162" t="s">
        <v>113</v>
      </c>
      <c r="C71" s="163">
        <v>13995</v>
      </c>
      <c r="D71" s="163">
        <v>11799</v>
      </c>
      <c r="E71" s="163">
        <v>3271</v>
      </c>
      <c r="F71" s="163">
        <v>7628</v>
      </c>
      <c r="G71" s="163">
        <v>7628</v>
      </c>
      <c r="H71" s="163">
        <v>9458</v>
      </c>
      <c r="I71" s="163">
        <v>9775</v>
      </c>
      <c r="J71" s="165">
        <f t="shared" si="38"/>
        <v>3.3516599703954375E-2</v>
      </c>
      <c r="K71" s="164">
        <f t="shared" si="35"/>
        <v>-0.17153996101364521</v>
      </c>
      <c r="L71" s="162">
        <f t="shared" si="36"/>
        <v>317</v>
      </c>
      <c r="M71" s="163">
        <f t="shared" si="37"/>
        <v>-2024</v>
      </c>
      <c r="N71" s="164">
        <f t="shared" si="34"/>
        <v>1.8043541141396571E-3</v>
      </c>
    </row>
    <row r="72" spans="1:14" x14ac:dyDescent="0.25">
      <c r="A72" s="1"/>
      <c r="B72" s="162" t="s">
        <v>116</v>
      </c>
      <c r="C72" s="163">
        <v>6565</v>
      </c>
      <c r="D72" s="163">
        <v>10855</v>
      </c>
      <c r="E72" s="163">
        <v>3309</v>
      </c>
      <c r="F72" s="163">
        <v>16897</v>
      </c>
      <c r="G72" s="163">
        <v>16897</v>
      </c>
      <c r="H72" s="163">
        <v>17324</v>
      </c>
      <c r="I72" s="163">
        <v>21283</v>
      </c>
      <c r="J72" s="165">
        <f t="shared" si="38"/>
        <v>0.22852689909951507</v>
      </c>
      <c r="K72" s="164">
        <f t="shared" si="35"/>
        <v>0.96066328880700147</v>
      </c>
      <c r="L72" s="162">
        <f t="shared" si="36"/>
        <v>3959</v>
      </c>
      <c r="M72" s="163">
        <f t="shared" si="37"/>
        <v>10428</v>
      </c>
      <c r="N72" s="164">
        <f t="shared" si="34"/>
        <v>3.9286003694357363E-3</v>
      </c>
    </row>
    <row r="73" spans="1:14" x14ac:dyDescent="0.25">
      <c r="A73" s="1"/>
      <c r="B73" s="162" t="s">
        <v>123</v>
      </c>
      <c r="C73" s="163">
        <v>2357</v>
      </c>
      <c r="D73" s="163">
        <v>1783</v>
      </c>
      <c r="E73" s="163">
        <v>303</v>
      </c>
      <c r="F73" s="163">
        <v>3247</v>
      </c>
      <c r="G73" s="163">
        <v>3247</v>
      </c>
      <c r="H73" s="163">
        <v>4008</v>
      </c>
      <c r="I73" s="163">
        <v>6723</v>
      </c>
      <c r="J73" s="165">
        <f t="shared" si="38"/>
        <v>0.67739520958083843</v>
      </c>
      <c r="K73" s="164">
        <f t="shared" si="35"/>
        <v>2.7706113292204151</v>
      </c>
      <c r="L73" s="162">
        <f t="shared" si="36"/>
        <v>2715</v>
      </c>
      <c r="M73" s="163">
        <f t="shared" si="37"/>
        <v>4940</v>
      </c>
      <c r="N73" s="164">
        <f t="shared" si="34"/>
        <v>1.2409895354844925E-3</v>
      </c>
    </row>
    <row r="74" spans="1:14" x14ac:dyDescent="0.25">
      <c r="A74" s="1"/>
      <c r="B74" s="162" t="s">
        <v>119</v>
      </c>
      <c r="C74" s="163">
        <v>2829</v>
      </c>
      <c r="D74" s="163">
        <v>2137</v>
      </c>
      <c r="E74" s="163">
        <v>1049</v>
      </c>
      <c r="F74" s="163">
        <v>3254</v>
      </c>
      <c r="G74" s="163">
        <v>3254</v>
      </c>
      <c r="H74" s="163">
        <v>2822</v>
      </c>
      <c r="I74" s="163">
        <v>4267</v>
      </c>
      <c r="J74" s="165">
        <f t="shared" si="38"/>
        <v>0.51204819277108427</v>
      </c>
      <c r="K74" s="164">
        <f t="shared" si="35"/>
        <v>0.9967243799719232</v>
      </c>
      <c r="L74" s="162">
        <f t="shared" si="36"/>
        <v>1445</v>
      </c>
      <c r="M74" s="163">
        <f t="shared" si="37"/>
        <v>2130</v>
      </c>
      <c r="N74" s="164">
        <f t="shared" si="34"/>
        <v>7.8763979591139823E-4</v>
      </c>
    </row>
    <row r="75" spans="1:14" x14ac:dyDescent="0.25">
      <c r="A75" s="1"/>
      <c r="B75" s="162" t="s">
        <v>128</v>
      </c>
      <c r="C75" s="163">
        <v>1156</v>
      </c>
      <c r="D75" s="163">
        <v>1797</v>
      </c>
      <c r="E75" s="163">
        <v>835</v>
      </c>
      <c r="F75" s="163">
        <v>1819</v>
      </c>
      <c r="G75" s="163">
        <v>1819</v>
      </c>
      <c r="H75" s="163">
        <v>4234</v>
      </c>
      <c r="I75" s="163">
        <v>3124</v>
      </c>
      <c r="J75" s="165">
        <f t="shared" si="38"/>
        <v>-0.26216343882853099</v>
      </c>
      <c r="K75" s="164">
        <f t="shared" si="35"/>
        <v>0.73845297718419589</v>
      </c>
      <c r="L75" s="162">
        <f t="shared" si="36"/>
        <v>-1110</v>
      </c>
      <c r="M75" s="163">
        <f t="shared" si="37"/>
        <v>1327</v>
      </c>
      <c r="N75" s="164">
        <f t="shared" si="34"/>
        <v>5.7665496189997841E-4</v>
      </c>
    </row>
    <row r="76" spans="1:14" x14ac:dyDescent="0.25">
      <c r="A76" s="161" t="s">
        <v>144</v>
      </c>
      <c r="B76" s="162" t="s">
        <v>131</v>
      </c>
      <c r="C76" s="163">
        <v>2184</v>
      </c>
      <c r="D76" s="163">
        <v>1872</v>
      </c>
      <c r="E76" s="163">
        <v>1047</v>
      </c>
      <c r="F76" s="163">
        <v>557</v>
      </c>
      <c r="G76" s="163">
        <v>557</v>
      </c>
      <c r="H76" s="163">
        <v>1200</v>
      </c>
      <c r="I76" s="163">
        <v>2268</v>
      </c>
      <c r="J76" s="165">
        <f t="shared" si="38"/>
        <v>0.8899999999999999</v>
      </c>
      <c r="K76" s="164">
        <f t="shared" si="35"/>
        <v>0.21153846153846145</v>
      </c>
      <c r="L76" s="162">
        <f t="shared" si="36"/>
        <v>1068</v>
      </c>
      <c r="M76" s="163">
        <f t="shared" si="37"/>
        <v>396</v>
      </c>
      <c r="N76" s="164">
        <f t="shared" si="34"/>
        <v>4.1864707221163605E-4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25843</v>
      </c>
      <c r="D77" s="169">
        <f t="shared" si="39"/>
        <v>23234</v>
      </c>
      <c r="E77" s="169">
        <f t="shared" si="39"/>
        <v>6442</v>
      </c>
      <c r="F77" s="169">
        <f t="shared" ref="F77" si="40">F69-SUM(F70:F76)</f>
        <v>31024</v>
      </c>
      <c r="G77" s="169">
        <f t="shared" si="39"/>
        <v>31024</v>
      </c>
      <c r="H77" s="169">
        <f t="shared" si="39"/>
        <v>45996</v>
      </c>
      <c r="I77" s="169">
        <f t="shared" si="39"/>
        <v>51219</v>
      </c>
      <c r="J77" s="171">
        <f t="shared" si="38"/>
        <v>0.11355335246543174</v>
      </c>
      <c r="K77" s="170">
        <f t="shared" si="35"/>
        <v>1.2044848067487304</v>
      </c>
      <c r="L77" s="168">
        <f>I77-H77</f>
        <v>5223</v>
      </c>
      <c r="M77" s="169">
        <f t="shared" si="37"/>
        <v>27985</v>
      </c>
      <c r="N77" s="170">
        <f t="shared" si="34"/>
        <v>9.4544463807794479E-3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822167</v>
      </c>
      <c r="D79" s="176">
        <v>786209</v>
      </c>
      <c r="E79" s="176">
        <v>242595</v>
      </c>
      <c r="F79" s="176">
        <v>677880</v>
      </c>
      <c r="G79" s="176">
        <v>677880</v>
      </c>
      <c r="H79" s="176">
        <v>780881</v>
      </c>
      <c r="I79" s="176">
        <v>898868</v>
      </c>
      <c r="J79" s="177">
        <f>IFERROR(I79/H79-1,"-")</f>
        <v>0.15109472506054056</v>
      </c>
      <c r="K79" s="177">
        <f>IFERROR(I79/D79-1,"-")</f>
        <v>0.14329395873107531</v>
      </c>
      <c r="L79" s="176">
        <f>I79-H79</f>
        <v>117987</v>
      </c>
      <c r="M79" s="176">
        <f>I79-D79</f>
        <v>112659</v>
      </c>
      <c r="N79" s="177">
        <f t="shared" ref="N79:N91" si="41">I79/I$9</f>
        <v>0.16592083620137957</v>
      </c>
    </row>
    <row r="80" spans="1:14" x14ac:dyDescent="0.25">
      <c r="A80" s="1" t="s">
        <v>96</v>
      </c>
      <c r="B80" s="157" t="s">
        <v>97</v>
      </c>
      <c r="C80" s="158">
        <v>358484</v>
      </c>
      <c r="D80" s="158">
        <v>348498</v>
      </c>
      <c r="E80" s="158">
        <v>97710</v>
      </c>
      <c r="F80" s="158">
        <v>331428</v>
      </c>
      <c r="G80" s="158">
        <v>331428</v>
      </c>
      <c r="H80" s="158">
        <v>340825</v>
      </c>
      <c r="I80" s="158">
        <v>368926</v>
      </c>
      <c r="J80" s="160">
        <f>IFERROR(I80/H80-1,"-")</f>
        <v>8.2449937651287275E-2</v>
      </c>
      <c r="K80" s="159">
        <f t="shared" ref="K80:K91" si="42">IFERROR(I80/D80-1,"-")</f>
        <v>5.8617266096218534E-2</v>
      </c>
      <c r="L80" s="157">
        <f t="shared" ref="L80:L90" si="43">I80-H80</f>
        <v>28101</v>
      </c>
      <c r="M80" s="158">
        <f t="shared" ref="M80:M91" si="44">I80-D80</f>
        <v>20428</v>
      </c>
      <c r="N80" s="159">
        <f t="shared" si="41"/>
        <v>6.8099554569113777E-2</v>
      </c>
    </row>
    <row r="81" spans="1:14" x14ac:dyDescent="0.25">
      <c r="A81" s="161" t="s">
        <v>103</v>
      </c>
      <c r="B81" s="162" t="s">
        <v>103</v>
      </c>
      <c r="C81" s="163">
        <v>87965</v>
      </c>
      <c r="D81" s="163">
        <v>65778</v>
      </c>
      <c r="E81" s="163">
        <v>21899</v>
      </c>
      <c r="F81" s="163">
        <v>90250</v>
      </c>
      <c r="G81" s="163">
        <v>90250</v>
      </c>
      <c r="H81" s="163">
        <v>87831</v>
      </c>
      <c r="I81" s="163">
        <v>99114</v>
      </c>
      <c r="J81" s="165">
        <f>IFERROR(I81/H81-1,"-")</f>
        <v>0.12846261570516115</v>
      </c>
      <c r="K81" s="164">
        <f t="shared" si="42"/>
        <v>0.50679558515005008</v>
      </c>
      <c r="L81" s="162">
        <f t="shared" si="43"/>
        <v>11283</v>
      </c>
      <c r="M81" s="163">
        <f t="shared" si="44"/>
        <v>33336</v>
      </c>
      <c r="N81" s="164">
        <f t="shared" si="41"/>
        <v>1.8295320068423323E-2</v>
      </c>
    </row>
    <row r="82" spans="1:14" x14ac:dyDescent="0.25">
      <c r="A82" s="161" t="s">
        <v>100</v>
      </c>
      <c r="B82" s="162" t="s">
        <v>100</v>
      </c>
      <c r="C82" s="163">
        <v>270519</v>
      </c>
      <c r="D82" s="163">
        <v>282720</v>
      </c>
      <c r="E82" s="163">
        <v>75811</v>
      </c>
      <c r="F82" s="163">
        <v>241178</v>
      </c>
      <c r="G82" s="163">
        <v>241178</v>
      </c>
      <c r="H82" s="163">
        <v>252994</v>
      </c>
      <c r="I82" s="163">
        <v>269812</v>
      </c>
      <c r="J82" s="165">
        <f>IFERROR(I82/H82-1,"-")</f>
        <v>6.6475884803592233E-2</v>
      </c>
      <c r="K82" s="164">
        <f t="shared" si="42"/>
        <v>-4.5656479909451098E-2</v>
      </c>
      <c r="L82" s="162">
        <f t="shared" si="43"/>
        <v>16818</v>
      </c>
      <c r="M82" s="163">
        <f t="shared" si="44"/>
        <v>-12908</v>
      </c>
      <c r="N82" s="164">
        <f t="shared" si="41"/>
        <v>4.9804234500690457E-2</v>
      </c>
    </row>
    <row r="83" spans="1:14" x14ac:dyDescent="0.25">
      <c r="A83" s="1"/>
      <c r="B83" s="157" t="s">
        <v>107</v>
      </c>
      <c r="C83" s="158">
        <v>463683</v>
      </c>
      <c r="D83" s="158">
        <v>437711</v>
      </c>
      <c r="E83" s="158">
        <v>144885</v>
      </c>
      <c r="F83" s="158">
        <v>346452</v>
      </c>
      <c r="G83" s="158">
        <v>346452</v>
      </c>
      <c r="H83" s="158">
        <v>440056</v>
      </c>
      <c r="I83" s="158">
        <v>529942</v>
      </c>
      <c r="J83" s="160">
        <f>IFERROR(I83/H83-1,"-")</f>
        <v>0.20426036686239923</v>
      </c>
      <c r="K83" s="159">
        <f t="shared" si="42"/>
        <v>0.21071209085446796</v>
      </c>
      <c r="L83" s="157">
        <f t="shared" si="43"/>
        <v>89886</v>
      </c>
      <c r="M83" s="158">
        <f t="shared" si="44"/>
        <v>92231</v>
      </c>
      <c r="N83" s="159">
        <f t="shared" si="41"/>
        <v>9.7821281632265805E-2</v>
      </c>
    </row>
    <row r="84" spans="1:14" s="56" customFormat="1" x14ac:dyDescent="0.25">
      <c r="B84" s="162" t="s">
        <v>110</v>
      </c>
      <c r="C84" s="163">
        <v>68452</v>
      </c>
      <c r="D84" s="163">
        <v>74915</v>
      </c>
      <c r="E84" s="163">
        <v>23648</v>
      </c>
      <c r="F84" s="163">
        <v>68876</v>
      </c>
      <c r="G84" s="163">
        <v>68876</v>
      </c>
      <c r="H84" s="163">
        <v>91920</v>
      </c>
      <c r="I84" s="163">
        <v>111305</v>
      </c>
      <c r="J84" s="165">
        <f t="shared" ref="J84:J91" si="45">IFERROR(I84/H84-1,"-")</f>
        <v>0.21088990426457799</v>
      </c>
      <c r="K84" s="164">
        <f t="shared" si="42"/>
        <v>0.48575051725288665</v>
      </c>
      <c r="L84" s="162">
        <f t="shared" si="43"/>
        <v>19385</v>
      </c>
      <c r="M84" s="163">
        <f t="shared" si="44"/>
        <v>36390</v>
      </c>
      <c r="N84" s="164">
        <f t="shared" si="41"/>
        <v>2.0545640375888956E-2</v>
      </c>
    </row>
    <row r="85" spans="1:14" s="56" customFormat="1" x14ac:dyDescent="0.25">
      <c r="B85" s="162" t="s">
        <v>113</v>
      </c>
      <c r="C85" s="163">
        <v>201328</v>
      </c>
      <c r="D85" s="163">
        <v>167682</v>
      </c>
      <c r="E85" s="163">
        <v>50548</v>
      </c>
      <c r="F85" s="163">
        <v>108547</v>
      </c>
      <c r="G85" s="163">
        <v>108547</v>
      </c>
      <c r="H85" s="163">
        <v>125339</v>
      </c>
      <c r="I85" s="163">
        <v>143407</v>
      </c>
      <c r="J85" s="165">
        <f t="shared" si="45"/>
        <v>0.14415305690966096</v>
      </c>
      <c r="K85" s="164">
        <f t="shared" si="42"/>
        <v>-0.1447680728998938</v>
      </c>
      <c r="L85" s="162">
        <f t="shared" si="43"/>
        <v>18068</v>
      </c>
      <c r="M85" s="163">
        <f t="shared" si="44"/>
        <v>-24275</v>
      </c>
      <c r="N85" s="164">
        <f t="shared" si="41"/>
        <v>2.647130541651415E-2</v>
      </c>
    </row>
    <row r="86" spans="1:14" x14ac:dyDescent="0.25">
      <c r="A86" s="1"/>
      <c r="B86" s="162" t="s">
        <v>116</v>
      </c>
      <c r="C86" s="163">
        <v>23990</v>
      </c>
      <c r="D86" s="163">
        <v>25481</v>
      </c>
      <c r="E86" s="163">
        <v>8631</v>
      </c>
      <c r="F86" s="163">
        <v>28991</v>
      </c>
      <c r="G86" s="163">
        <v>28991</v>
      </c>
      <c r="H86" s="163">
        <v>41106</v>
      </c>
      <c r="I86" s="163">
        <v>58887</v>
      </c>
      <c r="J86" s="165">
        <f t="shared" si="45"/>
        <v>0.43256458911107876</v>
      </c>
      <c r="K86" s="164">
        <f t="shared" si="42"/>
        <v>1.3110160511753857</v>
      </c>
      <c r="L86" s="162">
        <f t="shared" si="43"/>
        <v>17781</v>
      </c>
      <c r="M86" s="163">
        <f t="shared" si="44"/>
        <v>33406</v>
      </c>
      <c r="N86" s="164">
        <f t="shared" si="41"/>
        <v>1.0869872196352121E-2</v>
      </c>
    </row>
    <row r="87" spans="1:14" x14ac:dyDescent="0.25">
      <c r="A87" s="1"/>
      <c r="B87" s="162" t="s">
        <v>123</v>
      </c>
      <c r="C87" s="163">
        <v>12840</v>
      </c>
      <c r="D87" s="163">
        <v>9922</v>
      </c>
      <c r="E87" s="163">
        <v>2236</v>
      </c>
      <c r="F87" s="163">
        <v>10564</v>
      </c>
      <c r="G87" s="163">
        <v>10564</v>
      </c>
      <c r="H87" s="163">
        <v>12277</v>
      </c>
      <c r="I87" s="163">
        <v>18683</v>
      </c>
      <c r="J87" s="165">
        <f t="shared" si="45"/>
        <v>0.52178871059705134</v>
      </c>
      <c r="K87" s="164">
        <f t="shared" si="42"/>
        <v>0.88298730094738964</v>
      </c>
      <c r="L87" s="162">
        <f t="shared" si="43"/>
        <v>6406</v>
      </c>
      <c r="M87" s="163">
        <f t="shared" si="44"/>
        <v>8761</v>
      </c>
      <c r="N87" s="164">
        <f t="shared" si="41"/>
        <v>3.4486698633730143E-3</v>
      </c>
    </row>
    <row r="88" spans="1:14" x14ac:dyDescent="0.25">
      <c r="A88" s="1"/>
      <c r="B88" s="162" t="s">
        <v>119</v>
      </c>
      <c r="C88" s="163">
        <v>6972</v>
      </c>
      <c r="D88" s="163">
        <v>6649</v>
      </c>
      <c r="E88" s="163">
        <v>2296</v>
      </c>
      <c r="F88" s="163">
        <v>5401</v>
      </c>
      <c r="G88" s="163">
        <v>5401</v>
      </c>
      <c r="H88" s="163">
        <v>6642</v>
      </c>
      <c r="I88" s="163">
        <v>8741</v>
      </c>
      <c r="J88" s="165">
        <f t="shared" si="45"/>
        <v>0.31601927130382412</v>
      </c>
      <c r="K88" s="164">
        <f t="shared" si="42"/>
        <v>0.31463377951571658</v>
      </c>
      <c r="L88" s="162">
        <f t="shared" si="43"/>
        <v>2099</v>
      </c>
      <c r="M88" s="163">
        <f t="shared" si="44"/>
        <v>2092</v>
      </c>
      <c r="N88" s="164">
        <f t="shared" si="41"/>
        <v>1.6134894436516361E-3</v>
      </c>
    </row>
    <row r="89" spans="1:14" x14ac:dyDescent="0.25">
      <c r="A89" s="1"/>
      <c r="B89" s="162" t="s">
        <v>128</v>
      </c>
      <c r="C89" s="163">
        <v>6797</v>
      </c>
      <c r="D89" s="163">
        <v>8053</v>
      </c>
      <c r="E89" s="163">
        <v>4131</v>
      </c>
      <c r="F89" s="163">
        <v>6146</v>
      </c>
      <c r="G89" s="163">
        <v>6146</v>
      </c>
      <c r="H89" s="163">
        <v>7906</v>
      </c>
      <c r="I89" s="163">
        <v>7183</v>
      </c>
      <c r="J89" s="165">
        <f t="shared" si="45"/>
        <v>-9.1449532001011913E-2</v>
      </c>
      <c r="K89" s="164">
        <f t="shared" si="42"/>
        <v>-0.10803427294176082</v>
      </c>
      <c r="L89" s="162">
        <f t="shared" si="43"/>
        <v>-723</v>
      </c>
      <c r="M89" s="163">
        <f t="shared" si="44"/>
        <v>-870</v>
      </c>
      <c r="N89" s="164">
        <f t="shared" si="41"/>
        <v>1.3259003173263588E-3</v>
      </c>
    </row>
    <row r="90" spans="1:14" x14ac:dyDescent="0.25">
      <c r="A90" s="161" t="s">
        <v>144</v>
      </c>
      <c r="B90" s="162" t="s">
        <v>131</v>
      </c>
      <c r="C90" s="163">
        <v>12450</v>
      </c>
      <c r="D90" s="163">
        <v>11036</v>
      </c>
      <c r="E90" s="163">
        <v>6645</v>
      </c>
      <c r="F90" s="163">
        <v>5530</v>
      </c>
      <c r="G90" s="163">
        <v>5530</v>
      </c>
      <c r="H90" s="163">
        <v>8311</v>
      </c>
      <c r="I90" s="163">
        <v>8721</v>
      </c>
      <c r="J90" s="165">
        <f t="shared" si="45"/>
        <v>4.9332210323667525E-2</v>
      </c>
      <c r="K90" s="164">
        <f t="shared" si="42"/>
        <v>-0.20976803189561433</v>
      </c>
      <c r="L90" s="162">
        <f t="shared" si="43"/>
        <v>410</v>
      </c>
      <c r="M90" s="163">
        <f t="shared" si="44"/>
        <v>-2315</v>
      </c>
      <c r="N90" s="164">
        <f t="shared" si="41"/>
        <v>1.6097976705280767E-3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130854</v>
      </c>
      <c r="D91" s="169">
        <f t="shared" si="46"/>
        <v>133973</v>
      </c>
      <c r="E91" s="169">
        <f t="shared" si="46"/>
        <v>46750</v>
      </c>
      <c r="F91" s="169">
        <f t="shared" ref="F91" si="47">F83-SUM(F84:F90)</f>
        <v>112397</v>
      </c>
      <c r="G91" s="169">
        <f t="shared" si="46"/>
        <v>112397</v>
      </c>
      <c r="H91" s="169">
        <f t="shared" si="46"/>
        <v>146555</v>
      </c>
      <c r="I91" s="169">
        <f t="shared" si="46"/>
        <v>173015</v>
      </c>
      <c r="J91" s="171">
        <f t="shared" si="45"/>
        <v>0.18054655248882678</v>
      </c>
      <c r="K91" s="170">
        <f t="shared" si="42"/>
        <v>0.29141692729131985</v>
      </c>
      <c r="L91" s="168">
        <f>I91-H91</f>
        <v>26460</v>
      </c>
      <c r="M91" s="169">
        <f t="shared" si="44"/>
        <v>39042</v>
      </c>
      <c r="N91" s="170">
        <f t="shared" si="41"/>
        <v>3.1936606348631484E-2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45335</v>
      </c>
      <c r="D93" s="176">
        <v>46156</v>
      </c>
      <c r="E93" s="176">
        <v>20050</v>
      </c>
      <c r="F93" s="176">
        <v>43371</v>
      </c>
      <c r="G93" s="176">
        <v>43371</v>
      </c>
      <c r="H93" s="176">
        <v>50896</v>
      </c>
      <c r="I93" s="176">
        <v>49021</v>
      </c>
      <c r="J93" s="177">
        <f>IFERROR(I93/H93-1,"-")</f>
        <v>-3.6839830242062277E-2</v>
      </c>
      <c r="K93" s="177">
        <f>IFERROR(I93/D93-1,"-")</f>
        <v>6.2072103301845871E-2</v>
      </c>
      <c r="L93" s="176">
        <f>I93-H93</f>
        <v>-1875</v>
      </c>
      <c r="M93" s="176">
        <f>I93-D93</f>
        <v>2865</v>
      </c>
      <c r="N93" s="177">
        <f t="shared" ref="N93:N105" si="48">I93/I$9</f>
        <v>9.0487205145002702E-3</v>
      </c>
    </row>
    <row r="94" spans="1:14" x14ac:dyDescent="0.25">
      <c r="A94" s="1" t="s">
        <v>96</v>
      </c>
      <c r="B94" s="157" t="s">
        <v>97</v>
      </c>
      <c r="C94" s="158">
        <v>28399</v>
      </c>
      <c r="D94" s="158">
        <v>30224</v>
      </c>
      <c r="E94" s="158">
        <v>12772</v>
      </c>
      <c r="F94" s="158">
        <v>27906</v>
      </c>
      <c r="G94" s="158">
        <v>27906</v>
      </c>
      <c r="H94" s="158">
        <v>33566</v>
      </c>
      <c r="I94" s="158">
        <v>30089</v>
      </c>
      <c r="J94" s="160">
        <f>IFERROR(I94/H94-1,"-")</f>
        <v>-0.10358696299827208</v>
      </c>
      <c r="K94" s="159">
        <f t="shared" ref="K94:K105" si="49">IFERROR(I94/D94-1,"-")</f>
        <v>-4.4666490206458631E-3</v>
      </c>
      <c r="L94" s="157">
        <f t="shared" ref="L94:L104" si="50">I94-H94</f>
        <v>-3477</v>
      </c>
      <c r="M94" s="158">
        <f t="shared" ref="M94:M105" si="51">I94-D94</f>
        <v>-135</v>
      </c>
      <c r="N94" s="159">
        <f t="shared" si="48"/>
        <v>5.5540880757389407E-3</v>
      </c>
    </row>
    <row r="95" spans="1:14" x14ac:dyDescent="0.25">
      <c r="A95" s="161" t="s">
        <v>103</v>
      </c>
      <c r="B95" s="162" t="s">
        <v>103</v>
      </c>
      <c r="C95" s="163">
        <v>13711</v>
      </c>
      <c r="D95" s="163">
        <v>14872</v>
      </c>
      <c r="E95" s="163">
        <v>6657</v>
      </c>
      <c r="F95" s="163">
        <v>12883</v>
      </c>
      <c r="G95" s="163">
        <v>12883</v>
      </c>
      <c r="H95" s="163">
        <v>10385</v>
      </c>
      <c r="I95" s="163">
        <v>9276</v>
      </c>
      <c r="J95" s="165">
        <f>IFERROR(I95/H95-1,"-")</f>
        <v>-0.10678863745787193</v>
      </c>
      <c r="K95" s="164">
        <f t="shared" si="49"/>
        <v>-0.37627756858526085</v>
      </c>
      <c r="L95" s="162">
        <f t="shared" si="50"/>
        <v>-1109</v>
      </c>
      <c r="M95" s="163">
        <f t="shared" si="51"/>
        <v>-5596</v>
      </c>
      <c r="N95" s="164">
        <f t="shared" si="48"/>
        <v>1.7122443747068501E-3</v>
      </c>
    </row>
    <row r="96" spans="1:14" x14ac:dyDescent="0.25">
      <c r="A96" s="161" t="s">
        <v>100</v>
      </c>
      <c r="B96" s="162" t="s">
        <v>100</v>
      </c>
      <c r="C96" s="163">
        <v>14688</v>
      </c>
      <c r="D96" s="163">
        <v>15352</v>
      </c>
      <c r="E96" s="163">
        <v>6115</v>
      </c>
      <c r="F96" s="163">
        <v>15023</v>
      </c>
      <c r="G96" s="163">
        <v>15023</v>
      </c>
      <c r="H96" s="163">
        <v>23181</v>
      </c>
      <c r="I96" s="163">
        <v>20813</v>
      </c>
      <c r="J96" s="165">
        <f>IFERROR(I96/H96-1,"-")</f>
        <v>-0.10215262499460764</v>
      </c>
      <c r="K96" s="164">
        <f t="shared" si="49"/>
        <v>0.35571912454403343</v>
      </c>
      <c r="L96" s="162">
        <f t="shared" si="50"/>
        <v>-2368</v>
      </c>
      <c r="M96" s="163">
        <f t="shared" si="51"/>
        <v>5461</v>
      </c>
      <c r="N96" s="164">
        <f t="shared" si="48"/>
        <v>3.8418437010320906E-3</v>
      </c>
    </row>
    <row r="97" spans="1:14" x14ac:dyDescent="0.25">
      <c r="A97" s="1"/>
      <c r="B97" s="157" t="s">
        <v>107</v>
      </c>
      <c r="C97" s="158">
        <v>16936</v>
      </c>
      <c r="D97" s="158">
        <v>15932</v>
      </c>
      <c r="E97" s="158">
        <v>7278</v>
      </c>
      <c r="F97" s="158">
        <v>15465</v>
      </c>
      <c r="G97" s="158">
        <v>15465</v>
      </c>
      <c r="H97" s="158">
        <v>17330</v>
      </c>
      <c r="I97" s="158">
        <v>18932</v>
      </c>
      <c r="J97" s="160">
        <f>IFERROR(I97/H97-1,"-")</f>
        <v>9.2440854010386708E-2</v>
      </c>
      <c r="K97" s="159">
        <f t="shared" si="49"/>
        <v>0.18830027617373846</v>
      </c>
      <c r="L97" s="157">
        <f t="shared" si="50"/>
        <v>1602</v>
      </c>
      <c r="M97" s="158">
        <f t="shared" si="51"/>
        <v>3000</v>
      </c>
      <c r="N97" s="159">
        <f t="shared" si="48"/>
        <v>3.494632438761329E-3</v>
      </c>
    </row>
    <row r="98" spans="1:14" s="56" customFormat="1" x14ac:dyDescent="0.25">
      <c r="B98" s="162" t="s">
        <v>110</v>
      </c>
      <c r="C98" s="163">
        <v>1934</v>
      </c>
      <c r="D98" s="163">
        <v>2048</v>
      </c>
      <c r="E98" s="163">
        <v>1197</v>
      </c>
      <c r="F98" s="163">
        <v>2042</v>
      </c>
      <c r="G98" s="163">
        <v>2042</v>
      </c>
      <c r="H98" s="163">
        <v>2458</v>
      </c>
      <c r="I98" s="163">
        <v>2680</v>
      </c>
      <c r="J98" s="165">
        <f t="shared" ref="J98:J105" si="52">IFERROR(I98/H98-1,"-")</f>
        <v>9.0317331163547676E-2</v>
      </c>
      <c r="K98" s="164">
        <f t="shared" si="49"/>
        <v>0.30859375</v>
      </c>
      <c r="L98" s="162">
        <f t="shared" si="50"/>
        <v>222</v>
      </c>
      <c r="M98" s="163">
        <f t="shared" si="51"/>
        <v>632</v>
      </c>
      <c r="N98" s="164">
        <f t="shared" si="48"/>
        <v>4.9469759855695974E-4</v>
      </c>
    </row>
    <row r="99" spans="1:14" s="56" customFormat="1" x14ac:dyDescent="0.25">
      <c r="B99" s="162" t="s">
        <v>113</v>
      </c>
      <c r="C99" s="163">
        <v>4049</v>
      </c>
      <c r="D99" s="163">
        <v>3474</v>
      </c>
      <c r="E99" s="163">
        <v>1480</v>
      </c>
      <c r="F99" s="163">
        <v>3193</v>
      </c>
      <c r="G99" s="163">
        <v>3193</v>
      </c>
      <c r="H99" s="163">
        <v>3384</v>
      </c>
      <c r="I99" s="163">
        <v>3853</v>
      </c>
      <c r="J99" s="165">
        <f t="shared" si="52"/>
        <v>0.13859338061465731</v>
      </c>
      <c r="K99" s="164">
        <f t="shared" si="49"/>
        <v>0.10909614277489932</v>
      </c>
      <c r="L99" s="162">
        <f t="shared" si="50"/>
        <v>469</v>
      </c>
      <c r="M99" s="163">
        <f t="shared" si="51"/>
        <v>379</v>
      </c>
      <c r="N99" s="164">
        <f t="shared" si="48"/>
        <v>7.1122009225371859E-4</v>
      </c>
    </row>
    <row r="100" spans="1:14" x14ac:dyDescent="0.25">
      <c r="A100" s="1"/>
      <c r="B100" s="162" t="s">
        <v>116</v>
      </c>
      <c r="C100" s="163">
        <v>3672</v>
      </c>
      <c r="D100" s="163">
        <v>3285</v>
      </c>
      <c r="E100" s="163">
        <v>1719</v>
      </c>
      <c r="F100" s="163">
        <v>2901</v>
      </c>
      <c r="G100" s="163">
        <v>2901</v>
      </c>
      <c r="H100" s="163">
        <v>3219</v>
      </c>
      <c r="I100" s="163">
        <v>3187</v>
      </c>
      <c r="J100" s="165">
        <f t="shared" si="52"/>
        <v>-9.9409754582168164E-3</v>
      </c>
      <c r="K100" s="164">
        <f t="shared" si="49"/>
        <v>-2.9832572298325699E-2</v>
      </c>
      <c r="L100" s="162">
        <f t="shared" si="50"/>
        <v>-32</v>
      </c>
      <c r="M100" s="163">
        <f t="shared" si="51"/>
        <v>-98</v>
      </c>
      <c r="N100" s="164">
        <f t="shared" si="48"/>
        <v>5.8828404723919054E-4</v>
      </c>
    </row>
    <row r="101" spans="1:14" x14ac:dyDescent="0.25">
      <c r="A101" s="1"/>
      <c r="B101" s="162" t="s">
        <v>123</v>
      </c>
      <c r="C101" s="163">
        <v>479</v>
      </c>
      <c r="D101" s="163">
        <v>564</v>
      </c>
      <c r="E101" s="163">
        <v>301</v>
      </c>
      <c r="F101" s="163">
        <v>1054</v>
      </c>
      <c r="G101" s="163">
        <v>1054</v>
      </c>
      <c r="H101" s="163">
        <v>796</v>
      </c>
      <c r="I101" s="163">
        <v>865</v>
      </c>
      <c r="J101" s="165">
        <f t="shared" si="52"/>
        <v>8.668341708542715E-2</v>
      </c>
      <c r="K101" s="164">
        <f t="shared" si="49"/>
        <v>0.53368794326241131</v>
      </c>
      <c r="L101" s="162">
        <f t="shared" si="50"/>
        <v>69</v>
      </c>
      <c r="M101" s="163">
        <f t="shared" si="51"/>
        <v>301</v>
      </c>
      <c r="N101" s="164">
        <f t="shared" si="48"/>
        <v>1.596691875939441E-4</v>
      </c>
    </row>
    <row r="102" spans="1:14" x14ac:dyDescent="0.25">
      <c r="A102" s="1"/>
      <c r="B102" s="162" t="s">
        <v>119</v>
      </c>
      <c r="C102" s="163">
        <v>394</v>
      </c>
      <c r="D102" s="163">
        <v>419</v>
      </c>
      <c r="E102" s="163">
        <v>267</v>
      </c>
      <c r="F102" s="163">
        <v>600</v>
      </c>
      <c r="G102" s="163">
        <v>600</v>
      </c>
      <c r="H102" s="163">
        <v>496</v>
      </c>
      <c r="I102" s="163">
        <v>744</v>
      </c>
      <c r="J102" s="165">
        <f t="shared" si="52"/>
        <v>0.5</v>
      </c>
      <c r="K102" s="164">
        <f t="shared" si="49"/>
        <v>0.77565632458233891</v>
      </c>
      <c r="L102" s="162">
        <f t="shared" si="50"/>
        <v>248</v>
      </c>
      <c r="M102" s="163">
        <f t="shared" si="51"/>
        <v>325</v>
      </c>
      <c r="N102" s="164">
        <f t="shared" si="48"/>
        <v>1.3733396019640972E-4</v>
      </c>
    </row>
    <row r="103" spans="1:14" x14ac:dyDescent="0.25">
      <c r="A103" s="1"/>
      <c r="B103" s="162" t="s">
        <v>128</v>
      </c>
      <c r="C103" s="163">
        <v>107</v>
      </c>
      <c r="D103" s="163">
        <v>138</v>
      </c>
      <c r="E103" s="163">
        <v>127</v>
      </c>
      <c r="F103" s="163">
        <v>240</v>
      </c>
      <c r="G103" s="163">
        <v>240</v>
      </c>
      <c r="H103" s="163">
        <v>115</v>
      </c>
      <c r="I103" s="163">
        <v>202</v>
      </c>
      <c r="J103" s="165">
        <f t="shared" si="52"/>
        <v>0.75652173913043486</v>
      </c>
      <c r="K103" s="164">
        <f t="shared" si="49"/>
        <v>0.46376811594202905</v>
      </c>
      <c r="L103" s="162">
        <f t="shared" si="50"/>
        <v>87</v>
      </c>
      <c r="M103" s="163">
        <f t="shared" si="51"/>
        <v>64</v>
      </c>
      <c r="N103" s="164">
        <f t="shared" si="48"/>
        <v>3.7286908547949949E-5</v>
      </c>
    </row>
    <row r="104" spans="1:14" x14ac:dyDescent="0.25">
      <c r="A104" s="161" t="s">
        <v>144</v>
      </c>
      <c r="B104" s="162" t="s">
        <v>131</v>
      </c>
      <c r="C104" s="163">
        <v>277</v>
      </c>
      <c r="D104" s="163">
        <v>175</v>
      </c>
      <c r="E104" s="163">
        <v>79</v>
      </c>
      <c r="F104" s="163">
        <v>127</v>
      </c>
      <c r="G104" s="163">
        <v>127</v>
      </c>
      <c r="H104" s="163">
        <v>219</v>
      </c>
      <c r="I104" s="163">
        <v>350</v>
      </c>
      <c r="J104" s="165">
        <f t="shared" si="52"/>
        <v>0.59817351598173518</v>
      </c>
      <c r="K104" s="164">
        <f t="shared" si="49"/>
        <v>1</v>
      </c>
      <c r="L104" s="162">
        <f t="shared" si="50"/>
        <v>131</v>
      </c>
      <c r="M104" s="163">
        <f t="shared" si="51"/>
        <v>175</v>
      </c>
      <c r="N104" s="164">
        <f t="shared" si="48"/>
        <v>6.4606029662289522E-5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6024</v>
      </c>
      <c r="D105" s="169">
        <f t="shared" si="53"/>
        <v>5829</v>
      </c>
      <c r="E105" s="169">
        <f t="shared" si="53"/>
        <v>2108</v>
      </c>
      <c r="F105" s="169">
        <f t="shared" ref="F105" si="54">F97-SUM(F98:F104)</f>
        <v>5308</v>
      </c>
      <c r="G105" s="169">
        <f t="shared" si="53"/>
        <v>5308</v>
      </c>
      <c r="H105" s="169">
        <f t="shared" si="53"/>
        <v>6643</v>
      </c>
      <c r="I105" s="169">
        <f t="shared" si="53"/>
        <v>7051</v>
      </c>
      <c r="J105" s="171">
        <f t="shared" si="52"/>
        <v>6.1418034020773726E-2</v>
      </c>
      <c r="K105" s="170">
        <f t="shared" si="49"/>
        <v>0.20964144793274997</v>
      </c>
      <c r="L105" s="168">
        <f>I105-H105</f>
        <v>408</v>
      </c>
      <c r="M105" s="169">
        <f t="shared" si="51"/>
        <v>1222</v>
      </c>
      <c r="N105" s="170">
        <f t="shared" si="48"/>
        <v>1.3015346147108669E-3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147322</v>
      </c>
      <c r="D107" s="176">
        <v>143190</v>
      </c>
      <c r="E107" s="176">
        <v>74750</v>
      </c>
      <c r="F107" s="176">
        <v>194202</v>
      </c>
      <c r="G107" s="176">
        <v>194202</v>
      </c>
      <c r="H107" s="176">
        <v>243100</v>
      </c>
      <c r="I107" s="176">
        <v>236128</v>
      </c>
      <c r="J107" s="177">
        <f>IFERROR(I107/H107-1,"-")</f>
        <v>-2.8679555738379214E-2</v>
      </c>
      <c r="K107" s="177">
        <f>IFERROR(I107/D107-1,"-")</f>
        <v>0.64905370486765834</v>
      </c>
      <c r="L107" s="176">
        <f>I107-H107</f>
        <v>-6972</v>
      </c>
      <c r="M107" s="176">
        <f>I107-D107</f>
        <v>92938</v>
      </c>
      <c r="N107" s="177">
        <f t="shared" ref="N107:N119" si="55">I107/I$9</f>
        <v>4.3586550205991711E-2</v>
      </c>
    </row>
    <row r="108" spans="1:14" x14ac:dyDescent="0.25">
      <c r="A108" s="1" t="s">
        <v>96</v>
      </c>
      <c r="B108" s="157" t="s">
        <v>97</v>
      </c>
      <c r="C108" s="158">
        <v>30698</v>
      </c>
      <c r="D108" s="158">
        <v>29454</v>
      </c>
      <c r="E108" s="158">
        <v>29625</v>
      </c>
      <c r="F108" s="158">
        <v>46169</v>
      </c>
      <c r="G108" s="158">
        <v>46169</v>
      </c>
      <c r="H108" s="158">
        <v>53721</v>
      </c>
      <c r="I108" s="158">
        <v>49042</v>
      </c>
      <c r="J108" s="160">
        <f>IFERROR(I108/H108-1,"-")</f>
        <v>-8.7098155283781065E-2</v>
      </c>
      <c r="K108" s="159">
        <f t="shared" ref="K108:K119" si="56">IFERROR(I108/D108-1,"-")</f>
        <v>0.6650370068581517</v>
      </c>
      <c r="L108" s="157">
        <f t="shared" ref="L108:L118" si="57">I108-H108</f>
        <v>-4679</v>
      </c>
      <c r="M108" s="158">
        <f t="shared" ref="M108:M119" si="58">I108-D108</f>
        <v>19588</v>
      </c>
      <c r="N108" s="159">
        <f t="shared" si="55"/>
        <v>9.0525968762800064E-3</v>
      </c>
    </row>
    <row r="109" spans="1:14" x14ac:dyDescent="0.25">
      <c r="A109" s="161" t="s">
        <v>103</v>
      </c>
      <c r="B109" s="162" t="s">
        <v>103</v>
      </c>
      <c r="C109" s="163">
        <v>13874</v>
      </c>
      <c r="D109" s="163">
        <v>11302</v>
      </c>
      <c r="E109" s="163">
        <v>3001</v>
      </c>
      <c r="F109" s="163">
        <v>16191</v>
      </c>
      <c r="G109" s="163">
        <v>16191</v>
      </c>
      <c r="H109" s="163">
        <v>19192</v>
      </c>
      <c r="I109" s="163">
        <v>15997</v>
      </c>
      <c r="J109" s="165">
        <f>IFERROR(I109/H109-1,"-")</f>
        <v>-0.16647561483951645</v>
      </c>
      <c r="K109" s="164">
        <f t="shared" si="56"/>
        <v>0.41541320120332692</v>
      </c>
      <c r="L109" s="162">
        <f t="shared" si="57"/>
        <v>-3195</v>
      </c>
      <c r="M109" s="163">
        <f t="shared" si="58"/>
        <v>4695</v>
      </c>
      <c r="N109" s="164">
        <f t="shared" si="55"/>
        <v>2.952864732878987E-3</v>
      </c>
    </row>
    <row r="110" spans="1:14" x14ac:dyDescent="0.25">
      <c r="A110" s="161" t="s">
        <v>100</v>
      </c>
      <c r="B110" s="162" t="s">
        <v>100</v>
      </c>
      <c r="C110" s="163">
        <v>16824</v>
      </c>
      <c r="D110" s="163">
        <v>18152</v>
      </c>
      <c r="E110" s="163">
        <v>26624</v>
      </c>
      <c r="F110" s="163">
        <v>29978</v>
      </c>
      <c r="G110" s="163">
        <v>29978</v>
      </c>
      <c r="H110" s="163">
        <v>34529</v>
      </c>
      <c r="I110" s="163">
        <v>33045</v>
      </c>
      <c r="J110" s="165">
        <f>IFERROR(I110/H110-1,"-")</f>
        <v>-4.2978366011178992E-2</v>
      </c>
      <c r="K110" s="164">
        <f t="shared" si="56"/>
        <v>0.8204605553107096</v>
      </c>
      <c r="L110" s="162">
        <f t="shared" si="57"/>
        <v>-1484</v>
      </c>
      <c r="M110" s="163">
        <f t="shared" si="58"/>
        <v>14893</v>
      </c>
      <c r="N110" s="164">
        <f t="shared" si="55"/>
        <v>6.0997321434010203E-3</v>
      </c>
    </row>
    <row r="111" spans="1:14" x14ac:dyDescent="0.25">
      <c r="A111" s="1"/>
      <c r="B111" s="157" t="s">
        <v>107</v>
      </c>
      <c r="C111" s="158">
        <v>116624</v>
      </c>
      <c r="D111" s="158">
        <v>113736</v>
      </c>
      <c r="E111" s="158">
        <v>45125</v>
      </c>
      <c r="F111" s="158">
        <v>148033</v>
      </c>
      <c r="G111" s="158">
        <v>148033</v>
      </c>
      <c r="H111" s="158">
        <v>189379</v>
      </c>
      <c r="I111" s="158">
        <v>187086</v>
      </c>
      <c r="J111" s="160">
        <f>IFERROR(I111/H111-1,"-")</f>
        <v>-1.210799507865179E-2</v>
      </c>
      <c r="K111" s="159">
        <f t="shared" si="56"/>
        <v>0.64491453893226414</v>
      </c>
      <c r="L111" s="157">
        <f t="shared" si="57"/>
        <v>-2293</v>
      </c>
      <c r="M111" s="158">
        <f t="shared" si="58"/>
        <v>73350</v>
      </c>
      <c r="N111" s="159">
        <f t="shared" si="55"/>
        <v>3.4533953329711702E-2</v>
      </c>
    </row>
    <row r="112" spans="1:14" s="56" customFormat="1" x14ac:dyDescent="0.25">
      <c r="B112" s="162" t="s">
        <v>110</v>
      </c>
      <c r="C112" s="163">
        <v>64354</v>
      </c>
      <c r="D112" s="163">
        <v>62508</v>
      </c>
      <c r="E112" s="163">
        <v>23181</v>
      </c>
      <c r="F112" s="163">
        <v>90425</v>
      </c>
      <c r="G112" s="163">
        <v>90425</v>
      </c>
      <c r="H112" s="163">
        <v>124677</v>
      </c>
      <c r="I112" s="163">
        <v>116530</v>
      </c>
      <c r="J112" s="165">
        <f t="shared" ref="J112:J119" si="59">IFERROR(I112/H112-1,"-")</f>
        <v>-6.5344851095230028E-2</v>
      </c>
      <c r="K112" s="164">
        <f t="shared" si="56"/>
        <v>0.86424137710373072</v>
      </c>
      <c r="L112" s="162">
        <f t="shared" si="57"/>
        <v>-8147</v>
      </c>
      <c r="M112" s="163">
        <f t="shared" si="58"/>
        <v>54022</v>
      </c>
      <c r="N112" s="164">
        <f t="shared" si="55"/>
        <v>2.1510116104418848E-2</v>
      </c>
    </row>
    <row r="113" spans="1:14" s="56" customFormat="1" x14ac:dyDescent="0.25">
      <c r="B113" s="162" t="s">
        <v>113</v>
      </c>
      <c r="C113" s="163">
        <v>13067</v>
      </c>
      <c r="D113" s="163">
        <v>9745</v>
      </c>
      <c r="E113" s="163">
        <v>3025</v>
      </c>
      <c r="F113" s="163">
        <v>6017</v>
      </c>
      <c r="G113" s="163">
        <v>6017</v>
      </c>
      <c r="H113" s="163">
        <v>8025</v>
      </c>
      <c r="I113" s="163">
        <v>7870</v>
      </c>
      <c r="J113" s="165">
        <f t="shared" si="59"/>
        <v>-1.9314641744548333E-2</v>
      </c>
      <c r="K113" s="164">
        <f t="shared" si="56"/>
        <v>-0.19240636223704466</v>
      </c>
      <c r="L113" s="162">
        <f t="shared" si="57"/>
        <v>-155</v>
      </c>
      <c r="M113" s="163">
        <f t="shared" si="58"/>
        <v>-1875</v>
      </c>
      <c r="N113" s="164">
        <f t="shared" si="55"/>
        <v>1.4527127241206242E-3</v>
      </c>
    </row>
    <row r="114" spans="1:14" x14ac:dyDescent="0.25">
      <c r="A114" s="1"/>
      <c r="B114" s="162" t="s">
        <v>116</v>
      </c>
      <c r="C114" s="163">
        <v>13857</v>
      </c>
      <c r="D114" s="163">
        <v>13157</v>
      </c>
      <c r="E114" s="163">
        <v>2561</v>
      </c>
      <c r="F114" s="163">
        <v>9420</v>
      </c>
      <c r="G114" s="163">
        <v>9420</v>
      </c>
      <c r="H114" s="163">
        <v>13195</v>
      </c>
      <c r="I114" s="163">
        <v>13720</v>
      </c>
      <c r="J114" s="165">
        <f t="shared" si="59"/>
        <v>3.9787798408488007E-2</v>
      </c>
      <c r="K114" s="164">
        <f t="shared" si="56"/>
        <v>4.2790909781865061E-2</v>
      </c>
      <c r="L114" s="162">
        <f t="shared" si="57"/>
        <v>525</v>
      </c>
      <c r="M114" s="163">
        <f t="shared" si="58"/>
        <v>563</v>
      </c>
      <c r="N114" s="164">
        <f t="shared" si="55"/>
        <v>2.5325563627617491E-3</v>
      </c>
    </row>
    <row r="115" spans="1:14" x14ac:dyDescent="0.25">
      <c r="A115" s="1"/>
      <c r="B115" s="162" t="s">
        <v>123</v>
      </c>
      <c r="C115" s="163">
        <v>2339</v>
      </c>
      <c r="D115" s="163">
        <v>2661</v>
      </c>
      <c r="E115" s="163">
        <v>1229</v>
      </c>
      <c r="F115" s="163">
        <v>5965</v>
      </c>
      <c r="G115" s="163">
        <v>5965</v>
      </c>
      <c r="H115" s="163">
        <v>6341</v>
      </c>
      <c r="I115" s="163">
        <v>6110</v>
      </c>
      <c r="J115" s="165">
        <f t="shared" si="59"/>
        <v>-3.6429585238921258E-2</v>
      </c>
      <c r="K115" s="164">
        <f t="shared" si="56"/>
        <v>1.2961292747087563</v>
      </c>
      <c r="L115" s="162">
        <f t="shared" si="57"/>
        <v>-231</v>
      </c>
      <c r="M115" s="163">
        <f t="shared" si="58"/>
        <v>3449</v>
      </c>
      <c r="N115" s="164">
        <f t="shared" si="55"/>
        <v>1.1278366892473969E-3</v>
      </c>
    </row>
    <row r="116" spans="1:14" x14ac:dyDescent="0.25">
      <c r="A116" s="1"/>
      <c r="B116" s="162" t="s">
        <v>119</v>
      </c>
      <c r="C116" s="163">
        <v>3694</v>
      </c>
      <c r="D116" s="163">
        <v>3843</v>
      </c>
      <c r="E116" s="163">
        <v>3033</v>
      </c>
      <c r="F116" s="163">
        <v>5325</v>
      </c>
      <c r="G116" s="163">
        <v>5325</v>
      </c>
      <c r="H116" s="163">
        <v>5187</v>
      </c>
      <c r="I116" s="163">
        <v>4991</v>
      </c>
      <c r="J116" s="165">
        <f t="shared" si="59"/>
        <v>-3.7786774628879916E-2</v>
      </c>
      <c r="K116" s="164">
        <f t="shared" si="56"/>
        <v>0.29872495446265934</v>
      </c>
      <c r="L116" s="162">
        <f t="shared" si="57"/>
        <v>-196</v>
      </c>
      <c r="M116" s="163">
        <f t="shared" si="58"/>
        <v>1148</v>
      </c>
      <c r="N116" s="164">
        <f t="shared" si="55"/>
        <v>9.212819829842485E-4</v>
      </c>
    </row>
    <row r="117" spans="1:14" x14ac:dyDescent="0.25">
      <c r="A117" s="1"/>
      <c r="B117" s="162" t="s">
        <v>128</v>
      </c>
      <c r="C117" s="163">
        <v>652</v>
      </c>
      <c r="D117" s="163">
        <v>688</v>
      </c>
      <c r="E117" s="163">
        <v>459</v>
      </c>
      <c r="F117" s="163">
        <v>1046</v>
      </c>
      <c r="G117" s="163">
        <v>1046</v>
      </c>
      <c r="H117" s="163">
        <v>1149</v>
      </c>
      <c r="I117" s="163">
        <v>1291</v>
      </c>
      <c r="J117" s="165">
        <f t="shared" si="59"/>
        <v>0.12358572671888601</v>
      </c>
      <c r="K117" s="164">
        <f t="shared" si="56"/>
        <v>0.87645348837209291</v>
      </c>
      <c r="L117" s="162">
        <f t="shared" si="57"/>
        <v>142</v>
      </c>
      <c r="M117" s="163">
        <f t="shared" si="58"/>
        <v>603</v>
      </c>
      <c r="N117" s="164">
        <f t="shared" si="55"/>
        <v>2.3830395512575934E-4</v>
      </c>
    </row>
    <row r="118" spans="1:14" x14ac:dyDescent="0.25">
      <c r="A118" s="161" t="s">
        <v>144</v>
      </c>
      <c r="B118" s="162" t="s">
        <v>131</v>
      </c>
      <c r="C118" s="163">
        <v>1541</v>
      </c>
      <c r="D118" s="163">
        <v>1246</v>
      </c>
      <c r="E118" s="163">
        <v>1176</v>
      </c>
      <c r="F118" s="163">
        <v>924</v>
      </c>
      <c r="G118" s="163">
        <v>924</v>
      </c>
      <c r="H118" s="163">
        <v>679</v>
      </c>
      <c r="I118" s="163">
        <v>1495</v>
      </c>
      <c r="J118" s="165">
        <f t="shared" si="59"/>
        <v>1.2017673048600885</v>
      </c>
      <c r="K118" s="164">
        <f t="shared" si="56"/>
        <v>0.19983948635634019</v>
      </c>
      <c r="L118" s="162">
        <f t="shared" si="57"/>
        <v>816</v>
      </c>
      <c r="M118" s="163">
        <f t="shared" si="58"/>
        <v>249</v>
      </c>
      <c r="N118" s="164">
        <f t="shared" si="55"/>
        <v>2.7596004098606524E-4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17120</v>
      </c>
      <c r="D119" s="169">
        <f t="shared" si="60"/>
        <v>19888</v>
      </c>
      <c r="E119" s="169">
        <f t="shared" si="60"/>
        <v>10461</v>
      </c>
      <c r="F119" s="169">
        <f t="shared" ref="F119" si="61">F111-SUM(F112:F118)</f>
        <v>28911</v>
      </c>
      <c r="G119" s="169">
        <f t="shared" si="60"/>
        <v>28911</v>
      </c>
      <c r="H119" s="169">
        <f t="shared" si="60"/>
        <v>30126</v>
      </c>
      <c r="I119" s="169">
        <f t="shared" si="60"/>
        <v>35079</v>
      </c>
      <c r="J119" s="171">
        <f t="shared" si="59"/>
        <v>0.16440948018323054</v>
      </c>
      <c r="K119" s="170">
        <f t="shared" si="56"/>
        <v>0.76382743362831862</v>
      </c>
      <c r="L119" s="168">
        <f>I119-H119</f>
        <v>4953</v>
      </c>
      <c r="M119" s="169">
        <f t="shared" si="58"/>
        <v>15191</v>
      </c>
      <c r="N119" s="170">
        <f t="shared" si="55"/>
        <v>6.475185470067011E-3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197818</v>
      </c>
      <c r="D121" s="176">
        <v>185319</v>
      </c>
      <c r="E121" s="176">
        <v>80046</v>
      </c>
      <c r="F121" s="176">
        <v>187790</v>
      </c>
      <c r="G121" s="176">
        <v>187790</v>
      </c>
      <c r="H121" s="176">
        <v>203344</v>
      </c>
      <c r="I121" s="176">
        <v>209772</v>
      </c>
      <c r="J121" s="177">
        <f>IFERROR(I121/H121-1,"-")</f>
        <v>3.1611456448186415E-2</v>
      </c>
      <c r="K121" s="177">
        <f>IFERROR(I121/D121-1,"-")</f>
        <v>0.13195085231411774</v>
      </c>
      <c r="L121" s="176">
        <f>I121-H121</f>
        <v>6428</v>
      </c>
      <c r="M121" s="176">
        <f>I121-D121</f>
        <v>24453</v>
      </c>
      <c r="N121" s="177">
        <f t="shared" ref="N121:N133" si="62">I121/I$9</f>
        <v>3.872153158376513E-2</v>
      </c>
    </row>
    <row r="122" spans="1:14" x14ac:dyDescent="0.25">
      <c r="A122" s="1" t="s">
        <v>96</v>
      </c>
      <c r="B122" s="157" t="s">
        <v>97</v>
      </c>
      <c r="C122" s="158">
        <v>116321</v>
      </c>
      <c r="D122" s="158">
        <v>101153</v>
      </c>
      <c r="E122" s="158">
        <v>44623</v>
      </c>
      <c r="F122" s="158">
        <v>113642</v>
      </c>
      <c r="G122" s="158">
        <v>113642</v>
      </c>
      <c r="H122" s="158">
        <v>126216</v>
      </c>
      <c r="I122" s="158">
        <v>132125</v>
      </c>
      <c r="J122" s="160">
        <f>IFERROR(I122/H122-1,"-")</f>
        <v>4.6816568422387128E-2</v>
      </c>
      <c r="K122" s="159">
        <f t="shared" ref="K122:K133" si="63">IFERROR(I122/D122-1,"-")</f>
        <v>0.30618963352545148</v>
      </c>
      <c r="L122" s="157">
        <f t="shared" ref="L122:L132" si="64">I122-H122</f>
        <v>5909</v>
      </c>
      <c r="M122" s="158">
        <f t="shared" ref="M122:M133" si="65">I122-D122</f>
        <v>30972</v>
      </c>
      <c r="N122" s="159">
        <f t="shared" si="62"/>
        <v>2.4388776197514291E-2</v>
      </c>
    </row>
    <row r="123" spans="1:14" x14ac:dyDescent="0.25">
      <c r="A123" s="161" t="s">
        <v>103</v>
      </c>
      <c r="B123" s="162" t="s">
        <v>103</v>
      </c>
      <c r="C123" s="163">
        <v>64858</v>
      </c>
      <c r="D123" s="163">
        <v>50967</v>
      </c>
      <c r="E123" s="163">
        <v>20055</v>
      </c>
      <c r="F123" s="163">
        <v>58791</v>
      </c>
      <c r="G123" s="163">
        <v>58791</v>
      </c>
      <c r="H123" s="163">
        <v>57284</v>
      </c>
      <c r="I123" s="163">
        <v>63881</v>
      </c>
      <c r="J123" s="165">
        <f>IFERROR(I123/H123-1,"-")</f>
        <v>0.11516304727323501</v>
      </c>
      <c r="K123" s="164">
        <f t="shared" si="63"/>
        <v>0.25337963780485406</v>
      </c>
      <c r="L123" s="162">
        <f t="shared" si="64"/>
        <v>6597</v>
      </c>
      <c r="M123" s="163">
        <f t="shared" si="65"/>
        <v>12914</v>
      </c>
      <c r="N123" s="164">
        <f t="shared" si="62"/>
        <v>1.1791707945304904E-2</v>
      </c>
    </row>
    <row r="124" spans="1:14" x14ac:dyDescent="0.25">
      <c r="A124" s="161" t="s">
        <v>100</v>
      </c>
      <c r="B124" s="162" t="s">
        <v>100</v>
      </c>
      <c r="C124" s="163">
        <v>51463</v>
      </c>
      <c r="D124" s="163">
        <v>50186</v>
      </c>
      <c r="E124" s="163">
        <v>24568</v>
      </c>
      <c r="F124" s="163">
        <v>54851</v>
      </c>
      <c r="G124" s="163">
        <v>54851</v>
      </c>
      <c r="H124" s="163">
        <v>68932</v>
      </c>
      <c r="I124" s="163">
        <v>68244</v>
      </c>
      <c r="J124" s="165">
        <f>IFERROR(I124/H124-1,"-")</f>
        <v>-9.9808506934370156E-3</v>
      </c>
      <c r="K124" s="164">
        <f t="shared" si="63"/>
        <v>0.35982146415334948</v>
      </c>
      <c r="L124" s="162">
        <f t="shared" si="64"/>
        <v>-688</v>
      </c>
      <c r="M124" s="163">
        <f t="shared" si="65"/>
        <v>18058</v>
      </c>
      <c r="N124" s="164">
        <f t="shared" si="62"/>
        <v>1.2597068252209388E-2</v>
      </c>
    </row>
    <row r="125" spans="1:14" x14ac:dyDescent="0.25">
      <c r="A125" s="1"/>
      <c r="B125" s="157" t="s">
        <v>107</v>
      </c>
      <c r="C125" s="158">
        <v>81497</v>
      </c>
      <c r="D125" s="158">
        <v>84166</v>
      </c>
      <c r="E125" s="158">
        <v>35423</v>
      </c>
      <c r="F125" s="158">
        <v>74148</v>
      </c>
      <c r="G125" s="158">
        <v>74148</v>
      </c>
      <c r="H125" s="158">
        <v>77128</v>
      </c>
      <c r="I125" s="158">
        <v>77647</v>
      </c>
      <c r="J125" s="160">
        <f>IFERROR(I125/H125-1,"-")</f>
        <v>6.729073747536507E-3</v>
      </c>
      <c r="K125" s="159">
        <f t="shared" si="63"/>
        <v>-7.7454078844188867E-2</v>
      </c>
      <c r="L125" s="157">
        <f t="shared" si="64"/>
        <v>519</v>
      </c>
      <c r="M125" s="158">
        <f t="shared" si="65"/>
        <v>-6519</v>
      </c>
      <c r="N125" s="159">
        <f t="shared" si="62"/>
        <v>1.4332755386250839E-2</v>
      </c>
    </row>
    <row r="126" spans="1:14" s="56" customFormat="1" x14ac:dyDescent="0.25">
      <c r="B126" s="162" t="s">
        <v>110</v>
      </c>
      <c r="C126" s="163">
        <v>10499</v>
      </c>
      <c r="D126" s="163">
        <v>8922</v>
      </c>
      <c r="E126" s="163">
        <v>3445</v>
      </c>
      <c r="F126" s="163">
        <v>8307</v>
      </c>
      <c r="G126" s="163">
        <v>8307</v>
      </c>
      <c r="H126" s="163">
        <v>10172</v>
      </c>
      <c r="I126" s="163">
        <v>9158</v>
      </c>
      <c r="J126" s="165">
        <f t="shared" ref="J126:J133" si="66">IFERROR(I126/H126-1,"-")</f>
        <v>-9.9685410931970142E-2</v>
      </c>
      <c r="K126" s="164">
        <f t="shared" si="63"/>
        <v>2.6451468280654478E-2</v>
      </c>
      <c r="L126" s="162">
        <f t="shared" si="64"/>
        <v>-1014</v>
      </c>
      <c r="M126" s="163">
        <f t="shared" si="65"/>
        <v>236</v>
      </c>
      <c r="N126" s="164">
        <f t="shared" si="62"/>
        <v>1.6904629132778496E-3</v>
      </c>
    </row>
    <row r="127" spans="1:14" s="56" customFormat="1" x14ac:dyDescent="0.25">
      <c r="B127" s="162" t="s">
        <v>113</v>
      </c>
      <c r="C127" s="163">
        <v>9222</v>
      </c>
      <c r="D127" s="163">
        <v>8007</v>
      </c>
      <c r="E127" s="163">
        <v>3648</v>
      </c>
      <c r="F127" s="163">
        <v>8165</v>
      </c>
      <c r="G127" s="163">
        <v>8165</v>
      </c>
      <c r="H127" s="163">
        <v>10909</v>
      </c>
      <c r="I127" s="163">
        <v>10490</v>
      </c>
      <c r="J127" s="165">
        <f t="shared" si="66"/>
        <v>-3.8408653405445081E-2</v>
      </c>
      <c r="K127" s="164">
        <f t="shared" si="63"/>
        <v>0.31010365929811412</v>
      </c>
      <c r="L127" s="162">
        <f t="shared" si="64"/>
        <v>-419</v>
      </c>
      <c r="M127" s="163">
        <f t="shared" si="65"/>
        <v>2483</v>
      </c>
      <c r="N127" s="164">
        <f t="shared" si="62"/>
        <v>1.9363350033069057E-3</v>
      </c>
    </row>
    <row r="128" spans="1:14" x14ac:dyDescent="0.25">
      <c r="A128" s="1"/>
      <c r="B128" s="162" t="s">
        <v>116</v>
      </c>
      <c r="C128" s="163">
        <v>5794</v>
      </c>
      <c r="D128" s="163">
        <v>5944</v>
      </c>
      <c r="E128" s="163">
        <v>2556</v>
      </c>
      <c r="F128" s="163">
        <v>6960</v>
      </c>
      <c r="G128" s="163">
        <v>6960</v>
      </c>
      <c r="H128" s="163">
        <v>7511</v>
      </c>
      <c r="I128" s="163">
        <v>7375</v>
      </c>
      <c r="J128" s="165">
        <f t="shared" si="66"/>
        <v>-1.8106776727466412E-2</v>
      </c>
      <c r="K128" s="164">
        <f t="shared" si="63"/>
        <v>0.24074697173620452</v>
      </c>
      <c r="L128" s="162">
        <f t="shared" si="64"/>
        <v>-136</v>
      </c>
      <c r="M128" s="163">
        <f t="shared" si="65"/>
        <v>1431</v>
      </c>
      <c r="N128" s="164">
        <f t="shared" si="62"/>
        <v>1.3613413393125291E-3</v>
      </c>
    </row>
    <row r="129" spans="1:14" x14ac:dyDescent="0.25">
      <c r="A129" s="1"/>
      <c r="B129" s="162" t="s">
        <v>123</v>
      </c>
      <c r="C129" s="163">
        <v>1409</v>
      </c>
      <c r="D129" s="163">
        <v>1408</v>
      </c>
      <c r="E129" s="163">
        <v>658</v>
      </c>
      <c r="F129" s="163">
        <v>2080</v>
      </c>
      <c r="G129" s="163">
        <v>2080</v>
      </c>
      <c r="H129" s="163">
        <v>2175</v>
      </c>
      <c r="I129" s="163">
        <v>1944</v>
      </c>
      <c r="J129" s="165">
        <f t="shared" si="66"/>
        <v>-0.10620689655172411</v>
      </c>
      <c r="K129" s="164">
        <f t="shared" si="63"/>
        <v>0.38068181818181812</v>
      </c>
      <c r="L129" s="162">
        <f t="shared" si="64"/>
        <v>-231</v>
      </c>
      <c r="M129" s="163">
        <f t="shared" si="65"/>
        <v>536</v>
      </c>
      <c r="N129" s="164">
        <f t="shared" si="62"/>
        <v>3.5884034760997376E-4</v>
      </c>
    </row>
    <row r="130" spans="1:14" x14ac:dyDescent="0.25">
      <c r="A130" s="1"/>
      <c r="B130" s="162" t="s">
        <v>119</v>
      </c>
      <c r="C130" s="163">
        <v>1544</v>
      </c>
      <c r="D130" s="163">
        <v>1205</v>
      </c>
      <c r="E130" s="163">
        <v>658</v>
      </c>
      <c r="F130" s="163">
        <v>1474</v>
      </c>
      <c r="G130" s="163">
        <v>1474</v>
      </c>
      <c r="H130" s="163">
        <v>1524</v>
      </c>
      <c r="I130" s="163">
        <v>1629</v>
      </c>
      <c r="J130" s="165">
        <f t="shared" si="66"/>
        <v>6.889763779527569E-2</v>
      </c>
      <c r="K130" s="164">
        <f t="shared" si="63"/>
        <v>0.35186721991701253</v>
      </c>
      <c r="L130" s="162">
        <f t="shared" si="64"/>
        <v>105</v>
      </c>
      <c r="M130" s="163">
        <f t="shared" si="65"/>
        <v>424</v>
      </c>
      <c r="N130" s="164">
        <f t="shared" si="62"/>
        <v>3.0069492091391322E-4</v>
      </c>
    </row>
    <row r="131" spans="1:14" x14ac:dyDescent="0.25">
      <c r="A131" s="1"/>
      <c r="B131" s="162" t="s">
        <v>128</v>
      </c>
      <c r="C131" s="163">
        <v>1230</v>
      </c>
      <c r="D131" s="163">
        <v>1315</v>
      </c>
      <c r="E131" s="163">
        <v>695</v>
      </c>
      <c r="F131" s="163">
        <v>848</v>
      </c>
      <c r="G131" s="163">
        <v>848</v>
      </c>
      <c r="H131" s="163">
        <v>1030</v>
      </c>
      <c r="I131" s="163">
        <v>1142</v>
      </c>
      <c r="J131" s="165">
        <f t="shared" si="66"/>
        <v>0.10873786407766994</v>
      </c>
      <c r="K131" s="164">
        <f t="shared" si="63"/>
        <v>-0.13155893536121677</v>
      </c>
      <c r="L131" s="162">
        <f t="shared" si="64"/>
        <v>112</v>
      </c>
      <c r="M131" s="163">
        <f t="shared" si="65"/>
        <v>-173</v>
      </c>
      <c r="N131" s="164">
        <f t="shared" si="62"/>
        <v>2.1080024535524179E-4</v>
      </c>
    </row>
    <row r="132" spans="1:14" x14ac:dyDescent="0.25">
      <c r="A132" s="161" t="s">
        <v>144</v>
      </c>
      <c r="B132" s="162" t="s">
        <v>131</v>
      </c>
      <c r="C132" s="163">
        <v>2361</v>
      </c>
      <c r="D132" s="163">
        <v>2013</v>
      </c>
      <c r="E132" s="163">
        <v>1083</v>
      </c>
      <c r="F132" s="163">
        <v>1320</v>
      </c>
      <c r="G132" s="163">
        <v>1320</v>
      </c>
      <c r="H132" s="163">
        <v>1881</v>
      </c>
      <c r="I132" s="163">
        <v>1771</v>
      </c>
      <c r="J132" s="165">
        <f t="shared" si="66"/>
        <v>-5.8479532163742687E-2</v>
      </c>
      <c r="K132" s="164">
        <f t="shared" si="63"/>
        <v>-0.1202185792349727</v>
      </c>
      <c r="L132" s="162">
        <f t="shared" si="64"/>
        <v>-110</v>
      </c>
      <c r="M132" s="163">
        <f t="shared" si="65"/>
        <v>-242</v>
      </c>
      <c r="N132" s="164">
        <f t="shared" si="62"/>
        <v>3.2690651009118497E-4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49438</v>
      </c>
      <c r="D133" s="169">
        <f t="shared" si="67"/>
        <v>55352</v>
      </c>
      <c r="E133" s="169">
        <f t="shared" si="67"/>
        <v>22680</v>
      </c>
      <c r="F133" s="169">
        <f t="shared" ref="F133" si="68">F125-SUM(F126:F132)</f>
        <v>44994</v>
      </c>
      <c r="G133" s="169">
        <f t="shared" si="67"/>
        <v>44994</v>
      </c>
      <c r="H133" s="169">
        <f t="shared" si="67"/>
        <v>41926</v>
      </c>
      <c r="I133" s="169">
        <f t="shared" si="67"/>
        <v>44138</v>
      </c>
      <c r="J133" s="171">
        <f t="shared" si="66"/>
        <v>5.2759624099603997E-2</v>
      </c>
      <c r="K133" s="170">
        <f t="shared" si="63"/>
        <v>-0.20259430553548197</v>
      </c>
      <c r="L133" s="168">
        <f>I133-H133</f>
        <v>2212</v>
      </c>
      <c r="M133" s="169">
        <f t="shared" si="65"/>
        <v>-11214</v>
      </c>
      <c r="N133" s="170">
        <f t="shared" si="62"/>
        <v>8.1473741063832414E-3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280535</v>
      </c>
      <c r="D135" s="176">
        <v>250989</v>
      </c>
      <c r="E135" s="176">
        <v>94376</v>
      </c>
      <c r="F135" s="176">
        <v>252020</v>
      </c>
      <c r="G135" s="176">
        <v>252020</v>
      </c>
      <c r="H135" s="176">
        <v>274006</v>
      </c>
      <c r="I135" s="176">
        <v>287742</v>
      </c>
      <c r="J135" s="177">
        <f>IFERROR(I135/H135-1,"-")</f>
        <v>5.0130289117756632E-2</v>
      </c>
      <c r="K135" s="177">
        <f>IFERROR(I135/D135-1,"-")</f>
        <v>0.14643271219057419</v>
      </c>
      <c r="L135" s="176">
        <f>I135-H135</f>
        <v>13736</v>
      </c>
      <c r="M135" s="176">
        <f>I135-D135</f>
        <v>36753</v>
      </c>
      <c r="N135" s="177">
        <f t="shared" ref="N135:N147" si="69">I135/I$9</f>
        <v>5.3113909105961456E-2</v>
      </c>
    </row>
    <row r="136" spans="1:14" x14ac:dyDescent="0.25">
      <c r="A136" s="1" t="s">
        <v>96</v>
      </c>
      <c r="B136" s="157" t="s">
        <v>97</v>
      </c>
      <c r="C136" s="158">
        <v>51828</v>
      </c>
      <c r="D136" s="158">
        <v>45096</v>
      </c>
      <c r="E136" s="158">
        <v>19769</v>
      </c>
      <c r="F136" s="158">
        <v>28307</v>
      </c>
      <c r="G136" s="158">
        <v>28307</v>
      </c>
      <c r="H136" s="158">
        <v>31454</v>
      </c>
      <c r="I136" s="158">
        <v>28667</v>
      </c>
      <c r="J136" s="160">
        <f>IFERROR(I136/H136-1,"-")</f>
        <v>-8.8605582755770351E-2</v>
      </c>
      <c r="K136" s="159">
        <f t="shared" ref="K136:K147" si="70">IFERROR(I136/D136-1,"-")</f>
        <v>-0.36431169061557567</v>
      </c>
      <c r="L136" s="157">
        <f t="shared" ref="L136:L146" si="71">I136-H136</f>
        <v>-2787</v>
      </c>
      <c r="M136" s="158">
        <f t="shared" ref="M136:M147" si="72">I136-D136</f>
        <v>-16429</v>
      </c>
      <c r="N136" s="159">
        <f t="shared" si="69"/>
        <v>5.2916030066538673E-3</v>
      </c>
    </row>
    <row r="137" spans="1:14" x14ac:dyDescent="0.25">
      <c r="A137" s="161" t="s">
        <v>103</v>
      </c>
      <c r="B137" s="162" t="s">
        <v>103</v>
      </c>
      <c r="C137" s="163">
        <v>37178</v>
      </c>
      <c r="D137" s="163">
        <v>24700</v>
      </c>
      <c r="E137" s="163">
        <v>14147</v>
      </c>
      <c r="F137" s="163">
        <v>19268</v>
      </c>
      <c r="G137" s="163">
        <v>19268</v>
      </c>
      <c r="H137" s="163">
        <v>20465</v>
      </c>
      <c r="I137" s="163">
        <v>18364</v>
      </c>
      <c r="J137" s="165">
        <f>IFERROR(I137/H137-1,"-")</f>
        <v>-0.10266308331297336</v>
      </c>
      <c r="K137" s="164">
        <f t="shared" si="70"/>
        <v>-0.25651821862348179</v>
      </c>
      <c r="L137" s="162">
        <f t="shared" si="71"/>
        <v>-2101</v>
      </c>
      <c r="M137" s="163">
        <f t="shared" si="72"/>
        <v>-6336</v>
      </c>
      <c r="N137" s="164">
        <f t="shared" si="69"/>
        <v>3.3897860820522418E-3</v>
      </c>
    </row>
    <row r="138" spans="1:14" x14ac:dyDescent="0.25">
      <c r="A138" s="161" t="s">
        <v>100</v>
      </c>
      <c r="B138" s="162" t="s">
        <v>100</v>
      </c>
      <c r="C138" s="163">
        <v>14650</v>
      </c>
      <c r="D138" s="163">
        <v>20396</v>
      </c>
      <c r="E138" s="163">
        <v>5622</v>
      </c>
      <c r="F138" s="163">
        <v>9039</v>
      </c>
      <c r="G138" s="163">
        <v>9039</v>
      </c>
      <c r="H138" s="163">
        <v>10989</v>
      </c>
      <c r="I138" s="163">
        <v>10303</v>
      </c>
      <c r="J138" s="165">
        <f>IFERROR(I138/H138-1,"-")</f>
        <v>-6.2426062426062412E-2</v>
      </c>
      <c r="K138" s="164">
        <f t="shared" si="70"/>
        <v>-0.4948519317513238</v>
      </c>
      <c r="L138" s="162">
        <f t="shared" si="71"/>
        <v>-686</v>
      </c>
      <c r="M138" s="163">
        <f t="shared" si="72"/>
        <v>-10093</v>
      </c>
      <c r="N138" s="164">
        <f t="shared" si="69"/>
        <v>1.9018169246016255E-3</v>
      </c>
    </row>
    <row r="139" spans="1:14" x14ac:dyDescent="0.25">
      <c r="A139" s="1"/>
      <c r="B139" s="157" t="s">
        <v>107</v>
      </c>
      <c r="C139" s="158">
        <v>228707</v>
      </c>
      <c r="D139" s="158">
        <v>205893</v>
      </c>
      <c r="E139" s="158">
        <v>74607</v>
      </c>
      <c r="F139" s="158">
        <v>223713</v>
      </c>
      <c r="G139" s="158">
        <v>223713</v>
      </c>
      <c r="H139" s="158">
        <v>242552</v>
      </c>
      <c r="I139" s="158">
        <v>259075</v>
      </c>
      <c r="J139" s="160">
        <f>IFERROR(I139/H139-1,"-")</f>
        <v>6.8121474982684171E-2</v>
      </c>
      <c r="K139" s="159">
        <f t="shared" si="70"/>
        <v>0.25829921366923592</v>
      </c>
      <c r="L139" s="157">
        <f t="shared" si="71"/>
        <v>16523</v>
      </c>
      <c r="M139" s="158">
        <f t="shared" si="72"/>
        <v>53182</v>
      </c>
      <c r="N139" s="159">
        <f t="shared" si="69"/>
        <v>4.7822306099307592E-2</v>
      </c>
    </row>
    <row r="140" spans="1:14" s="56" customFormat="1" x14ac:dyDescent="0.25">
      <c r="B140" s="162" t="s">
        <v>110</v>
      </c>
      <c r="C140" s="163">
        <v>119537</v>
      </c>
      <c r="D140" s="163">
        <v>102733</v>
      </c>
      <c r="E140" s="163">
        <v>30179</v>
      </c>
      <c r="F140" s="163">
        <v>98327</v>
      </c>
      <c r="G140" s="163">
        <v>98327</v>
      </c>
      <c r="H140" s="163">
        <v>105348</v>
      </c>
      <c r="I140" s="163">
        <v>117947</v>
      </c>
      <c r="J140" s="165">
        <f t="shared" ref="J140:J147" si="73">IFERROR(I140/H140-1,"-")</f>
        <v>0.11959410714963736</v>
      </c>
      <c r="K140" s="164">
        <f t="shared" si="70"/>
        <v>0.14809262846407689</v>
      </c>
      <c r="L140" s="162">
        <f t="shared" si="71"/>
        <v>12599</v>
      </c>
      <c r="M140" s="163">
        <f t="shared" si="72"/>
        <v>15214</v>
      </c>
      <c r="N140" s="164">
        <f t="shared" si="69"/>
        <v>2.1771678230223034E-2</v>
      </c>
    </row>
    <row r="141" spans="1:14" s="56" customFormat="1" x14ac:dyDescent="0.25">
      <c r="B141" s="162" t="s">
        <v>113</v>
      </c>
      <c r="C141" s="163">
        <v>15555</v>
      </c>
      <c r="D141" s="163">
        <v>14456</v>
      </c>
      <c r="E141" s="163">
        <v>5578</v>
      </c>
      <c r="F141" s="163">
        <v>15310</v>
      </c>
      <c r="G141" s="163">
        <v>15310</v>
      </c>
      <c r="H141" s="163">
        <v>20966</v>
      </c>
      <c r="I141" s="163">
        <v>21577</v>
      </c>
      <c r="J141" s="165">
        <f t="shared" si="73"/>
        <v>2.9142421062672952E-2</v>
      </c>
      <c r="K141" s="164">
        <f t="shared" si="70"/>
        <v>0.49259822910902051</v>
      </c>
      <c r="L141" s="162">
        <f t="shared" si="71"/>
        <v>611</v>
      </c>
      <c r="M141" s="163">
        <f t="shared" si="72"/>
        <v>7121</v>
      </c>
      <c r="N141" s="164">
        <f t="shared" si="69"/>
        <v>3.9828694343520595E-3</v>
      </c>
    </row>
    <row r="142" spans="1:14" x14ac:dyDescent="0.25">
      <c r="A142" s="1"/>
      <c r="B142" s="162" t="s">
        <v>116</v>
      </c>
      <c r="C142" s="163">
        <v>25776</v>
      </c>
      <c r="D142" s="163">
        <v>20088</v>
      </c>
      <c r="E142" s="163">
        <v>6504</v>
      </c>
      <c r="F142" s="163">
        <v>26748</v>
      </c>
      <c r="G142" s="163">
        <v>26748</v>
      </c>
      <c r="H142" s="163">
        <v>25049</v>
      </c>
      <c r="I142" s="163">
        <v>25956</v>
      </c>
      <c r="J142" s="165">
        <f t="shared" si="73"/>
        <v>3.6209030300610845E-2</v>
      </c>
      <c r="K142" s="164">
        <f t="shared" si="70"/>
        <v>0.29211469534050183</v>
      </c>
      <c r="L142" s="162">
        <f t="shared" si="71"/>
        <v>907</v>
      </c>
      <c r="M142" s="163">
        <f t="shared" si="72"/>
        <v>5868</v>
      </c>
      <c r="N142" s="164">
        <f t="shared" si="69"/>
        <v>4.7911831597553904E-3</v>
      </c>
    </row>
    <row r="143" spans="1:14" x14ac:dyDescent="0.25">
      <c r="A143" s="1"/>
      <c r="B143" s="162" t="s">
        <v>123</v>
      </c>
      <c r="C143" s="163">
        <v>4759</v>
      </c>
      <c r="D143" s="163">
        <v>4319</v>
      </c>
      <c r="E143" s="163">
        <v>1170</v>
      </c>
      <c r="F143" s="163">
        <v>10336</v>
      </c>
      <c r="G143" s="163">
        <v>10336</v>
      </c>
      <c r="H143" s="163">
        <v>9722</v>
      </c>
      <c r="I143" s="163">
        <v>6946</v>
      </c>
      <c r="J143" s="165">
        <f t="shared" si="73"/>
        <v>-0.28553795515326064</v>
      </c>
      <c r="K143" s="164">
        <f t="shared" si="70"/>
        <v>0.60824264876128731</v>
      </c>
      <c r="L143" s="162">
        <f t="shared" si="71"/>
        <v>-2776</v>
      </c>
      <c r="M143" s="163">
        <f t="shared" si="72"/>
        <v>2627</v>
      </c>
      <c r="N143" s="164">
        <f t="shared" si="69"/>
        <v>1.2821528058121799E-3</v>
      </c>
    </row>
    <row r="144" spans="1:14" x14ac:dyDescent="0.25">
      <c r="A144" s="1"/>
      <c r="B144" s="162" t="s">
        <v>119</v>
      </c>
      <c r="C144" s="163">
        <v>4448</v>
      </c>
      <c r="D144" s="163">
        <v>4318</v>
      </c>
      <c r="E144" s="163">
        <v>1988</v>
      </c>
      <c r="F144" s="163">
        <v>4532</v>
      </c>
      <c r="G144" s="163">
        <v>4532</v>
      </c>
      <c r="H144" s="163">
        <v>5507</v>
      </c>
      <c r="I144" s="163">
        <v>5702</v>
      </c>
      <c r="J144" s="165">
        <f t="shared" si="73"/>
        <v>3.5409478845106257E-2</v>
      </c>
      <c r="K144" s="164">
        <f t="shared" si="70"/>
        <v>0.32051875868457613</v>
      </c>
      <c r="L144" s="162">
        <f t="shared" si="71"/>
        <v>195</v>
      </c>
      <c r="M144" s="163">
        <f t="shared" si="72"/>
        <v>1384</v>
      </c>
      <c r="N144" s="164">
        <f t="shared" si="69"/>
        <v>1.0525245175267851E-3</v>
      </c>
    </row>
    <row r="145" spans="1:14" x14ac:dyDescent="0.25">
      <c r="A145" s="1"/>
      <c r="B145" s="162" t="s">
        <v>128</v>
      </c>
      <c r="C145" s="163">
        <v>1845</v>
      </c>
      <c r="D145" s="163">
        <v>2191</v>
      </c>
      <c r="E145" s="163">
        <v>2363</v>
      </c>
      <c r="F145" s="163">
        <v>2541</v>
      </c>
      <c r="G145" s="163">
        <v>2541</v>
      </c>
      <c r="H145" s="163">
        <v>2860</v>
      </c>
      <c r="I145" s="163">
        <v>2755</v>
      </c>
      <c r="J145" s="165">
        <f t="shared" si="73"/>
        <v>-3.6713286713286664E-2</v>
      </c>
      <c r="K145" s="164">
        <f t="shared" si="70"/>
        <v>0.25741670470104983</v>
      </c>
      <c r="L145" s="162">
        <f t="shared" si="71"/>
        <v>-105</v>
      </c>
      <c r="M145" s="163">
        <f t="shared" si="72"/>
        <v>564</v>
      </c>
      <c r="N145" s="164">
        <f t="shared" si="69"/>
        <v>5.0854174777030742E-4</v>
      </c>
    </row>
    <row r="146" spans="1:14" x14ac:dyDescent="0.25">
      <c r="A146" s="161" t="s">
        <v>144</v>
      </c>
      <c r="B146" s="162" t="s">
        <v>131</v>
      </c>
      <c r="C146" s="163">
        <v>9171</v>
      </c>
      <c r="D146" s="163">
        <v>5868</v>
      </c>
      <c r="E146" s="163">
        <v>4760</v>
      </c>
      <c r="F146" s="163">
        <v>1315</v>
      </c>
      <c r="G146" s="163">
        <v>1315</v>
      </c>
      <c r="H146" s="163">
        <v>2219</v>
      </c>
      <c r="I146" s="163">
        <v>2127</v>
      </c>
      <c r="J146" s="165">
        <f t="shared" si="73"/>
        <v>-4.1460117169896393E-2</v>
      </c>
      <c r="K146" s="164">
        <f t="shared" si="70"/>
        <v>-0.63752556237218816</v>
      </c>
      <c r="L146" s="162">
        <f t="shared" si="71"/>
        <v>-92</v>
      </c>
      <c r="M146" s="163">
        <f t="shared" si="72"/>
        <v>-3741</v>
      </c>
      <c r="N146" s="164">
        <f t="shared" si="69"/>
        <v>3.9262007169054227E-4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47616</v>
      </c>
      <c r="D147" s="169">
        <f t="shared" si="74"/>
        <v>51920</v>
      </c>
      <c r="E147" s="169">
        <f t="shared" si="74"/>
        <v>22065</v>
      </c>
      <c r="F147" s="169">
        <f t="shared" ref="F147" si="75">F139-SUM(F140:F146)</f>
        <v>64604</v>
      </c>
      <c r="G147" s="169">
        <f t="shared" si="74"/>
        <v>64604</v>
      </c>
      <c r="H147" s="169">
        <f t="shared" si="74"/>
        <v>70881</v>
      </c>
      <c r="I147" s="169">
        <f t="shared" si="74"/>
        <v>76065</v>
      </c>
      <c r="J147" s="171">
        <f t="shared" si="73"/>
        <v>7.3136665679095936E-2</v>
      </c>
      <c r="K147" s="170">
        <f t="shared" si="70"/>
        <v>0.46504237288135597</v>
      </c>
      <c r="L147" s="168">
        <f>I147-H147</f>
        <v>5184</v>
      </c>
      <c r="M147" s="169">
        <f t="shared" si="72"/>
        <v>24145</v>
      </c>
      <c r="N147" s="170">
        <f t="shared" si="69"/>
        <v>1.4040736132177292E-2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123657</v>
      </c>
      <c r="D149" s="176">
        <v>120484</v>
      </c>
      <c r="E149" s="176">
        <v>41203</v>
      </c>
      <c r="F149" s="176">
        <v>103473</v>
      </c>
      <c r="G149" s="176">
        <v>103473</v>
      </c>
      <c r="H149" s="176">
        <v>118259</v>
      </c>
      <c r="I149" s="176">
        <v>121233</v>
      </c>
      <c r="J149" s="177">
        <f>IFERROR(I149/H149-1,"-")</f>
        <v>2.5148191680971488E-2</v>
      </c>
      <c r="K149" s="177">
        <f>IFERROR(I149/D149-1,"-")</f>
        <v>6.2165930745992082E-3</v>
      </c>
      <c r="L149" s="176">
        <f>I149-H149</f>
        <v>2974</v>
      </c>
      <c r="M149" s="176">
        <f>I149-D149</f>
        <v>749</v>
      </c>
      <c r="N149" s="177">
        <f t="shared" ref="N149:N161" si="76">I149/I$9</f>
        <v>2.2378236554423843E-2</v>
      </c>
    </row>
    <row r="150" spans="1:14" x14ac:dyDescent="0.25">
      <c r="A150" s="1" t="s">
        <v>96</v>
      </c>
      <c r="B150" s="157" t="s">
        <v>97</v>
      </c>
      <c r="C150" s="158">
        <v>49303</v>
      </c>
      <c r="D150" s="158">
        <v>52180</v>
      </c>
      <c r="E150" s="158">
        <v>18426</v>
      </c>
      <c r="F150" s="158">
        <v>54281</v>
      </c>
      <c r="G150" s="158">
        <v>54281</v>
      </c>
      <c r="H150" s="158">
        <v>58402</v>
      </c>
      <c r="I150" s="158">
        <v>53149</v>
      </c>
      <c r="J150" s="160">
        <f>IFERROR(I150/H150-1,"-")</f>
        <v>-8.9945549809937964E-2</v>
      </c>
      <c r="K150" s="159">
        <f t="shared" ref="K150:K161" si="77">IFERROR(I150/D150-1,"-")</f>
        <v>1.8570333461096267E-2</v>
      </c>
      <c r="L150" s="157">
        <f t="shared" ref="L150:L160" si="78">I150-H150</f>
        <v>-5253</v>
      </c>
      <c r="M150" s="158">
        <f t="shared" ref="M150:M161" si="79">I150-D150</f>
        <v>969</v>
      </c>
      <c r="N150" s="159">
        <f t="shared" si="76"/>
        <v>9.81070248720293E-3</v>
      </c>
    </row>
    <row r="151" spans="1:14" x14ac:dyDescent="0.25">
      <c r="A151" s="161" t="s">
        <v>103</v>
      </c>
      <c r="B151" s="162" t="s">
        <v>103</v>
      </c>
      <c r="C151" s="163">
        <v>28877</v>
      </c>
      <c r="D151" s="163">
        <v>30730</v>
      </c>
      <c r="E151" s="163">
        <v>10451</v>
      </c>
      <c r="F151" s="163">
        <v>38603</v>
      </c>
      <c r="G151" s="163">
        <v>38603</v>
      </c>
      <c r="H151" s="163">
        <v>42574</v>
      </c>
      <c r="I151" s="163">
        <v>35419</v>
      </c>
      <c r="J151" s="165">
        <f>IFERROR(I151/H151-1,"-")</f>
        <v>-0.1680603185042514</v>
      </c>
      <c r="K151" s="164">
        <f t="shared" si="77"/>
        <v>0.15258704848682059</v>
      </c>
      <c r="L151" s="162">
        <f t="shared" si="78"/>
        <v>-7155</v>
      </c>
      <c r="M151" s="163">
        <f t="shared" si="79"/>
        <v>4689</v>
      </c>
      <c r="N151" s="164">
        <f t="shared" si="76"/>
        <v>6.537945613167521E-3</v>
      </c>
    </row>
    <row r="152" spans="1:14" x14ac:dyDescent="0.25">
      <c r="A152" s="161" t="s">
        <v>100</v>
      </c>
      <c r="B152" s="162" t="s">
        <v>100</v>
      </c>
      <c r="C152" s="163">
        <v>20426</v>
      </c>
      <c r="D152" s="163">
        <v>21450</v>
      </c>
      <c r="E152" s="163">
        <v>7975</v>
      </c>
      <c r="F152" s="163">
        <v>15678</v>
      </c>
      <c r="G152" s="163">
        <v>15678</v>
      </c>
      <c r="H152" s="163">
        <v>15828</v>
      </c>
      <c r="I152" s="163">
        <v>17730</v>
      </c>
      <c r="J152" s="165">
        <f>IFERROR(I152/H152-1,"-")</f>
        <v>0.12016679302501898</v>
      </c>
      <c r="K152" s="164">
        <f t="shared" si="77"/>
        <v>-0.17342657342657342</v>
      </c>
      <c r="L152" s="162">
        <f t="shared" si="78"/>
        <v>1902</v>
      </c>
      <c r="M152" s="163">
        <f t="shared" si="79"/>
        <v>-3720</v>
      </c>
      <c r="N152" s="164">
        <f t="shared" si="76"/>
        <v>3.2727568740354091E-3</v>
      </c>
    </row>
    <row r="153" spans="1:14" x14ac:dyDescent="0.25">
      <c r="A153" s="1"/>
      <c r="B153" s="157" t="s">
        <v>107</v>
      </c>
      <c r="C153" s="158">
        <v>74354</v>
      </c>
      <c r="D153" s="158">
        <v>68304</v>
      </c>
      <c r="E153" s="158">
        <v>22777</v>
      </c>
      <c r="F153" s="158">
        <v>49192</v>
      </c>
      <c r="G153" s="158">
        <v>49192</v>
      </c>
      <c r="H153" s="158">
        <v>59857</v>
      </c>
      <c r="I153" s="158">
        <v>68084</v>
      </c>
      <c r="J153" s="160">
        <f>IFERROR(I153/H153-1,"-")</f>
        <v>0.13744424211036299</v>
      </c>
      <c r="K153" s="159">
        <f t="shared" si="77"/>
        <v>-3.220894823143583E-3</v>
      </c>
      <c r="L153" s="157">
        <f t="shared" si="78"/>
        <v>8227</v>
      </c>
      <c r="M153" s="158">
        <f t="shared" si="79"/>
        <v>-220</v>
      </c>
      <c r="N153" s="159">
        <f t="shared" si="76"/>
        <v>1.2567534067220913E-2</v>
      </c>
    </row>
    <row r="154" spans="1:14" s="56" customFormat="1" x14ac:dyDescent="0.25">
      <c r="B154" s="162" t="s">
        <v>110</v>
      </c>
      <c r="C154" s="163">
        <v>22094</v>
      </c>
      <c r="D154" s="163">
        <v>20077</v>
      </c>
      <c r="E154" s="163">
        <v>6054</v>
      </c>
      <c r="F154" s="163">
        <v>17708</v>
      </c>
      <c r="G154" s="163">
        <v>17708</v>
      </c>
      <c r="H154" s="163">
        <v>19229</v>
      </c>
      <c r="I154" s="163">
        <v>20246</v>
      </c>
      <c r="J154" s="165">
        <f t="shared" ref="J154:J161" si="80">IFERROR(I154/H154-1,"-")</f>
        <v>5.2888865775651439E-2</v>
      </c>
      <c r="K154" s="164">
        <f t="shared" si="77"/>
        <v>8.4175922697613537E-3</v>
      </c>
      <c r="L154" s="162">
        <f t="shared" si="78"/>
        <v>1017</v>
      </c>
      <c r="M154" s="163">
        <f t="shared" si="79"/>
        <v>169</v>
      </c>
      <c r="N154" s="164">
        <f t="shared" si="76"/>
        <v>3.7371819329791813E-3</v>
      </c>
    </row>
    <row r="155" spans="1:14" s="56" customFormat="1" x14ac:dyDescent="0.25">
      <c r="B155" s="162" t="s">
        <v>113</v>
      </c>
      <c r="C155" s="163">
        <v>23179</v>
      </c>
      <c r="D155" s="163">
        <v>18504</v>
      </c>
      <c r="E155" s="163">
        <v>6169</v>
      </c>
      <c r="F155" s="163">
        <v>10684</v>
      </c>
      <c r="G155" s="163">
        <v>10684</v>
      </c>
      <c r="H155" s="163">
        <v>11782</v>
      </c>
      <c r="I155" s="163">
        <v>12112</v>
      </c>
      <c r="J155" s="165">
        <f t="shared" si="80"/>
        <v>2.8008827024274208E-2</v>
      </c>
      <c r="K155" s="164">
        <f t="shared" si="77"/>
        <v>-0.34543882403804582</v>
      </c>
      <c r="L155" s="162">
        <f t="shared" si="78"/>
        <v>330</v>
      </c>
      <c r="M155" s="163">
        <f t="shared" si="79"/>
        <v>-6392</v>
      </c>
      <c r="N155" s="164">
        <f t="shared" si="76"/>
        <v>2.2357378036275731E-3</v>
      </c>
    </row>
    <row r="156" spans="1:14" x14ac:dyDescent="0.25">
      <c r="A156" s="1"/>
      <c r="B156" s="162" t="s">
        <v>116</v>
      </c>
      <c r="C156" s="163">
        <v>10987</v>
      </c>
      <c r="D156" s="163">
        <v>9829</v>
      </c>
      <c r="E156" s="163">
        <v>2424</v>
      </c>
      <c r="F156" s="163">
        <v>5791</v>
      </c>
      <c r="G156" s="163">
        <v>5791</v>
      </c>
      <c r="H156" s="163">
        <v>9594</v>
      </c>
      <c r="I156" s="163">
        <v>11654</v>
      </c>
      <c r="J156" s="165">
        <f t="shared" si="80"/>
        <v>0.21471753179070263</v>
      </c>
      <c r="K156" s="164">
        <f t="shared" si="77"/>
        <v>0.18567504323939366</v>
      </c>
      <c r="L156" s="162">
        <f t="shared" si="78"/>
        <v>2060</v>
      </c>
      <c r="M156" s="163">
        <f t="shared" si="79"/>
        <v>1825</v>
      </c>
      <c r="N156" s="164">
        <f t="shared" si="76"/>
        <v>2.1511961990980629E-3</v>
      </c>
    </row>
    <row r="157" spans="1:14" x14ac:dyDescent="0.25">
      <c r="A157" s="1"/>
      <c r="B157" s="162" t="s">
        <v>123</v>
      </c>
      <c r="C157" s="163">
        <v>1310</v>
      </c>
      <c r="D157" s="163">
        <v>1434</v>
      </c>
      <c r="E157" s="163">
        <v>643</v>
      </c>
      <c r="F157" s="163">
        <v>1456</v>
      </c>
      <c r="G157" s="163">
        <v>1456</v>
      </c>
      <c r="H157" s="163">
        <v>1815</v>
      </c>
      <c r="I157" s="163">
        <v>2626</v>
      </c>
      <c r="J157" s="165">
        <f t="shared" si="80"/>
        <v>0.44683195592286507</v>
      </c>
      <c r="K157" s="164">
        <f t="shared" si="77"/>
        <v>0.83124128312412826</v>
      </c>
      <c r="L157" s="162">
        <f t="shared" si="78"/>
        <v>811</v>
      </c>
      <c r="M157" s="163">
        <f t="shared" si="79"/>
        <v>1192</v>
      </c>
      <c r="N157" s="164">
        <f t="shared" si="76"/>
        <v>4.8472981112334935E-4</v>
      </c>
    </row>
    <row r="158" spans="1:14" x14ac:dyDescent="0.25">
      <c r="A158" s="1"/>
      <c r="B158" s="162" t="s">
        <v>119</v>
      </c>
      <c r="C158" s="163">
        <v>2321</v>
      </c>
      <c r="D158" s="163">
        <v>2932</v>
      </c>
      <c r="E158" s="163">
        <v>1469</v>
      </c>
      <c r="F158" s="163">
        <v>3267</v>
      </c>
      <c r="G158" s="163">
        <v>3267</v>
      </c>
      <c r="H158" s="163">
        <v>3134</v>
      </c>
      <c r="I158" s="163">
        <v>3566</v>
      </c>
      <c r="J158" s="165">
        <f t="shared" si="80"/>
        <v>0.13784301212507977</v>
      </c>
      <c r="K158" s="164">
        <f t="shared" si="77"/>
        <v>0.21623465211459747</v>
      </c>
      <c r="L158" s="162">
        <f t="shared" si="78"/>
        <v>432</v>
      </c>
      <c r="M158" s="163">
        <f t="shared" si="79"/>
        <v>634</v>
      </c>
      <c r="N158" s="164">
        <f t="shared" si="76"/>
        <v>6.5824314793064113E-4</v>
      </c>
    </row>
    <row r="159" spans="1:14" x14ac:dyDescent="0.25">
      <c r="A159" s="1"/>
      <c r="B159" s="162" t="s">
        <v>128</v>
      </c>
      <c r="C159" s="163">
        <v>344</v>
      </c>
      <c r="D159" s="163">
        <v>457</v>
      </c>
      <c r="E159" s="163">
        <v>444</v>
      </c>
      <c r="F159" s="163">
        <v>367</v>
      </c>
      <c r="G159" s="163">
        <v>367</v>
      </c>
      <c r="H159" s="163">
        <v>546</v>
      </c>
      <c r="I159" s="163">
        <v>399</v>
      </c>
      <c r="J159" s="165">
        <f t="shared" si="80"/>
        <v>-0.26923076923076927</v>
      </c>
      <c r="K159" s="164">
        <f t="shared" si="77"/>
        <v>-0.12691466083150982</v>
      </c>
      <c r="L159" s="162">
        <f t="shared" si="78"/>
        <v>-147</v>
      </c>
      <c r="M159" s="163">
        <f t="shared" si="79"/>
        <v>-58</v>
      </c>
      <c r="N159" s="164">
        <f t="shared" si="76"/>
        <v>7.3650873815010043E-5</v>
      </c>
    </row>
    <row r="160" spans="1:14" x14ac:dyDescent="0.25">
      <c r="A160" s="161" t="s">
        <v>144</v>
      </c>
      <c r="B160" s="162" t="s">
        <v>131</v>
      </c>
      <c r="C160" s="163">
        <v>1017</v>
      </c>
      <c r="D160" s="163">
        <v>918</v>
      </c>
      <c r="E160" s="163">
        <v>581</v>
      </c>
      <c r="F160" s="163">
        <v>581</v>
      </c>
      <c r="G160" s="163">
        <v>581</v>
      </c>
      <c r="H160" s="163">
        <v>786</v>
      </c>
      <c r="I160" s="163">
        <v>673</v>
      </c>
      <c r="J160" s="165">
        <f t="shared" si="80"/>
        <v>-0.14376590330788808</v>
      </c>
      <c r="K160" s="164">
        <f t="shared" si="77"/>
        <v>-0.26688453159041392</v>
      </c>
      <c r="L160" s="162">
        <f t="shared" si="78"/>
        <v>-113</v>
      </c>
      <c r="M160" s="163">
        <f t="shared" si="79"/>
        <v>-245</v>
      </c>
      <c r="N160" s="164">
        <f t="shared" si="76"/>
        <v>1.2422816560777385E-4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13102</v>
      </c>
      <c r="D161" s="169">
        <f t="shared" si="81"/>
        <v>14153</v>
      </c>
      <c r="E161" s="169">
        <f t="shared" si="81"/>
        <v>4993</v>
      </c>
      <c r="F161" s="169">
        <f t="shared" ref="F161" si="82">F153-SUM(F154:F160)</f>
        <v>9338</v>
      </c>
      <c r="G161" s="169">
        <f t="shared" si="81"/>
        <v>9338</v>
      </c>
      <c r="H161" s="169">
        <f t="shared" si="81"/>
        <v>12971</v>
      </c>
      <c r="I161" s="169">
        <f t="shared" si="81"/>
        <v>16808</v>
      </c>
      <c r="J161" s="171">
        <f t="shared" si="80"/>
        <v>0.29581373833937241</v>
      </c>
      <c r="K161" s="170">
        <f t="shared" si="77"/>
        <v>0.18759273652229203</v>
      </c>
      <c r="L161" s="168">
        <f>I161-H161</f>
        <v>3837</v>
      </c>
      <c r="M161" s="169">
        <f t="shared" si="79"/>
        <v>2655</v>
      </c>
      <c r="N161" s="170">
        <f t="shared" si="76"/>
        <v>3.1025661330393206E-3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8D65A-4CB8-4665-980C-D0BB46811D6E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0BD32-083B-4D39-973E-7E73D549266D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269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24581</v>
      </c>
      <c r="D9" s="116">
        <v>1.3607686280978193E-2</v>
      </c>
      <c r="E9" s="115">
        <v>21024</v>
      </c>
      <c r="F9" s="116">
        <f t="shared" ref="F9:F21" si="0">IFERROR(E9/C9-1,"-")</f>
        <v>-0.1447052601602864</v>
      </c>
      <c r="G9" s="115">
        <v>2960</v>
      </c>
      <c r="H9" s="116">
        <f t="shared" ref="H9:H21" si="1">IFERROR(G9/E9-1,"-")</f>
        <v>-0.85920852359208522</v>
      </c>
      <c r="I9" s="115">
        <v>13922</v>
      </c>
      <c r="J9" s="116">
        <f t="shared" ref="J9:J21" si="2">IFERROR(I9/C9-1,"-")</f>
        <v>-0.43362759855172694</v>
      </c>
      <c r="K9" s="115">
        <v>17982</v>
      </c>
      <c r="L9" s="116">
        <f t="shared" ref="L9:L21" si="3">IFERROR(K9/I9-1,"-")</f>
        <v>0.29162476655652925</v>
      </c>
      <c r="M9" s="115">
        <v>21297</v>
      </c>
      <c r="N9" s="116">
        <f>IFERROR(M9/K9-1,"-")</f>
        <v>0.18435101768435103</v>
      </c>
      <c r="O9" s="116">
        <f>M9/C9-1</f>
        <v>-0.1335991212725276</v>
      </c>
    </row>
    <row r="10" spans="1:16" x14ac:dyDescent="0.25">
      <c r="A10" s="1" t="s">
        <v>72</v>
      </c>
      <c r="B10" s="114" t="s">
        <v>73</v>
      </c>
      <c r="C10" s="115">
        <v>19884</v>
      </c>
      <c r="D10" s="116">
        <v>-9.0185312285518182E-2</v>
      </c>
      <c r="E10" s="115">
        <v>20377</v>
      </c>
      <c r="F10" s="116">
        <f t="shared" si="0"/>
        <v>2.4793804063568681E-2</v>
      </c>
      <c r="G10" s="115">
        <v>2006</v>
      </c>
      <c r="H10" s="116">
        <f t="shared" si="1"/>
        <v>-0.90155567551651372</v>
      </c>
      <c r="I10" s="115">
        <v>13217</v>
      </c>
      <c r="J10" s="116">
        <f t="shared" si="2"/>
        <v>-0.33529470931402128</v>
      </c>
      <c r="K10" s="115">
        <v>16181</v>
      </c>
      <c r="L10" s="116">
        <f t="shared" si="3"/>
        <v>0.22425663917681771</v>
      </c>
      <c r="M10" s="115">
        <v>18659</v>
      </c>
      <c r="N10" s="116">
        <f t="shared" ref="N10:N15" si="4">IFERROR(M10/K10-1,"-")</f>
        <v>0.1531425746245596</v>
      </c>
      <c r="O10" s="116">
        <f>IFERROR(M10/C10-1,"-")</f>
        <v>-6.1607322470327852E-2</v>
      </c>
    </row>
    <row r="11" spans="1:16" x14ac:dyDescent="0.25">
      <c r="A11" s="1" t="s">
        <v>74</v>
      </c>
      <c r="B11" s="114" t="s">
        <v>75</v>
      </c>
      <c r="C11" s="115">
        <v>24109</v>
      </c>
      <c r="D11" s="116">
        <v>0.10551173881144527</v>
      </c>
      <c r="E11" s="115">
        <v>12337</v>
      </c>
      <c r="F11" s="116">
        <f t="shared" si="0"/>
        <v>-0.48828238417188596</v>
      </c>
      <c r="G11" s="115">
        <v>3881</v>
      </c>
      <c r="H11" s="116">
        <f t="shared" si="1"/>
        <v>-0.68541784874766964</v>
      </c>
      <c r="I11" s="115">
        <v>17020</v>
      </c>
      <c r="J11" s="116">
        <f t="shared" si="2"/>
        <v>-0.29403957028495586</v>
      </c>
      <c r="K11" s="115">
        <v>18269</v>
      </c>
      <c r="L11" s="116">
        <f t="shared" si="3"/>
        <v>7.3384253819036349E-2</v>
      </c>
      <c r="M11" s="115">
        <v>20797</v>
      </c>
      <c r="N11" s="116">
        <f t="shared" si="4"/>
        <v>0.13837648475559683</v>
      </c>
      <c r="O11" s="116">
        <f t="shared" ref="O11:O15" si="5">IFERROR(M11/C11-1,"-")</f>
        <v>-0.1373760836202248</v>
      </c>
    </row>
    <row r="12" spans="1:16" x14ac:dyDescent="0.25">
      <c r="A12" s="1" t="s">
        <v>76</v>
      </c>
      <c r="B12" s="114" t="s">
        <v>77</v>
      </c>
      <c r="C12" s="115">
        <v>14923</v>
      </c>
      <c r="D12" s="116">
        <v>-0.1108264315080737</v>
      </c>
      <c r="E12" s="115">
        <v>0</v>
      </c>
      <c r="F12" s="116">
        <f>IFERROR(E12/C12-1,"-")</f>
        <v>-1</v>
      </c>
      <c r="G12" s="115">
        <v>3601</v>
      </c>
      <c r="H12" s="116" t="str">
        <f t="shared" si="1"/>
        <v>-</v>
      </c>
      <c r="I12" s="115">
        <v>12113</v>
      </c>
      <c r="J12" s="116">
        <f t="shared" si="2"/>
        <v>-0.18829993969041081</v>
      </c>
      <c r="K12" s="115">
        <v>13117</v>
      </c>
      <c r="L12" s="116">
        <f t="shared" si="3"/>
        <v>8.2886155370263337E-2</v>
      </c>
      <c r="M12" s="115">
        <v>14586</v>
      </c>
      <c r="N12" s="116">
        <f t="shared" si="4"/>
        <v>0.11199207135778</v>
      </c>
      <c r="O12" s="116">
        <f>IFERROR(M12/C12-1,"-")</f>
        <v>-2.2582590631910482E-2</v>
      </c>
    </row>
    <row r="13" spans="1:16" x14ac:dyDescent="0.25">
      <c r="A13" s="1" t="s">
        <v>78</v>
      </c>
      <c r="B13" s="114" t="s">
        <v>79</v>
      </c>
      <c r="C13" s="115">
        <v>15812</v>
      </c>
      <c r="D13" s="116">
        <v>-2.8985507246376829E-2</v>
      </c>
      <c r="E13" s="115">
        <v>0</v>
      </c>
      <c r="F13" s="116">
        <f t="shared" si="0"/>
        <v>-1</v>
      </c>
      <c r="G13" s="115">
        <v>3321</v>
      </c>
      <c r="H13" s="116" t="str">
        <f t="shared" si="1"/>
        <v>-</v>
      </c>
      <c r="I13" s="115">
        <v>11098</v>
      </c>
      <c r="J13" s="116">
        <f t="shared" si="2"/>
        <v>-0.29812800404755879</v>
      </c>
      <c r="K13" s="115">
        <v>10740</v>
      </c>
      <c r="L13" s="116">
        <f t="shared" si="3"/>
        <v>-3.2258064516129004E-2</v>
      </c>
      <c r="M13" s="115">
        <v>7817</v>
      </c>
      <c r="N13" s="116">
        <f t="shared" si="4"/>
        <v>-0.27216014897579144</v>
      </c>
      <c r="O13" s="116">
        <f t="shared" si="5"/>
        <v>-0.50562863647862377</v>
      </c>
    </row>
    <row r="14" spans="1:16" x14ac:dyDescent="0.25">
      <c r="A14" s="1" t="s">
        <v>80</v>
      </c>
      <c r="B14" s="114" t="s">
        <v>81</v>
      </c>
      <c r="C14" s="115">
        <v>18125</v>
      </c>
      <c r="D14" s="116">
        <v>0.11039637321570783</v>
      </c>
      <c r="E14" s="115">
        <v>0</v>
      </c>
      <c r="F14" s="116">
        <f t="shared" si="0"/>
        <v>-1</v>
      </c>
      <c r="G14" s="115">
        <v>5772</v>
      </c>
      <c r="H14" s="116" t="str">
        <f t="shared" si="1"/>
        <v>-</v>
      </c>
      <c r="I14" s="115">
        <v>11814</v>
      </c>
      <c r="J14" s="116">
        <f t="shared" si="2"/>
        <v>-0.34819310344827581</v>
      </c>
      <c r="K14" s="115">
        <v>11134</v>
      </c>
      <c r="L14" s="116">
        <f t="shared" si="3"/>
        <v>-5.7558828508549209E-2</v>
      </c>
      <c r="M14" s="115">
        <v>12283</v>
      </c>
      <c r="N14" s="116">
        <f t="shared" si="4"/>
        <v>0.10319741332854315</v>
      </c>
      <c r="O14" s="116">
        <f t="shared" si="5"/>
        <v>-0.32231724137931039</v>
      </c>
    </row>
    <row r="15" spans="1:16" x14ac:dyDescent="0.25">
      <c r="A15" s="1" t="s">
        <v>82</v>
      </c>
      <c r="B15" s="114" t="s">
        <v>83</v>
      </c>
      <c r="C15" s="115">
        <v>16944</v>
      </c>
      <c r="D15" s="116">
        <v>2.1461297323366324E-2</v>
      </c>
      <c r="E15" s="115">
        <v>0</v>
      </c>
      <c r="F15" s="116">
        <f t="shared" si="0"/>
        <v>-1</v>
      </c>
      <c r="G15" s="115">
        <v>8689</v>
      </c>
      <c r="H15" s="116" t="str">
        <f t="shared" si="1"/>
        <v>-</v>
      </c>
      <c r="I15" s="115">
        <v>11471</v>
      </c>
      <c r="J15" s="116">
        <f t="shared" si="2"/>
        <v>-0.32300519357884794</v>
      </c>
      <c r="K15" s="115">
        <v>10514</v>
      </c>
      <c r="L15" s="116">
        <f t="shared" si="3"/>
        <v>-8.3427774387586084E-2</v>
      </c>
      <c r="M15" s="115">
        <v>12513</v>
      </c>
      <c r="N15" s="116">
        <f t="shared" si="4"/>
        <v>0.1901274491154652</v>
      </c>
      <c r="O15" s="116">
        <f t="shared" si="5"/>
        <v>-0.26150849858356939</v>
      </c>
    </row>
    <row r="16" spans="1:16" x14ac:dyDescent="0.25">
      <c r="A16" s="1" t="s">
        <v>84</v>
      </c>
      <c r="B16" s="114" t="s">
        <v>85</v>
      </c>
      <c r="C16" s="115">
        <v>16598</v>
      </c>
      <c r="D16" s="116">
        <v>-0.28125405967176198</v>
      </c>
      <c r="E16" s="115">
        <v>3632</v>
      </c>
      <c r="F16" s="116">
        <f t="shared" si="0"/>
        <v>-0.7811784552355705</v>
      </c>
      <c r="G16" s="115">
        <v>10607</v>
      </c>
      <c r="H16" s="116">
        <f t="shared" si="1"/>
        <v>1.920429515418502</v>
      </c>
      <c r="I16" s="115">
        <v>14845</v>
      </c>
      <c r="J16" s="116">
        <f t="shared" si="2"/>
        <v>-0.10561513435353653</v>
      </c>
      <c r="K16" s="115">
        <v>12529</v>
      </c>
      <c r="L16" s="116">
        <f t="shared" si="3"/>
        <v>-0.15601212529471198</v>
      </c>
      <c r="M16" s="115">
        <v>16653</v>
      </c>
      <c r="N16" s="116">
        <f>IFERROR(M16/K16-1,"-")</f>
        <v>0.32915635725117731</v>
      </c>
      <c r="O16" s="116">
        <f>IFERROR(M16/C16-1,"-")</f>
        <v>3.3136522472587693E-3</v>
      </c>
    </row>
    <row r="17" spans="1:16" x14ac:dyDescent="0.25">
      <c r="A17" s="1" t="s">
        <v>86</v>
      </c>
      <c r="B17" s="114" t="s">
        <v>87</v>
      </c>
      <c r="C17" s="115">
        <v>20450</v>
      </c>
      <c r="D17" s="116">
        <v>3.4238608203105203E-2</v>
      </c>
      <c r="E17" s="115">
        <v>1029</v>
      </c>
      <c r="F17" s="116">
        <f t="shared" si="0"/>
        <v>-0.94968215158924207</v>
      </c>
      <c r="G17" s="115">
        <v>12114</v>
      </c>
      <c r="H17" s="116">
        <f t="shared" si="1"/>
        <v>10.772594752186588</v>
      </c>
      <c r="I17" s="115">
        <v>13618</v>
      </c>
      <c r="J17" s="116">
        <f t="shared" si="2"/>
        <v>-0.33408312958435205</v>
      </c>
      <c r="K17" s="115">
        <v>13736</v>
      </c>
      <c r="L17" s="116">
        <f t="shared" si="3"/>
        <v>8.6650022029666207E-3</v>
      </c>
      <c r="M17" s="115">
        <v>17692</v>
      </c>
      <c r="N17" s="116">
        <f>IFERROR(M17/K17-1,"-")</f>
        <v>0.28800232964472916</v>
      </c>
      <c r="O17" s="116">
        <f>IFERROR(M17/C17-1,"-")</f>
        <v>-0.13486552567237164</v>
      </c>
    </row>
    <row r="18" spans="1:16" x14ac:dyDescent="0.25">
      <c r="A18" s="1" t="s">
        <v>88</v>
      </c>
      <c r="B18" s="114" t="s">
        <v>89</v>
      </c>
      <c r="C18" s="115">
        <v>18601</v>
      </c>
      <c r="D18" s="116">
        <v>-9.1620944974164509E-3</v>
      </c>
      <c r="E18" s="115">
        <v>1107</v>
      </c>
      <c r="F18" s="116">
        <f t="shared" si="0"/>
        <v>-0.94048707058760284</v>
      </c>
      <c r="G18" s="115">
        <v>14521</v>
      </c>
      <c r="H18" s="116">
        <f t="shared" si="1"/>
        <v>12.117434507678411</v>
      </c>
      <c r="I18" s="115">
        <v>14638</v>
      </c>
      <c r="J18" s="116">
        <f t="shared" si="2"/>
        <v>-0.21305306166335147</v>
      </c>
      <c r="K18" s="115">
        <v>17811</v>
      </c>
      <c r="L18" s="116">
        <f t="shared" si="3"/>
        <v>0.21676458532586418</v>
      </c>
      <c r="M18" s="115">
        <v>17886</v>
      </c>
      <c r="N18" s="116">
        <f>IFERROR(M18/K18-1,"-")</f>
        <v>4.2108809162877403E-3</v>
      </c>
      <c r="O18" s="116">
        <f>IFERROR(M18/C18-1,"-")</f>
        <v>-3.8438793613246647E-2</v>
      </c>
    </row>
    <row r="19" spans="1:16" x14ac:dyDescent="0.25">
      <c r="A19" s="1" t="s">
        <v>90</v>
      </c>
      <c r="B19" s="114" t="s">
        <v>91</v>
      </c>
      <c r="C19" s="115">
        <v>22771</v>
      </c>
      <c r="D19" s="116">
        <v>-3.0980041703902339E-2</v>
      </c>
      <c r="E19" s="115">
        <v>2386</v>
      </c>
      <c r="F19" s="116">
        <f t="shared" si="0"/>
        <v>-0.89521760133503137</v>
      </c>
      <c r="G19" s="115">
        <v>16459</v>
      </c>
      <c r="H19" s="116">
        <f t="shared" si="1"/>
        <v>5.8981559094719191</v>
      </c>
      <c r="I19" s="115">
        <v>16513</v>
      </c>
      <c r="J19" s="116">
        <f t="shared" si="2"/>
        <v>-0.27482324008607439</v>
      </c>
      <c r="K19" s="115">
        <v>20095</v>
      </c>
      <c r="L19" s="116">
        <f t="shared" si="3"/>
        <v>0.21692000242233389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21989</v>
      </c>
      <c r="D20" s="116">
        <v>-2.5957918050941275E-2</v>
      </c>
      <c r="E20" s="115">
        <v>3004</v>
      </c>
      <c r="F20" s="116">
        <f t="shared" si="0"/>
        <v>-0.86338623857383234</v>
      </c>
      <c r="G20" s="115">
        <v>14831</v>
      </c>
      <c r="H20" s="116">
        <f t="shared" si="1"/>
        <v>3.9370838881491341</v>
      </c>
      <c r="I20" s="115">
        <v>18070</v>
      </c>
      <c r="J20" s="116">
        <f t="shared" si="2"/>
        <v>-0.17822547637455088</v>
      </c>
      <c r="K20" s="115">
        <v>19927</v>
      </c>
      <c r="L20" s="116">
        <f t="shared" si="3"/>
        <v>0.1027670171555064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234787</v>
      </c>
      <c r="D21" s="119">
        <v>-2.8219614660292658E-2</v>
      </c>
      <c r="E21" s="118">
        <v>65275</v>
      </c>
      <c r="F21" s="119">
        <f t="shared" si="0"/>
        <v>-0.72198205181717889</v>
      </c>
      <c r="G21" s="118">
        <v>98762</v>
      </c>
      <c r="H21" s="119">
        <f t="shared" si="1"/>
        <v>0.51301417081577938</v>
      </c>
      <c r="I21" s="118">
        <v>168339</v>
      </c>
      <c r="J21" s="119">
        <f t="shared" si="2"/>
        <v>-0.28301396584989802</v>
      </c>
      <c r="K21" s="118">
        <v>182035</v>
      </c>
      <c r="L21" s="119">
        <f t="shared" si="3"/>
        <v>8.1359637398344953E-2</v>
      </c>
      <c r="M21" s="118">
        <v>160183</v>
      </c>
      <c r="N21" s="119">
        <v>0.12794603310964492</v>
      </c>
      <c r="O21" s="119">
        <v>-0.1570513663847769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67" t="s">
        <v>270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250</v>
      </c>
      <c r="M30" s="113" t="s">
        <v>69</v>
      </c>
      <c r="N30" s="112" t="s">
        <v>271</v>
      </c>
      <c r="O30" s="112" t="s">
        <v>272</v>
      </c>
    </row>
    <row r="31" spans="1:16" x14ac:dyDescent="0.25">
      <c r="B31" s="114" t="s">
        <v>71</v>
      </c>
      <c r="C31" s="115">
        <v>2210</v>
      </c>
      <c r="D31" s="116">
        <v>1.7495395948434522E-2</v>
      </c>
      <c r="E31" s="115">
        <v>1214</v>
      </c>
      <c r="F31" s="116">
        <f t="shared" ref="F31:F43" si="6">IFERROR(E31/C31-1,"-")</f>
        <v>-0.45067873303167416</v>
      </c>
      <c r="G31" s="115">
        <v>520</v>
      </c>
      <c r="H31" s="116">
        <f t="shared" ref="H31:H43" si="7">IFERROR(G31/E31-1,"-")</f>
        <v>-0.57166392092257001</v>
      </c>
      <c r="I31" s="115">
        <v>942</v>
      </c>
      <c r="J31" s="116">
        <f t="shared" ref="J31:J43" si="8">IFERROR(I31/G31-1,"-")</f>
        <v>0.81153846153846154</v>
      </c>
      <c r="K31" s="115">
        <v>6722</v>
      </c>
      <c r="L31" s="116">
        <f t="shared" ref="L31:L43" si="9">IFERROR(K31/I31-1,"-")</f>
        <v>6.1358811040339702</v>
      </c>
      <c r="M31" s="115">
        <v>1440</v>
      </c>
      <c r="N31" s="116">
        <f t="shared" ref="N31:N41" si="10">IFERROR(M31/K31-1,"-")</f>
        <v>-0.78577804224933057</v>
      </c>
      <c r="O31" s="116">
        <f t="shared" ref="O31" si="11">M31/C31-1</f>
        <v>-0.34841628959276016</v>
      </c>
    </row>
    <row r="32" spans="1:16" x14ac:dyDescent="0.25">
      <c r="B32" s="114" t="s">
        <v>73</v>
      </c>
      <c r="C32" s="115">
        <v>1915</v>
      </c>
      <c r="D32" s="116">
        <v>-0.31850533807829184</v>
      </c>
      <c r="E32" s="115">
        <v>904</v>
      </c>
      <c r="F32" s="116">
        <f t="shared" si="6"/>
        <v>-0.52793733681462141</v>
      </c>
      <c r="G32" s="115">
        <v>511</v>
      </c>
      <c r="H32" s="116">
        <f t="shared" si="7"/>
        <v>-0.43473451327433632</v>
      </c>
      <c r="I32" s="115">
        <v>610</v>
      </c>
      <c r="J32" s="116">
        <f t="shared" si="8"/>
        <v>0.19373776908023488</v>
      </c>
      <c r="K32" s="115">
        <v>3306</v>
      </c>
      <c r="L32" s="116">
        <f t="shared" si="9"/>
        <v>4.4196721311475411</v>
      </c>
      <c r="M32" s="115">
        <v>2089</v>
      </c>
      <c r="N32" s="116">
        <f t="shared" si="10"/>
        <v>-0.36811857229280098</v>
      </c>
      <c r="O32" s="116">
        <f>IFERROR(M32/C32-1,"-")</f>
        <v>9.0861618798955712E-2</v>
      </c>
    </row>
    <row r="33" spans="2:16" x14ac:dyDescent="0.25">
      <c r="B33" s="114" t="s">
        <v>75</v>
      </c>
      <c r="C33" s="115">
        <v>2142</v>
      </c>
      <c r="D33" s="116">
        <v>-0.18462124095926913</v>
      </c>
      <c r="E33" s="115">
        <v>787</v>
      </c>
      <c r="F33" s="116">
        <f t="shared" si="6"/>
        <v>-0.6325863678804855</v>
      </c>
      <c r="G33" s="115">
        <v>731</v>
      </c>
      <c r="H33" s="116">
        <f t="shared" si="7"/>
        <v>-7.1156289707751008E-2</v>
      </c>
      <c r="I33" s="115">
        <v>1784</v>
      </c>
      <c r="J33" s="116">
        <f t="shared" si="8"/>
        <v>1.4404924760601916</v>
      </c>
      <c r="K33" s="115">
        <v>3072</v>
      </c>
      <c r="L33" s="116">
        <f t="shared" si="9"/>
        <v>0.72197309417040367</v>
      </c>
      <c r="M33" s="115">
        <v>4827</v>
      </c>
      <c r="N33" s="116">
        <f t="shared" si="10"/>
        <v>0.5712890625</v>
      </c>
      <c r="O33" s="116">
        <f t="shared" ref="O33:O42" si="12">IFERROR(M33/C33-1,"-")</f>
        <v>1.2535014005602241</v>
      </c>
    </row>
    <row r="34" spans="2:16" x14ac:dyDescent="0.25">
      <c r="B34" s="114" t="s">
        <v>77</v>
      </c>
      <c r="C34" s="115">
        <v>2852</v>
      </c>
      <c r="D34" s="116">
        <v>0.28237410071942448</v>
      </c>
      <c r="E34" s="115">
        <v>0</v>
      </c>
      <c r="F34" s="116">
        <f t="shared" si="6"/>
        <v>-1</v>
      </c>
      <c r="G34" s="115">
        <v>712</v>
      </c>
      <c r="H34" s="116" t="str">
        <f t="shared" si="7"/>
        <v>-</v>
      </c>
      <c r="I34" s="115">
        <v>903</v>
      </c>
      <c r="J34" s="116">
        <f t="shared" si="8"/>
        <v>0.26825842696629221</v>
      </c>
      <c r="K34" s="115">
        <v>3399</v>
      </c>
      <c r="L34" s="116">
        <f t="shared" si="9"/>
        <v>2.7641196013289036</v>
      </c>
      <c r="M34" s="115">
        <v>2132</v>
      </c>
      <c r="N34" s="116">
        <f t="shared" si="10"/>
        <v>-0.37275669314504267</v>
      </c>
      <c r="O34" s="116">
        <f t="shared" si="12"/>
        <v>-0.25245441795231416</v>
      </c>
    </row>
    <row r="35" spans="2:16" x14ac:dyDescent="0.25">
      <c r="B35" s="114" t="s">
        <v>79</v>
      </c>
      <c r="C35" s="115">
        <v>2250</v>
      </c>
      <c r="D35" s="116">
        <v>-0.26710097719869708</v>
      </c>
      <c r="E35" s="115">
        <v>0</v>
      </c>
      <c r="F35" s="116">
        <f t="shared" si="6"/>
        <v>-1</v>
      </c>
      <c r="G35" s="115">
        <v>793</v>
      </c>
      <c r="H35" s="116" t="str">
        <f t="shared" si="7"/>
        <v>-</v>
      </c>
      <c r="I35" s="115">
        <v>1407</v>
      </c>
      <c r="J35" s="116">
        <f t="shared" si="8"/>
        <v>0.77427490542244648</v>
      </c>
      <c r="K35" s="115">
        <v>3612</v>
      </c>
      <c r="L35" s="116">
        <f t="shared" si="9"/>
        <v>1.5671641791044775</v>
      </c>
      <c r="M35" s="115">
        <v>1512</v>
      </c>
      <c r="N35" s="116">
        <f t="shared" si="10"/>
        <v>-0.58139534883720922</v>
      </c>
      <c r="O35" s="116">
        <f t="shared" si="12"/>
        <v>-0.32799999999999996</v>
      </c>
    </row>
    <row r="36" spans="2:16" x14ac:dyDescent="0.25">
      <c r="B36" s="114" t="s">
        <v>81</v>
      </c>
      <c r="C36" s="115">
        <v>2571</v>
      </c>
      <c r="D36" s="116">
        <v>9.0330788804071194E-2</v>
      </c>
      <c r="E36" s="115">
        <v>0</v>
      </c>
      <c r="F36" s="116">
        <f t="shared" si="6"/>
        <v>-1</v>
      </c>
      <c r="G36" s="115">
        <v>2003</v>
      </c>
      <c r="H36" s="116" t="str">
        <f t="shared" si="7"/>
        <v>-</v>
      </c>
      <c r="I36" s="115">
        <v>1369</v>
      </c>
      <c r="J36" s="116">
        <f t="shared" si="8"/>
        <v>-0.31652521218172736</v>
      </c>
      <c r="K36" s="115">
        <v>2638</v>
      </c>
      <c r="L36" s="116">
        <f t="shared" si="9"/>
        <v>0.92695398100803517</v>
      </c>
      <c r="M36" s="115">
        <v>1891</v>
      </c>
      <c r="N36" s="116">
        <f t="shared" si="10"/>
        <v>-0.28316906747536008</v>
      </c>
      <c r="O36" s="116">
        <f t="shared" si="12"/>
        <v>-0.26448852586542204</v>
      </c>
    </row>
    <row r="37" spans="2:16" x14ac:dyDescent="0.25">
      <c r="B37" s="114" t="s">
        <v>83</v>
      </c>
      <c r="C37" s="115">
        <v>2710</v>
      </c>
      <c r="D37" s="116">
        <v>4.9167634533488158E-2</v>
      </c>
      <c r="E37" s="115">
        <v>0</v>
      </c>
      <c r="F37" s="116">
        <f t="shared" si="6"/>
        <v>-1</v>
      </c>
      <c r="G37" s="115">
        <v>2615</v>
      </c>
      <c r="H37" s="116" t="str">
        <f t="shared" si="7"/>
        <v>-</v>
      </c>
      <c r="I37" s="115">
        <v>1203</v>
      </c>
      <c r="J37" s="116">
        <f t="shared" si="8"/>
        <v>-0.539961759082218</v>
      </c>
      <c r="K37" s="115">
        <v>2644</v>
      </c>
      <c r="L37" s="116">
        <f t="shared" si="9"/>
        <v>1.1978387364921033</v>
      </c>
      <c r="M37" s="115">
        <v>2110</v>
      </c>
      <c r="N37" s="116">
        <f t="shared" si="10"/>
        <v>-0.20196671709531011</v>
      </c>
      <c r="O37" s="116">
        <f t="shared" si="12"/>
        <v>-0.22140221402214022</v>
      </c>
    </row>
    <row r="38" spans="2:16" x14ac:dyDescent="0.25">
      <c r="B38" s="114" t="s">
        <v>85</v>
      </c>
      <c r="C38" s="115">
        <v>3536</v>
      </c>
      <c r="D38" s="116">
        <v>-0.41899441340782118</v>
      </c>
      <c r="E38" s="115">
        <v>2492</v>
      </c>
      <c r="F38" s="116">
        <f t="shared" si="6"/>
        <v>-0.29524886877828049</v>
      </c>
      <c r="G38" s="115">
        <v>3375</v>
      </c>
      <c r="H38" s="116">
        <f t="shared" si="7"/>
        <v>0.3543338683788122</v>
      </c>
      <c r="I38" s="115">
        <v>3184</v>
      </c>
      <c r="J38" s="116">
        <f t="shared" si="8"/>
        <v>-5.6592592592592639E-2</v>
      </c>
      <c r="K38" s="115">
        <v>2887</v>
      </c>
      <c r="L38" s="116">
        <f t="shared" si="9"/>
        <v>-9.3278894472361817E-2</v>
      </c>
      <c r="M38" s="115">
        <v>2116</v>
      </c>
      <c r="N38" s="116">
        <f t="shared" si="10"/>
        <v>-0.26705923103567719</v>
      </c>
      <c r="O38" s="116">
        <f t="shared" si="12"/>
        <v>-0.40158371040723984</v>
      </c>
    </row>
    <row r="39" spans="2:16" x14ac:dyDescent="0.25">
      <c r="B39" s="114" t="s">
        <v>87</v>
      </c>
      <c r="C39" s="115">
        <v>4209</v>
      </c>
      <c r="D39" s="116">
        <v>0.37100977198697072</v>
      </c>
      <c r="E39" s="115">
        <v>485</v>
      </c>
      <c r="F39" s="116">
        <f t="shared" si="6"/>
        <v>-0.8847707293894036</v>
      </c>
      <c r="G39" s="115">
        <v>2108</v>
      </c>
      <c r="H39" s="116">
        <f t="shared" si="7"/>
        <v>3.3463917525773192</v>
      </c>
      <c r="I39" s="115">
        <v>1825</v>
      </c>
      <c r="J39" s="116">
        <f t="shared" si="8"/>
        <v>-0.13425047438330173</v>
      </c>
      <c r="K39" s="115">
        <v>3190</v>
      </c>
      <c r="L39" s="116">
        <f t="shared" si="9"/>
        <v>0.74794520547945198</v>
      </c>
      <c r="M39" s="115">
        <v>2770</v>
      </c>
      <c r="N39" s="116">
        <f t="shared" si="10"/>
        <v>-0.13166144200626961</v>
      </c>
      <c r="O39" s="116">
        <f t="shared" si="12"/>
        <v>-0.34188643383226425</v>
      </c>
    </row>
    <row r="40" spans="2:16" x14ac:dyDescent="0.25">
      <c r="B40" s="114" t="s">
        <v>89</v>
      </c>
      <c r="C40" s="115">
        <v>3643</v>
      </c>
      <c r="D40" s="116">
        <v>0.76160541586073505</v>
      </c>
      <c r="E40" s="115">
        <v>528</v>
      </c>
      <c r="F40" s="116">
        <f t="shared" si="6"/>
        <v>-0.85506450727422456</v>
      </c>
      <c r="G40" s="115">
        <v>2051</v>
      </c>
      <c r="H40" s="116">
        <f t="shared" si="7"/>
        <v>2.8844696969696968</v>
      </c>
      <c r="I40" s="115">
        <v>2115</v>
      </c>
      <c r="J40" s="116">
        <f t="shared" si="8"/>
        <v>3.1204290589956107E-2</v>
      </c>
      <c r="K40" s="115">
        <v>2565</v>
      </c>
      <c r="L40" s="116">
        <f t="shared" si="9"/>
        <v>0.2127659574468086</v>
      </c>
      <c r="M40" s="115">
        <v>2189</v>
      </c>
      <c r="N40" s="116">
        <f t="shared" si="10"/>
        <v>-0.14658869395711505</v>
      </c>
      <c r="O40" s="116">
        <f t="shared" si="12"/>
        <v>-0.39912160307438926</v>
      </c>
    </row>
    <row r="41" spans="2:16" x14ac:dyDescent="0.25">
      <c r="B41" s="114" t="s">
        <v>91</v>
      </c>
      <c r="C41" s="115">
        <v>1754</v>
      </c>
      <c r="D41" s="116">
        <v>-0.21521252796420587</v>
      </c>
      <c r="E41" s="115">
        <v>509</v>
      </c>
      <c r="F41" s="116">
        <f t="shared" si="6"/>
        <v>-0.70980615735461794</v>
      </c>
      <c r="G41" s="115">
        <v>807</v>
      </c>
      <c r="H41" s="116">
        <f t="shared" si="7"/>
        <v>0.58546168958742628</v>
      </c>
      <c r="I41" s="115">
        <v>2957</v>
      </c>
      <c r="J41" s="116">
        <f t="shared" si="8"/>
        <v>2.6641883519206941</v>
      </c>
      <c r="K41" s="115">
        <v>2171</v>
      </c>
      <c r="L41" s="116">
        <f t="shared" si="9"/>
        <v>-0.26580994250930001</v>
      </c>
      <c r="M41" s="115"/>
      <c r="N41" s="116"/>
      <c r="O41" s="116"/>
    </row>
    <row r="42" spans="2:16" x14ac:dyDescent="0.25">
      <c r="B42" s="114" t="s">
        <v>93</v>
      </c>
      <c r="C42" s="115">
        <v>1177</v>
      </c>
      <c r="D42" s="116">
        <v>-0.47290640394088668</v>
      </c>
      <c r="E42" s="115">
        <v>9</v>
      </c>
      <c r="F42" s="116">
        <f t="shared" si="6"/>
        <v>-0.99235344095157174</v>
      </c>
      <c r="G42" s="115">
        <v>1060</v>
      </c>
      <c r="H42" s="116">
        <f t="shared" si="7"/>
        <v>116.77777777777777</v>
      </c>
      <c r="I42" s="115">
        <v>2919</v>
      </c>
      <c r="J42" s="116">
        <f t="shared" si="8"/>
        <v>1.7537735849056606</v>
      </c>
      <c r="K42" s="115">
        <v>4029</v>
      </c>
      <c r="L42" s="116">
        <f t="shared" si="9"/>
        <v>0.38026721479958892</v>
      </c>
      <c r="M42" s="115"/>
      <c r="N42" s="116"/>
      <c r="O42" s="116"/>
    </row>
    <row r="43" spans="2:16" ht="15.75" x14ac:dyDescent="0.25">
      <c r="B43" s="117" t="s">
        <v>30</v>
      </c>
      <c r="C43" s="118">
        <v>30969</v>
      </c>
      <c r="D43" s="119">
        <v>-7.65446087786259E-2</v>
      </c>
      <c r="E43" s="118">
        <v>6950</v>
      </c>
      <c r="F43" s="119">
        <f t="shared" si="6"/>
        <v>-0.77558203364654976</v>
      </c>
      <c r="G43" s="118">
        <v>17286</v>
      </c>
      <c r="H43" s="119">
        <f t="shared" si="7"/>
        <v>1.4871942446043165</v>
      </c>
      <c r="I43" s="118">
        <v>21218</v>
      </c>
      <c r="J43" s="119">
        <f t="shared" si="8"/>
        <v>0.2274673145898416</v>
      </c>
      <c r="K43" s="118">
        <v>40235</v>
      </c>
      <c r="L43" s="119">
        <f t="shared" si="9"/>
        <v>0.89626732019983035</v>
      </c>
      <c r="M43" s="118">
        <v>23076</v>
      </c>
      <c r="N43" s="119">
        <v>-0.32199206698986338</v>
      </c>
      <c r="O43" s="119">
        <v>-0.17697410656965551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67" t="s">
        <v>273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250</v>
      </c>
      <c r="M52" s="113" t="s">
        <v>69</v>
      </c>
      <c r="N52" s="112" t="s">
        <v>271</v>
      </c>
      <c r="O52" s="112" t="s">
        <v>272</v>
      </c>
    </row>
    <row r="53" spans="1:16" x14ac:dyDescent="0.25">
      <c r="A53" s="1">
        <v>1</v>
      </c>
      <c r="B53" s="114" t="s">
        <v>71</v>
      </c>
      <c r="C53" s="115">
        <v>1334</v>
      </c>
      <c r="D53" s="116">
        <v>6.4644852354349469E-2</v>
      </c>
      <c r="E53" s="115">
        <v>563</v>
      </c>
      <c r="F53" s="116">
        <f t="shared" ref="F53:F65" si="13">IFERROR(E53/C53-1,"-")</f>
        <v>-0.57796101949025491</v>
      </c>
      <c r="G53" s="115">
        <v>258</v>
      </c>
      <c r="H53" s="116">
        <f t="shared" ref="H53:H65" si="14">IFERROR(G53/E53-1,"-")</f>
        <v>-0.54174067495559508</v>
      </c>
      <c r="I53" s="115">
        <v>843</v>
      </c>
      <c r="J53" s="116">
        <f t="shared" ref="J53:J65" si="15">IFERROR(I53/G53-1,"-")</f>
        <v>2.2674418604651163</v>
      </c>
      <c r="K53" s="115">
        <v>1740</v>
      </c>
      <c r="L53" s="116">
        <f>IFERROR(K53/I53-1,"-")</f>
        <v>1.0640569395017794</v>
      </c>
      <c r="M53" s="115">
        <v>940</v>
      </c>
      <c r="N53" s="116">
        <f t="shared" ref="N53:N63" si="16">IFERROR(M53/K53-1,"-")</f>
        <v>-0.45977011494252873</v>
      </c>
      <c r="O53" s="116">
        <f t="shared" ref="O53" si="17">IFERROR(M53/C53-1,"-")</f>
        <v>-0.29535232383808097</v>
      </c>
    </row>
    <row r="54" spans="1:16" x14ac:dyDescent="0.25">
      <c r="A54" s="1">
        <v>2</v>
      </c>
      <c r="B54" s="114" t="s">
        <v>73</v>
      </c>
      <c r="C54" s="115">
        <v>1064</v>
      </c>
      <c r="D54" s="116">
        <v>-0.45041322314049592</v>
      </c>
      <c r="E54" s="115">
        <v>504</v>
      </c>
      <c r="F54" s="116">
        <f t="shared" si="13"/>
        <v>-0.52631578947368429</v>
      </c>
      <c r="G54" s="115">
        <v>16</v>
      </c>
      <c r="H54" s="116">
        <f t="shared" si="14"/>
        <v>-0.96825396825396826</v>
      </c>
      <c r="I54" s="115">
        <v>552</v>
      </c>
      <c r="J54" s="116">
        <f t="shared" si="15"/>
        <v>33.5</v>
      </c>
      <c r="K54" s="115">
        <v>1148</v>
      </c>
      <c r="L54" s="116">
        <f t="shared" ref="L54:L65" si="18">IFERROR(K54/I54-1,"-")</f>
        <v>1.0797101449275361</v>
      </c>
      <c r="M54" s="115">
        <v>1412</v>
      </c>
      <c r="N54" s="116">
        <f t="shared" si="16"/>
        <v>0.2299651567944252</v>
      </c>
      <c r="O54" s="116">
        <f>IFERROR(M54/C54-1,"-")</f>
        <v>0.3270676691729324</v>
      </c>
    </row>
    <row r="55" spans="1:16" x14ac:dyDescent="0.25">
      <c r="A55" s="1">
        <v>3</v>
      </c>
      <c r="B55" s="114" t="s">
        <v>75</v>
      </c>
      <c r="C55" s="115">
        <v>1309</v>
      </c>
      <c r="D55" s="116">
        <v>0.23374175306314804</v>
      </c>
      <c r="E55" s="115">
        <v>522</v>
      </c>
      <c r="F55" s="116">
        <f t="shared" si="13"/>
        <v>-0.60122230710466007</v>
      </c>
      <c r="G55" s="115">
        <v>359</v>
      </c>
      <c r="H55" s="116">
        <f t="shared" si="14"/>
        <v>-0.3122605363984674</v>
      </c>
      <c r="I55" s="115">
        <v>1584</v>
      </c>
      <c r="J55" s="116">
        <f t="shared" si="15"/>
        <v>3.4122562674094707</v>
      </c>
      <c r="K55" s="115">
        <v>1437</v>
      </c>
      <c r="L55" s="116">
        <f t="shared" si="18"/>
        <v>-9.2803030303030276E-2</v>
      </c>
      <c r="M55" s="115">
        <v>1780</v>
      </c>
      <c r="N55" s="116">
        <f t="shared" si="16"/>
        <v>0.23869171885873341</v>
      </c>
      <c r="O55" s="116">
        <f t="shared" ref="O55:O64" si="19">IFERROR(M55/C55-1,"-")</f>
        <v>0.35981665393430107</v>
      </c>
    </row>
    <row r="56" spans="1:16" x14ac:dyDescent="0.25">
      <c r="A56" s="1">
        <v>4</v>
      </c>
      <c r="B56" s="114" t="s">
        <v>77</v>
      </c>
      <c r="C56" s="115">
        <v>1046</v>
      </c>
      <c r="D56" s="116">
        <v>0.17528089887640452</v>
      </c>
      <c r="E56" s="115">
        <v>0</v>
      </c>
      <c r="F56" s="116">
        <f t="shared" si="13"/>
        <v>-1</v>
      </c>
      <c r="G56" s="115">
        <v>188</v>
      </c>
      <c r="H56" s="116" t="str">
        <f t="shared" si="14"/>
        <v>-</v>
      </c>
      <c r="I56" s="115">
        <v>851</v>
      </c>
      <c r="J56" s="116">
        <f t="shared" si="15"/>
        <v>3.5265957446808507</v>
      </c>
      <c r="K56" s="115">
        <v>1028</v>
      </c>
      <c r="L56" s="116">
        <f t="shared" si="18"/>
        <v>0.20799059929494712</v>
      </c>
      <c r="M56" s="115">
        <v>652</v>
      </c>
      <c r="N56" s="116">
        <f t="shared" si="16"/>
        <v>-0.36575875486381326</v>
      </c>
      <c r="O56" s="116">
        <f t="shared" si="19"/>
        <v>-0.37667304015296366</v>
      </c>
    </row>
    <row r="57" spans="1:16" x14ac:dyDescent="0.25">
      <c r="A57" s="1">
        <v>5</v>
      </c>
      <c r="B57" s="114" t="s">
        <v>79</v>
      </c>
      <c r="C57" s="115">
        <v>1367</v>
      </c>
      <c r="D57" s="116">
        <v>-0.21974885844748859</v>
      </c>
      <c r="E57" s="115">
        <v>0</v>
      </c>
      <c r="F57" s="116">
        <f t="shared" si="13"/>
        <v>-1</v>
      </c>
      <c r="G57" s="115">
        <v>467</v>
      </c>
      <c r="H57" s="116" t="str">
        <f t="shared" si="14"/>
        <v>-</v>
      </c>
      <c r="I57" s="115">
        <v>944</v>
      </c>
      <c r="J57" s="116">
        <f t="shared" si="15"/>
        <v>1.0214132762312635</v>
      </c>
      <c r="K57" s="115">
        <v>841</v>
      </c>
      <c r="L57" s="116">
        <f t="shared" si="18"/>
        <v>-0.10911016949152541</v>
      </c>
      <c r="M57" s="115">
        <v>401</v>
      </c>
      <c r="N57" s="116">
        <f t="shared" si="16"/>
        <v>-0.52318668252080858</v>
      </c>
      <c r="O57" s="116">
        <f t="shared" si="19"/>
        <v>-0.70665691294806143</v>
      </c>
    </row>
    <row r="58" spans="1:16" x14ac:dyDescent="0.25">
      <c r="A58" s="1">
        <v>6</v>
      </c>
      <c r="B58" s="114" t="s">
        <v>81</v>
      </c>
      <c r="C58" s="115">
        <v>1374</v>
      </c>
      <c r="D58" s="116">
        <v>0.4049079754601228</v>
      </c>
      <c r="E58" s="115">
        <v>0</v>
      </c>
      <c r="F58" s="116">
        <f t="shared" si="13"/>
        <v>-1</v>
      </c>
      <c r="G58" s="115">
        <v>1196</v>
      </c>
      <c r="H58" s="116" t="str">
        <f t="shared" si="14"/>
        <v>-</v>
      </c>
      <c r="I58" s="115">
        <v>862</v>
      </c>
      <c r="J58" s="116">
        <f t="shared" si="15"/>
        <v>-0.27926421404682278</v>
      </c>
      <c r="K58" s="115">
        <v>1029</v>
      </c>
      <c r="L58" s="116">
        <f t="shared" si="18"/>
        <v>0.19373549883990715</v>
      </c>
      <c r="M58" s="115">
        <v>1248</v>
      </c>
      <c r="N58" s="116">
        <f t="shared" si="16"/>
        <v>0.2128279883381925</v>
      </c>
      <c r="O58" s="116">
        <f t="shared" si="19"/>
        <v>-9.1703056768558944E-2</v>
      </c>
    </row>
    <row r="59" spans="1:16" x14ac:dyDescent="0.25">
      <c r="A59" s="1">
        <v>7</v>
      </c>
      <c r="B59" s="114" t="s">
        <v>83</v>
      </c>
      <c r="C59" s="115">
        <v>1777</v>
      </c>
      <c r="D59" s="116">
        <v>1.5134370579915135</v>
      </c>
      <c r="E59" s="115">
        <v>0</v>
      </c>
      <c r="F59" s="116">
        <f t="shared" si="13"/>
        <v>-1</v>
      </c>
      <c r="G59" s="115">
        <v>1527</v>
      </c>
      <c r="H59" s="116" t="str">
        <f t="shared" si="14"/>
        <v>-</v>
      </c>
      <c r="I59" s="115">
        <v>739</v>
      </c>
      <c r="J59" s="116">
        <f t="shared" si="15"/>
        <v>-0.51604453176162413</v>
      </c>
      <c r="K59" s="115">
        <v>857</v>
      </c>
      <c r="L59" s="116">
        <f t="shared" si="18"/>
        <v>0.15967523680649531</v>
      </c>
      <c r="M59" s="115">
        <v>786</v>
      </c>
      <c r="N59" s="116">
        <f t="shared" si="16"/>
        <v>-8.2847141190198315E-2</v>
      </c>
      <c r="O59" s="116">
        <f t="shared" si="19"/>
        <v>-0.55768148564997189</v>
      </c>
    </row>
    <row r="60" spans="1:16" x14ac:dyDescent="0.25">
      <c r="A60" s="1">
        <v>8</v>
      </c>
      <c r="B60" s="114" t="s">
        <v>85</v>
      </c>
      <c r="C60" s="115">
        <v>1555</v>
      </c>
      <c r="D60" s="116">
        <v>0.15958240119313949</v>
      </c>
      <c r="E60" s="115">
        <v>0</v>
      </c>
      <c r="F60" s="116">
        <f t="shared" si="13"/>
        <v>-1</v>
      </c>
      <c r="G60" s="115">
        <v>2183</v>
      </c>
      <c r="H60" s="116" t="str">
        <f t="shared" si="14"/>
        <v>-</v>
      </c>
      <c r="I60" s="115">
        <v>1413</v>
      </c>
      <c r="J60" s="116">
        <f t="shared" si="15"/>
        <v>-0.35272560696289512</v>
      </c>
      <c r="K60" s="115">
        <v>1437</v>
      </c>
      <c r="L60" s="116">
        <f t="shared" si="18"/>
        <v>1.6985138004246281E-2</v>
      </c>
      <c r="M60" s="115">
        <v>1083</v>
      </c>
      <c r="N60" s="116">
        <f t="shared" si="16"/>
        <v>-0.24634655532359084</v>
      </c>
      <c r="O60" s="116">
        <f t="shared" si="19"/>
        <v>-0.3035369774919614</v>
      </c>
    </row>
    <row r="61" spans="1:16" x14ac:dyDescent="0.25">
      <c r="A61" s="1">
        <v>9</v>
      </c>
      <c r="B61" s="114" t="s">
        <v>87</v>
      </c>
      <c r="C61" s="115">
        <v>2661</v>
      </c>
      <c r="D61" s="116">
        <v>0.64665841584158423</v>
      </c>
      <c r="E61" s="115">
        <v>144</v>
      </c>
      <c r="F61" s="116">
        <f t="shared" si="13"/>
        <v>-0.94588500563697853</v>
      </c>
      <c r="G61" s="115">
        <v>1251</v>
      </c>
      <c r="H61" s="116">
        <f t="shared" si="14"/>
        <v>7.6875</v>
      </c>
      <c r="I61" s="115">
        <v>1401</v>
      </c>
      <c r="J61" s="116">
        <f t="shared" si="15"/>
        <v>0.11990407673860903</v>
      </c>
      <c r="K61" s="115">
        <v>925</v>
      </c>
      <c r="L61" s="116">
        <f t="shared" si="18"/>
        <v>-0.33975731620271232</v>
      </c>
      <c r="M61" s="115">
        <v>779</v>
      </c>
      <c r="N61" s="116">
        <f t="shared" si="16"/>
        <v>-0.15783783783783789</v>
      </c>
      <c r="O61" s="116">
        <f t="shared" si="19"/>
        <v>-0.70725291243893273</v>
      </c>
    </row>
    <row r="62" spans="1:16" x14ac:dyDescent="0.25">
      <c r="A62" s="1">
        <v>10</v>
      </c>
      <c r="B62" s="114" t="s">
        <v>89</v>
      </c>
      <c r="C62" s="115">
        <v>2962</v>
      </c>
      <c r="D62" s="116">
        <v>2.1310782241014801</v>
      </c>
      <c r="E62" s="115">
        <v>106</v>
      </c>
      <c r="F62" s="116">
        <f t="shared" si="13"/>
        <v>-0.9642133693450371</v>
      </c>
      <c r="G62" s="115">
        <v>1256</v>
      </c>
      <c r="H62" s="116">
        <f t="shared" si="14"/>
        <v>10.849056603773585</v>
      </c>
      <c r="I62" s="115">
        <v>1534</v>
      </c>
      <c r="J62" s="116">
        <f t="shared" si="15"/>
        <v>0.22133757961783429</v>
      </c>
      <c r="K62" s="115">
        <v>1410</v>
      </c>
      <c r="L62" s="116">
        <f t="shared" si="18"/>
        <v>-8.0834419817470637E-2</v>
      </c>
      <c r="M62" s="115">
        <v>775</v>
      </c>
      <c r="N62" s="116">
        <f t="shared" si="16"/>
        <v>-0.45035460992907805</v>
      </c>
      <c r="O62" s="116">
        <f t="shared" si="19"/>
        <v>-0.73835246455097914</v>
      </c>
    </row>
    <row r="63" spans="1:16" x14ac:dyDescent="0.25">
      <c r="A63" s="1">
        <v>11</v>
      </c>
      <c r="B63" s="114" t="s">
        <v>91</v>
      </c>
      <c r="C63" s="115">
        <v>933</v>
      </c>
      <c r="D63" s="116">
        <v>-0.25360000000000005</v>
      </c>
      <c r="E63" s="115">
        <v>99</v>
      </c>
      <c r="F63" s="116">
        <f t="shared" si="13"/>
        <v>-0.89389067524115751</v>
      </c>
      <c r="G63" s="115">
        <v>757</v>
      </c>
      <c r="H63" s="116">
        <f t="shared" si="14"/>
        <v>6.6464646464646462</v>
      </c>
      <c r="I63" s="115">
        <v>1893</v>
      </c>
      <c r="J63" s="116">
        <f t="shared" si="15"/>
        <v>1.500660501981506</v>
      </c>
      <c r="K63" s="115">
        <v>1531</v>
      </c>
      <c r="L63" s="116">
        <f t="shared" si="18"/>
        <v>-0.19123085050184896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626</v>
      </c>
      <c r="D64" s="116">
        <v>-0.54538852578068264</v>
      </c>
      <c r="E64" s="115">
        <v>9</v>
      </c>
      <c r="F64" s="116">
        <f t="shared" si="13"/>
        <v>-0.98562300319488816</v>
      </c>
      <c r="G64" s="115">
        <v>838</v>
      </c>
      <c r="H64" s="116">
        <f t="shared" si="14"/>
        <v>92.111111111111114</v>
      </c>
      <c r="I64" s="115">
        <v>1612</v>
      </c>
      <c r="J64" s="116">
        <f t="shared" si="15"/>
        <v>0.92362768496420045</v>
      </c>
      <c r="K64" s="115">
        <v>1688</v>
      </c>
      <c r="L64" s="116">
        <f t="shared" si="18"/>
        <v>4.7146401985111552E-2</v>
      </c>
      <c r="M64" s="115"/>
      <c r="N64" s="116"/>
      <c r="O64" s="116"/>
    </row>
    <row r="65" spans="1:16" ht="15.75" x14ac:dyDescent="0.25">
      <c r="B65" s="117" t="s">
        <v>30</v>
      </c>
      <c r="C65" s="118">
        <v>18008</v>
      </c>
      <c r="D65" s="119">
        <v>0.19203018468259758</v>
      </c>
      <c r="E65" s="118">
        <v>1947</v>
      </c>
      <c r="F65" s="119">
        <f t="shared" si="13"/>
        <v>-0.89188138605064415</v>
      </c>
      <c r="G65" s="118">
        <v>10296</v>
      </c>
      <c r="H65" s="119">
        <f t="shared" si="14"/>
        <v>4.2881355932203391</v>
      </c>
      <c r="I65" s="118">
        <v>14228</v>
      </c>
      <c r="J65" s="119">
        <f t="shared" si="15"/>
        <v>0.38189588189588197</v>
      </c>
      <c r="K65" s="118">
        <v>15071</v>
      </c>
      <c r="L65" s="119">
        <f t="shared" si="18"/>
        <v>5.924936744447562E-2</v>
      </c>
      <c r="M65" s="118">
        <v>9856</v>
      </c>
      <c r="N65" s="119">
        <v>-0.16841039487006415</v>
      </c>
      <c r="O65" s="119">
        <v>-0.40081463918779259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67" t="s">
        <v>274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250</v>
      </c>
      <c r="M74" s="113" t="s">
        <v>69</v>
      </c>
      <c r="N74" s="112" t="s">
        <v>271</v>
      </c>
      <c r="O74" s="112" t="s">
        <v>272</v>
      </c>
    </row>
    <row r="75" spans="1:16" x14ac:dyDescent="0.25">
      <c r="A75" s="1">
        <v>1</v>
      </c>
      <c r="B75" s="114" t="s">
        <v>71</v>
      </c>
      <c r="C75" s="115">
        <v>876</v>
      </c>
      <c r="D75" s="116">
        <v>-4.6789989118607211E-2</v>
      </c>
      <c r="E75" s="115">
        <v>651</v>
      </c>
      <c r="F75" s="116">
        <f t="shared" ref="F75:F87" si="20">IFERROR(E75/C75-1,"-")</f>
        <v>-0.25684931506849318</v>
      </c>
      <c r="G75" s="115">
        <v>262</v>
      </c>
      <c r="H75" s="116">
        <f t="shared" ref="H75:H87" si="21">IFERROR(G75/E75-1,"-")</f>
        <v>-0.59754224270353307</v>
      </c>
      <c r="I75" s="115">
        <v>99</v>
      </c>
      <c r="J75" s="116">
        <f t="shared" ref="J75:J87" si="22">IFERROR(I75/G75-1,"-")</f>
        <v>-0.62213740458015265</v>
      </c>
      <c r="K75" s="115">
        <v>4982</v>
      </c>
      <c r="L75" s="116">
        <f>IFERROR(K75/I75-1,"-")</f>
        <v>49.323232323232325</v>
      </c>
      <c r="M75" s="115">
        <v>500</v>
      </c>
      <c r="N75" s="116">
        <f t="shared" ref="N75:N83" si="23">IFERROR(M75/K75-1,"-")</f>
        <v>-0.89963869931754314</v>
      </c>
      <c r="O75" s="116">
        <f t="shared" ref="O75" si="24">M75/C75-1</f>
        <v>-0.42922374429223742</v>
      </c>
    </row>
    <row r="76" spans="1:16" x14ac:dyDescent="0.25">
      <c r="A76" s="1">
        <v>2</v>
      </c>
      <c r="B76" s="114" t="s">
        <v>73</v>
      </c>
      <c r="C76" s="115">
        <v>851</v>
      </c>
      <c r="D76" s="116">
        <v>-2.6315789473684181E-2</v>
      </c>
      <c r="E76" s="115">
        <v>400</v>
      </c>
      <c r="F76" s="116">
        <f t="shared" si="20"/>
        <v>-0.5299647473560517</v>
      </c>
      <c r="G76" s="115">
        <v>495</v>
      </c>
      <c r="H76" s="116">
        <f t="shared" si="21"/>
        <v>0.23750000000000004</v>
      </c>
      <c r="I76" s="115">
        <v>58</v>
      </c>
      <c r="J76" s="116">
        <f t="shared" si="22"/>
        <v>-0.88282828282828285</v>
      </c>
      <c r="K76" s="115">
        <v>2158</v>
      </c>
      <c r="L76" s="116">
        <f t="shared" ref="L76:L87" si="25">IFERROR(K76/I76-1,"-")</f>
        <v>36.206896551724135</v>
      </c>
      <c r="M76" s="115">
        <v>677</v>
      </c>
      <c r="N76" s="116">
        <f t="shared" si="23"/>
        <v>-0.68628359592215016</v>
      </c>
      <c r="O76" s="116">
        <f>IFERROR(M76/C76-1,"-")</f>
        <v>-0.20446533490011753</v>
      </c>
    </row>
    <row r="77" spans="1:16" x14ac:dyDescent="0.25">
      <c r="A77" s="1">
        <v>3</v>
      </c>
      <c r="B77" s="114" t="s">
        <v>75</v>
      </c>
      <c r="C77" s="115">
        <v>833</v>
      </c>
      <c r="D77" s="116">
        <v>-0.46807151979565775</v>
      </c>
      <c r="E77" s="115">
        <v>265</v>
      </c>
      <c r="F77" s="116">
        <f t="shared" si="20"/>
        <v>-0.68187274909963991</v>
      </c>
      <c r="G77" s="115">
        <v>372</v>
      </c>
      <c r="H77" s="116">
        <f t="shared" si="21"/>
        <v>0.40377358490566029</v>
      </c>
      <c r="I77" s="115">
        <v>200</v>
      </c>
      <c r="J77" s="116">
        <f t="shared" si="22"/>
        <v>-0.4623655913978495</v>
      </c>
      <c r="K77" s="115">
        <v>1635</v>
      </c>
      <c r="L77" s="116">
        <f t="shared" si="25"/>
        <v>7.1750000000000007</v>
      </c>
      <c r="M77" s="115">
        <v>3047</v>
      </c>
      <c r="N77" s="116">
        <f t="shared" si="23"/>
        <v>0.8636085626911314</v>
      </c>
      <c r="O77" s="116">
        <f t="shared" ref="O77:O86" si="26">IFERROR(M77/C77-1,"-")</f>
        <v>2.6578631452581032</v>
      </c>
    </row>
    <row r="78" spans="1:16" x14ac:dyDescent="0.25">
      <c r="A78" s="1">
        <v>4</v>
      </c>
      <c r="B78" s="114" t="s">
        <v>77</v>
      </c>
      <c r="C78" s="115">
        <v>1806</v>
      </c>
      <c r="D78" s="116">
        <v>0.35382308845577204</v>
      </c>
      <c r="E78" s="115">
        <v>0</v>
      </c>
      <c r="F78" s="116">
        <f t="shared" si="20"/>
        <v>-1</v>
      </c>
      <c r="G78" s="115">
        <v>524</v>
      </c>
      <c r="H78" s="116" t="str">
        <f t="shared" si="21"/>
        <v>-</v>
      </c>
      <c r="I78" s="115">
        <v>52</v>
      </c>
      <c r="J78" s="116">
        <f t="shared" si="22"/>
        <v>-0.9007633587786259</v>
      </c>
      <c r="K78" s="115">
        <v>2371</v>
      </c>
      <c r="L78" s="116">
        <f t="shared" si="25"/>
        <v>44.596153846153847</v>
      </c>
      <c r="M78" s="115">
        <v>1480</v>
      </c>
      <c r="N78" s="116">
        <f t="shared" si="23"/>
        <v>-0.37579080556727118</v>
      </c>
      <c r="O78" s="116">
        <f t="shared" si="26"/>
        <v>-0.18050941306755264</v>
      </c>
    </row>
    <row r="79" spans="1:16" x14ac:dyDescent="0.25">
      <c r="A79" s="1">
        <v>5</v>
      </c>
      <c r="B79" s="114" t="s">
        <v>79</v>
      </c>
      <c r="C79" s="115">
        <v>883</v>
      </c>
      <c r="D79" s="116">
        <v>-0.33004552352048555</v>
      </c>
      <c r="E79" s="115">
        <v>0</v>
      </c>
      <c r="F79" s="116">
        <f t="shared" si="20"/>
        <v>-1</v>
      </c>
      <c r="G79" s="115">
        <v>326</v>
      </c>
      <c r="H79" s="116" t="str">
        <f t="shared" si="21"/>
        <v>-</v>
      </c>
      <c r="I79" s="115">
        <v>463</v>
      </c>
      <c r="J79" s="116">
        <f t="shared" si="22"/>
        <v>0.42024539877300615</v>
      </c>
      <c r="K79" s="115">
        <v>2771</v>
      </c>
      <c r="L79" s="116">
        <f t="shared" si="25"/>
        <v>4.9848812095032393</v>
      </c>
      <c r="M79" s="115">
        <v>1111</v>
      </c>
      <c r="N79" s="116">
        <f t="shared" si="23"/>
        <v>-0.59906171057380009</v>
      </c>
      <c r="O79" s="116">
        <f t="shared" si="26"/>
        <v>0.25821064552661377</v>
      </c>
    </row>
    <row r="80" spans="1:16" x14ac:dyDescent="0.25">
      <c r="A80" s="1">
        <v>6</v>
      </c>
      <c r="B80" s="114" t="s">
        <v>81</v>
      </c>
      <c r="C80" s="115">
        <v>1197</v>
      </c>
      <c r="D80" s="116">
        <v>-0.13260869565217392</v>
      </c>
      <c r="E80" s="115">
        <v>0</v>
      </c>
      <c r="F80" s="116">
        <f t="shared" si="20"/>
        <v>-1</v>
      </c>
      <c r="G80" s="115">
        <v>807</v>
      </c>
      <c r="H80" s="116" t="str">
        <f t="shared" si="21"/>
        <v>-</v>
      </c>
      <c r="I80" s="115">
        <v>507</v>
      </c>
      <c r="J80" s="116">
        <f t="shared" si="22"/>
        <v>-0.37174721189591076</v>
      </c>
      <c r="K80" s="115">
        <v>1609</v>
      </c>
      <c r="L80" s="116">
        <f t="shared" si="25"/>
        <v>2.1735700197238659</v>
      </c>
      <c r="M80" s="115">
        <v>643</v>
      </c>
      <c r="N80" s="116">
        <f t="shared" si="23"/>
        <v>-0.60037290242386576</v>
      </c>
      <c r="O80" s="116">
        <f t="shared" si="26"/>
        <v>-0.46282372598162069</v>
      </c>
    </row>
    <row r="81" spans="1:16" x14ac:dyDescent="0.25">
      <c r="A81" s="1">
        <v>7</v>
      </c>
      <c r="B81" s="114" t="s">
        <v>83</v>
      </c>
      <c r="C81" s="115">
        <v>933</v>
      </c>
      <c r="D81" s="116">
        <v>-0.50266524520255862</v>
      </c>
      <c r="E81" s="115">
        <v>0</v>
      </c>
      <c r="F81" s="116">
        <f t="shared" si="20"/>
        <v>-1</v>
      </c>
      <c r="G81" s="115">
        <v>1088</v>
      </c>
      <c r="H81" s="116" t="str">
        <f t="shared" si="21"/>
        <v>-</v>
      </c>
      <c r="I81" s="115">
        <v>464</v>
      </c>
      <c r="J81" s="116">
        <f t="shared" si="22"/>
        <v>-0.57352941176470584</v>
      </c>
      <c r="K81" s="115">
        <v>1787</v>
      </c>
      <c r="L81" s="116">
        <f t="shared" si="25"/>
        <v>2.8512931034482758</v>
      </c>
      <c r="M81" s="115">
        <v>1324</v>
      </c>
      <c r="N81" s="116">
        <f t="shared" si="23"/>
        <v>-0.25909345271404594</v>
      </c>
      <c r="O81" s="116">
        <f t="shared" si="26"/>
        <v>0.41907824222936774</v>
      </c>
    </row>
    <row r="82" spans="1:16" x14ac:dyDescent="0.25">
      <c r="A82" s="1">
        <v>8</v>
      </c>
      <c r="B82" s="114" t="s">
        <v>85</v>
      </c>
      <c r="C82" s="115">
        <v>1981</v>
      </c>
      <c r="D82" s="116">
        <v>-0.58250790305584821</v>
      </c>
      <c r="E82" s="115">
        <v>2492</v>
      </c>
      <c r="F82" s="116">
        <f t="shared" si="20"/>
        <v>0.25795053003533575</v>
      </c>
      <c r="G82" s="115">
        <v>1192</v>
      </c>
      <c r="H82" s="116">
        <f t="shared" si="21"/>
        <v>-0.521669341894061</v>
      </c>
      <c r="I82" s="115">
        <v>1771</v>
      </c>
      <c r="J82" s="116">
        <f t="shared" si="22"/>
        <v>0.48573825503355694</v>
      </c>
      <c r="K82" s="115">
        <v>1450</v>
      </c>
      <c r="L82" s="116">
        <f t="shared" si="25"/>
        <v>-0.181253529079616</v>
      </c>
      <c r="M82" s="115">
        <v>1033</v>
      </c>
      <c r="N82" s="116">
        <f t="shared" si="23"/>
        <v>-0.28758620689655168</v>
      </c>
      <c r="O82" s="116">
        <f t="shared" si="26"/>
        <v>-0.47854618879353861</v>
      </c>
    </row>
    <row r="83" spans="1:16" x14ac:dyDescent="0.25">
      <c r="A83" s="1">
        <v>9</v>
      </c>
      <c r="B83" s="114" t="s">
        <v>87</v>
      </c>
      <c r="C83" s="115">
        <v>1548</v>
      </c>
      <c r="D83" s="116">
        <v>6.4649243466299966E-2</v>
      </c>
      <c r="E83" s="115">
        <v>341</v>
      </c>
      <c r="F83" s="116">
        <f t="shared" si="20"/>
        <v>-0.77971576227390182</v>
      </c>
      <c r="G83" s="115">
        <v>857</v>
      </c>
      <c r="H83" s="116">
        <f t="shared" si="21"/>
        <v>1.5131964809384164</v>
      </c>
      <c r="I83" s="115">
        <v>424</v>
      </c>
      <c r="J83" s="116">
        <f t="shared" si="22"/>
        <v>-0.50525087514585765</v>
      </c>
      <c r="K83" s="115">
        <v>2265</v>
      </c>
      <c r="L83" s="116">
        <f t="shared" si="25"/>
        <v>4.341981132075472</v>
      </c>
      <c r="M83" s="115">
        <v>1991</v>
      </c>
      <c r="N83" s="116">
        <f t="shared" si="23"/>
        <v>-0.12097130242825604</v>
      </c>
      <c r="O83" s="116">
        <f t="shared" si="26"/>
        <v>0.28617571059431524</v>
      </c>
    </row>
    <row r="84" spans="1:16" x14ac:dyDescent="0.25">
      <c r="A84" s="1">
        <v>10</v>
      </c>
      <c r="B84" s="114" t="s">
        <v>89</v>
      </c>
      <c r="C84" s="115">
        <v>681</v>
      </c>
      <c r="D84" s="116">
        <v>-0.39304812834224601</v>
      </c>
      <c r="E84" s="115">
        <v>422</v>
      </c>
      <c r="F84" s="116">
        <f t="shared" si="20"/>
        <v>-0.38032305433186486</v>
      </c>
      <c r="G84" s="115">
        <v>795</v>
      </c>
      <c r="H84" s="116">
        <f t="shared" si="21"/>
        <v>0.88388625592417069</v>
      </c>
      <c r="I84" s="115">
        <v>581</v>
      </c>
      <c r="J84" s="116">
        <f t="shared" si="22"/>
        <v>-0.26918238993710697</v>
      </c>
      <c r="K84" s="115">
        <v>1155</v>
      </c>
      <c r="L84" s="116">
        <f t="shared" si="25"/>
        <v>0.98795180722891573</v>
      </c>
      <c r="M84" s="115">
        <v>1414</v>
      </c>
      <c r="N84" s="116">
        <f>IFERROR(M84/K84-1,"-")</f>
        <v>0.22424242424242413</v>
      </c>
      <c r="O84" s="116">
        <f t="shared" si="26"/>
        <v>1.076358296622614</v>
      </c>
    </row>
    <row r="85" spans="1:16" x14ac:dyDescent="0.25">
      <c r="A85" s="1">
        <v>11</v>
      </c>
      <c r="B85" s="114" t="s">
        <v>91</v>
      </c>
      <c r="C85" s="115">
        <v>821</v>
      </c>
      <c r="D85" s="116">
        <v>-0.166497461928934</v>
      </c>
      <c r="E85" s="115">
        <v>410</v>
      </c>
      <c r="F85" s="116">
        <f t="shared" si="20"/>
        <v>-0.50060901339829478</v>
      </c>
      <c r="G85" s="115">
        <v>50</v>
      </c>
      <c r="H85" s="116">
        <f t="shared" si="21"/>
        <v>-0.87804878048780488</v>
      </c>
      <c r="I85" s="115">
        <v>1064</v>
      </c>
      <c r="J85" s="116">
        <f t="shared" si="22"/>
        <v>20.28</v>
      </c>
      <c r="K85" s="115">
        <v>640</v>
      </c>
      <c r="L85" s="116">
        <f t="shared" si="25"/>
        <v>-0.39849624060150379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551</v>
      </c>
      <c r="D86" s="116">
        <v>-0.35630841121495327</v>
      </c>
      <c r="E86" s="115">
        <v>0</v>
      </c>
      <c r="F86" s="116">
        <f t="shared" si="20"/>
        <v>-1</v>
      </c>
      <c r="G86" s="115">
        <v>222</v>
      </c>
      <c r="H86" s="116" t="str">
        <f t="shared" si="21"/>
        <v>-</v>
      </c>
      <c r="I86" s="115">
        <v>1307</v>
      </c>
      <c r="J86" s="116">
        <f t="shared" si="22"/>
        <v>4.8873873873873874</v>
      </c>
      <c r="K86" s="115">
        <v>2341</v>
      </c>
      <c r="L86" s="116">
        <f t="shared" si="25"/>
        <v>0.79112471308339716</v>
      </c>
      <c r="M86" s="115"/>
      <c r="N86" s="116"/>
      <c r="O86" s="116"/>
    </row>
    <row r="87" spans="1:16" ht="15.75" x14ac:dyDescent="0.25">
      <c r="B87" s="117" t="s">
        <v>30</v>
      </c>
      <c r="C87" s="118">
        <v>12961</v>
      </c>
      <c r="D87" s="119">
        <v>-0.2967062781485702</v>
      </c>
      <c r="E87" s="118">
        <v>5003</v>
      </c>
      <c r="F87" s="119">
        <f t="shared" si="20"/>
        <v>-0.61399583365481059</v>
      </c>
      <c r="G87" s="118">
        <v>6990</v>
      </c>
      <c r="H87" s="119">
        <f t="shared" si="21"/>
        <v>0.39716170297821307</v>
      </c>
      <c r="I87" s="118">
        <v>6990</v>
      </c>
      <c r="J87" s="119">
        <f t="shared" si="22"/>
        <v>0</v>
      </c>
      <c r="K87" s="118">
        <v>25164</v>
      </c>
      <c r="L87" s="119">
        <f t="shared" si="25"/>
        <v>2.6</v>
      </c>
      <c r="M87" s="118">
        <v>13220</v>
      </c>
      <c r="N87" s="119">
        <v>-0.40404814497588248</v>
      </c>
      <c r="O87" s="119">
        <v>0.14073690568642672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67" t="s">
        <v>275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250</v>
      </c>
      <c r="M96" s="113" t="s">
        <v>69</v>
      </c>
      <c r="N96" s="112" t="s">
        <v>271</v>
      </c>
      <c r="O96" s="112" t="s">
        <v>272</v>
      </c>
    </row>
    <row r="97" spans="2:15" x14ac:dyDescent="0.25">
      <c r="B97" s="114" t="s">
        <v>71</v>
      </c>
      <c r="C97" s="115">
        <v>22371</v>
      </c>
      <c r="D97" s="116">
        <v>1.3225236650210581E-2</v>
      </c>
      <c r="E97" s="115">
        <v>19810</v>
      </c>
      <c r="F97" s="116">
        <f t="shared" ref="F97:F109" si="27">IFERROR(E97/C97-1,"-")</f>
        <v>-0.11447856600062578</v>
      </c>
      <c r="G97" s="115">
        <v>2440</v>
      </c>
      <c r="H97" s="116">
        <f t="shared" ref="H97:H109" si="28">IFERROR(G97/E97-1,"-")</f>
        <v>-0.87682988389702166</v>
      </c>
      <c r="I97" s="115">
        <v>12980</v>
      </c>
      <c r="J97" s="116">
        <f t="shared" ref="J97:J109" si="29">IFERROR(I97/G97-1,"-")</f>
        <v>4.3196721311475406</v>
      </c>
      <c r="K97" s="115">
        <v>11260</v>
      </c>
      <c r="L97" s="116">
        <f t="shared" ref="L97:L109" si="30">IFERROR(K97/I97-1,"-")</f>
        <v>-0.13251155624036981</v>
      </c>
      <c r="M97" s="115">
        <v>19857</v>
      </c>
      <c r="N97" s="116">
        <f t="shared" ref="N97:N105" si="31">IFERROR(M97/K97-1,"-")</f>
        <v>0.76349911190053277</v>
      </c>
      <c r="O97" s="116">
        <f t="shared" ref="O97" si="32">M97/C97-1</f>
        <v>-0.11237763175539761</v>
      </c>
    </row>
    <row r="98" spans="2:15" x14ac:dyDescent="0.25">
      <c r="B98" s="114" t="s">
        <v>73</v>
      </c>
      <c r="C98" s="115">
        <v>17969</v>
      </c>
      <c r="D98" s="116">
        <v>-5.6497768443160901E-2</v>
      </c>
      <c r="E98" s="115">
        <v>19473</v>
      </c>
      <c r="F98" s="116">
        <f t="shared" si="27"/>
        <v>8.369970504758184E-2</v>
      </c>
      <c r="G98" s="115">
        <v>1495</v>
      </c>
      <c r="H98" s="116">
        <f t="shared" si="28"/>
        <v>-0.9232270323011349</v>
      </c>
      <c r="I98" s="115">
        <v>12607</v>
      </c>
      <c r="J98" s="116">
        <f t="shared" si="29"/>
        <v>7.4327759197324408</v>
      </c>
      <c r="K98" s="115">
        <v>12875</v>
      </c>
      <c r="L98" s="116">
        <f t="shared" si="30"/>
        <v>2.1258031252478826E-2</v>
      </c>
      <c r="M98" s="115">
        <v>16570</v>
      </c>
      <c r="N98" s="116">
        <f t="shared" si="31"/>
        <v>0.28699029126213582</v>
      </c>
      <c r="O98" s="116">
        <f>IFERROR(M98/C98-1,"-")</f>
        <v>-7.7856308086148407E-2</v>
      </c>
    </row>
    <row r="99" spans="2:15" x14ac:dyDescent="0.25">
      <c r="B99" s="114" t="s">
        <v>75</v>
      </c>
      <c r="C99" s="115">
        <v>21967</v>
      </c>
      <c r="D99" s="116">
        <v>0.14524790156926115</v>
      </c>
      <c r="E99" s="115">
        <v>11550</v>
      </c>
      <c r="F99" s="116">
        <f t="shared" si="27"/>
        <v>-0.47421131697546315</v>
      </c>
      <c r="G99" s="115">
        <v>3150</v>
      </c>
      <c r="H99" s="116">
        <f t="shared" si="28"/>
        <v>-0.72727272727272729</v>
      </c>
      <c r="I99" s="115">
        <v>15236</v>
      </c>
      <c r="J99" s="116">
        <f t="shared" si="29"/>
        <v>3.8368253968253967</v>
      </c>
      <c r="K99" s="115">
        <v>15197</v>
      </c>
      <c r="L99" s="116">
        <f t="shared" si="30"/>
        <v>-2.5597269624573205E-3</v>
      </c>
      <c r="M99" s="115">
        <v>15970</v>
      </c>
      <c r="N99" s="116">
        <f t="shared" si="31"/>
        <v>5.086530236230824E-2</v>
      </c>
      <c r="O99" s="116">
        <f t="shared" ref="O99:O108" si="33">IFERROR(M99/C99-1,"-")</f>
        <v>-0.27300040970546724</v>
      </c>
    </row>
    <row r="100" spans="2:15" x14ac:dyDescent="0.25">
      <c r="B100" s="114" t="s">
        <v>77</v>
      </c>
      <c r="C100" s="115">
        <v>12071</v>
      </c>
      <c r="D100" s="116">
        <v>-0.17089085788859126</v>
      </c>
      <c r="E100" s="115">
        <v>0</v>
      </c>
      <c r="F100" s="116">
        <f t="shared" si="27"/>
        <v>-1</v>
      </c>
      <c r="G100" s="115">
        <v>2889</v>
      </c>
      <c r="H100" s="116" t="str">
        <f t="shared" si="28"/>
        <v>-</v>
      </c>
      <c r="I100" s="115">
        <v>11210</v>
      </c>
      <c r="J100" s="116">
        <f t="shared" si="29"/>
        <v>2.8802353755624783</v>
      </c>
      <c r="K100" s="115">
        <v>9718</v>
      </c>
      <c r="L100" s="116">
        <f t="shared" si="30"/>
        <v>-0.13309545049063332</v>
      </c>
      <c r="M100" s="115">
        <v>12454</v>
      </c>
      <c r="N100" s="116">
        <f t="shared" si="31"/>
        <v>0.28153941140152305</v>
      </c>
      <c r="O100" s="116">
        <f t="shared" si="33"/>
        <v>3.1728937122027956E-2</v>
      </c>
    </row>
    <row r="101" spans="2:15" x14ac:dyDescent="0.25">
      <c r="B101" s="114" t="s">
        <v>79</v>
      </c>
      <c r="C101" s="115">
        <v>13562</v>
      </c>
      <c r="D101" s="116">
        <v>2.6335704555774164E-2</v>
      </c>
      <c r="E101" s="115">
        <v>0</v>
      </c>
      <c r="F101" s="116">
        <f t="shared" si="27"/>
        <v>-1</v>
      </c>
      <c r="G101" s="115">
        <v>2528</v>
      </c>
      <c r="H101" s="116" t="str">
        <f t="shared" si="28"/>
        <v>-</v>
      </c>
      <c r="I101" s="115">
        <v>9691</v>
      </c>
      <c r="J101" s="116">
        <f t="shared" si="29"/>
        <v>2.8334651898734178</v>
      </c>
      <c r="K101" s="115">
        <v>7128</v>
      </c>
      <c r="L101" s="116">
        <f t="shared" si="30"/>
        <v>-0.26447219069239503</v>
      </c>
      <c r="M101" s="115">
        <v>6305</v>
      </c>
      <c r="N101" s="116">
        <f t="shared" si="31"/>
        <v>-0.11546015712682378</v>
      </c>
      <c r="O101" s="116">
        <f t="shared" si="33"/>
        <v>-0.53509806813154404</v>
      </c>
    </row>
    <row r="102" spans="2:15" x14ac:dyDescent="0.25">
      <c r="B102" s="114" t="s">
        <v>81</v>
      </c>
      <c r="C102" s="115">
        <v>15554</v>
      </c>
      <c r="D102" s="116">
        <v>0.11378446115288221</v>
      </c>
      <c r="E102" s="115">
        <v>0</v>
      </c>
      <c r="F102" s="116">
        <f t="shared" si="27"/>
        <v>-1</v>
      </c>
      <c r="G102" s="115">
        <v>3769</v>
      </c>
      <c r="H102" s="116" t="str">
        <f t="shared" si="28"/>
        <v>-</v>
      </c>
      <c r="I102" s="115">
        <v>10445</v>
      </c>
      <c r="J102" s="116">
        <f t="shared" si="29"/>
        <v>1.7712921199257097</v>
      </c>
      <c r="K102" s="115">
        <v>8496</v>
      </c>
      <c r="L102" s="116">
        <f t="shared" si="30"/>
        <v>-0.18659645763523214</v>
      </c>
      <c r="M102" s="115">
        <v>10392</v>
      </c>
      <c r="N102" s="116">
        <f t="shared" si="31"/>
        <v>0.2231638418079096</v>
      </c>
      <c r="O102" s="116">
        <f t="shared" si="33"/>
        <v>-0.3318760447473319</v>
      </c>
    </row>
    <row r="103" spans="2:15" x14ac:dyDescent="0.25">
      <c r="B103" s="114" t="s">
        <v>83</v>
      </c>
      <c r="C103" s="115">
        <v>14234</v>
      </c>
      <c r="D103" s="116">
        <v>1.635130310603361E-2</v>
      </c>
      <c r="E103" s="115">
        <v>0</v>
      </c>
      <c r="F103" s="116">
        <f t="shared" si="27"/>
        <v>-1</v>
      </c>
      <c r="G103" s="115">
        <v>6074</v>
      </c>
      <c r="H103" s="116" t="str">
        <f t="shared" si="28"/>
        <v>-</v>
      </c>
      <c r="I103" s="115">
        <v>10268</v>
      </c>
      <c r="J103" s="116">
        <f t="shared" si="29"/>
        <v>0.69048403029305239</v>
      </c>
      <c r="K103" s="115">
        <v>7870</v>
      </c>
      <c r="L103" s="116">
        <f t="shared" si="30"/>
        <v>-0.2335410985586287</v>
      </c>
      <c r="M103" s="115">
        <v>10403</v>
      </c>
      <c r="N103" s="116">
        <f t="shared" si="31"/>
        <v>0.32185514612452359</v>
      </c>
      <c r="O103" s="116">
        <f t="shared" si="33"/>
        <v>-0.26914430237459608</v>
      </c>
    </row>
    <row r="104" spans="2:15" x14ac:dyDescent="0.25">
      <c r="B104" s="114" t="s">
        <v>85</v>
      </c>
      <c r="C104" s="115">
        <v>13062</v>
      </c>
      <c r="D104" s="116">
        <v>-0.23196330922561303</v>
      </c>
      <c r="E104" s="115">
        <v>1140</v>
      </c>
      <c r="F104" s="116">
        <f t="shared" si="27"/>
        <v>-0.91272393201653657</v>
      </c>
      <c r="G104" s="115">
        <v>7232</v>
      </c>
      <c r="H104" s="116">
        <f t="shared" si="28"/>
        <v>5.3438596491228072</v>
      </c>
      <c r="I104" s="115">
        <v>11661</v>
      </c>
      <c r="J104" s="116">
        <f t="shared" si="29"/>
        <v>0.61241703539823011</v>
      </c>
      <c r="K104" s="115">
        <v>9642</v>
      </c>
      <c r="L104" s="116">
        <f t="shared" si="30"/>
        <v>-0.17314124003087217</v>
      </c>
      <c r="M104" s="115">
        <v>14537</v>
      </c>
      <c r="N104" s="116">
        <f t="shared" si="31"/>
        <v>0.50767475627463177</v>
      </c>
      <c r="O104" s="116">
        <f t="shared" si="33"/>
        <v>0.11292298269790235</v>
      </c>
    </row>
    <row r="105" spans="2:15" x14ac:dyDescent="0.25">
      <c r="B105" s="114" t="s">
        <v>87</v>
      </c>
      <c r="C105" s="115">
        <v>16241</v>
      </c>
      <c r="D105" s="116">
        <v>-2.7659701849967022E-2</v>
      </c>
      <c r="E105" s="115">
        <v>544</v>
      </c>
      <c r="F105" s="116">
        <f t="shared" si="27"/>
        <v>-0.96650452558340005</v>
      </c>
      <c r="G105" s="115">
        <v>10006</v>
      </c>
      <c r="H105" s="116">
        <f t="shared" si="28"/>
        <v>17.393382352941178</v>
      </c>
      <c r="I105" s="115">
        <v>11793</v>
      </c>
      <c r="J105" s="116">
        <f t="shared" si="29"/>
        <v>0.17859284429342392</v>
      </c>
      <c r="K105" s="115">
        <v>10546</v>
      </c>
      <c r="L105" s="116">
        <f t="shared" si="30"/>
        <v>-0.10574069363181549</v>
      </c>
      <c r="M105" s="115">
        <v>14922</v>
      </c>
      <c r="N105" s="116">
        <f t="shared" si="31"/>
        <v>0.41494405461786465</v>
      </c>
      <c r="O105" s="116">
        <f t="shared" si="33"/>
        <v>-8.1214210947601728E-2</v>
      </c>
    </row>
    <row r="106" spans="2:15" x14ac:dyDescent="0.25">
      <c r="B106" s="114" t="s">
        <v>89</v>
      </c>
      <c r="C106" s="115">
        <v>14958</v>
      </c>
      <c r="D106" s="116">
        <v>-0.10457946722538158</v>
      </c>
      <c r="E106" s="115">
        <v>579</v>
      </c>
      <c r="F106" s="116">
        <f t="shared" si="27"/>
        <v>-0.9612916165262736</v>
      </c>
      <c r="G106" s="115">
        <v>12470</v>
      </c>
      <c r="H106" s="116">
        <f t="shared" si="28"/>
        <v>20.537132987910191</v>
      </c>
      <c r="I106" s="115">
        <v>12523</v>
      </c>
      <c r="J106" s="116">
        <f t="shared" si="29"/>
        <v>4.2502004811548755E-3</v>
      </c>
      <c r="K106" s="115">
        <v>15246</v>
      </c>
      <c r="L106" s="116">
        <f t="shared" si="30"/>
        <v>0.21743991056456125</v>
      </c>
      <c r="M106" s="115">
        <v>15697</v>
      </c>
      <c r="N106" s="116">
        <f>IFERROR(M106/K106-1,"-")</f>
        <v>2.9581529581529598E-2</v>
      </c>
      <c r="O106" s="116">
        <f t="shared" si="33"/>
        <v>4.9405000668538479E-2</v>
      </c>
    </row>
    <row r="107" spans="2:15" x14ac:dyDescent="0.25">
      <c r="B107" s="114" t="s">
        <v>91</v>
      </c>
      <c r="C107" s="115">
        <v>21017</v>
      </c>
      <c r="D107" s="116">
        <v>-1.1615876598946584E-2</v>
      </c>
      <c r="E107" s="115">
        <v>1877</v>
      </c>
      <c r="F107" s="116">
        <f t="shared" si="27"/>
        <v>-0.91069134510158445</v>
      </c>
      <c r="G107" s="115">
        <v>15652</v>
      </c>
      <c r="H107" s="116">
        <f t="shared" si="28"/>
        <v>7.3388385721896636</v>
      </c>
      <c r="I107" s="115">
        <v>13556</v>
      </c>
      <c r="J107" s="116">
        <f t="shared" si="29"/>
        <v>-0.13391259902887809</v>
      </c>
      <c r="K107" s="115">
        <v>17924</v>
      </c>
      <c r="L107" s="116">
        <f t="shared" si="30"/>
        <v>0.32221894364119219</v>
      </c>
      <c r="M107" s="115"/>
      <c r="N107" s="116"/>
      <c r="O107" s="116"/>
    </row>
    <row r="108" spans="2:15" x14ac:dyDescent="0.25">
      <c r="B108" s="114" t="s">
        <v>93</v>
      </c>
      <c r="C108" s="115">
        <v>20812</v>
      </c>
      <c r="D108" s="116">
        <v>2.3104906105594347E-2</v>
      </c>
      <c r="E108" s="115">
        <v>2995</v>
      </c>
      <c r="F108" s="116">
        <f t="shared" si="27"/>
        <v>-0.85609263886219489</v>
      </c>
      <c r="G108" s="115">
        <v>13771</v>
      </c>
      <c r="H108" s="116">
        <f t="shared" si="28"/>
        <v>3.5979966611018366</v>
      </c>
      <c r="I108" s="115">
        <v>15151</v>
      </c>
      <c r="J108" s="116">
        <f t="shared" si="29"/>
        <v>0.10021058746641498</v>
      </c>
      <c r="K108" s="115">
        <v>15898</v>
      </c>
      <c r="L108" s="116">
        <f t="shared" si="30"/>
        <v>4.9303676324994994E-2</v>
      </c>
      <c r="M108" s="115"/>
      <c r="N108" s="116"/>
      <c r="O108" s="116"/>
    </row>
    <row r="109" spans="2:15" ht="15.75" x14ac:dyDescent="0.25">
      <c r="B109" s="117" t="s">
        <v>30</v>
      </c>
      <c r="C109" s="118">
        <v>203818</v>
      </c>
      <c r="D109" s="119">
        <v>-2.0430722500708876E-2</v>
      </c>
      <c r="E109" s="118">
        <v>58325</v>
      </c>
      <c r="F109" s="119">
        <f t="shared" si="27"/>
        <v>-0.71383783571617809</v>
      </c>
      <c r="G109" s="118">
        <v>81476</v>
      </c>
      <c r="H109" s="119">
        <f t="shared" si="28"/>
        <v>0.39693099014144884</v>
      </c>
      <c r="I109" s="118">
        <v>147121</v>
      </c>
      <c r="J109" s="119">
        <f t="shared" si="29"/>
        <v>0.80569738327851148</v>
      </c>
      <c r="K109" s="118">
        <v>141800</v>
      </c>
      <c r="L109" s="119">
        <f t="shared" si="30"/>
        <v>-3.6167508377457969E-2</v>
      </c>
      <c r="M109" s="118">
        <v>137107</v>
      </c>
      <c r="N109" s="119">
        <v>0.26976791568652869</v>
      </c>
      <c r="O109" s="119">
        <v>-0.15360302242744883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67" t="s">
        <v>276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250</v>
      </c>
      <c r="M118" s="113" t="s">
        <v>69</v>
      </c>
      <c r="N118" s="112" t="s">
        <v>271</v>
      </c>
      <c r="O118" s="112" t="s">
        <v>272</v>
      </c>
    </row>
    <row r="119" spans="1:16" x14ac:dyDescent="0.25">
      <c r="B119" s="114" t="s">
        <v>71</v>
      </c>
      <c r="C119" s="115">
        <v>5883</v>
      </c>
      <c r="D119" s="116">
        <v>1.6237692174814411E-2</v>
      </c>
      <c r="E119" s="115">
        <v>5266</v>
      </c>
      <c r="F119" s="116">
        <f t="shared" ref="F119:F131" si="34">IFERROR(E119/C119-1,"-")</f>
        <v>-0.1048784633690294</v>
      </c>
      <c r="G119" s="115">
        <v>108</v>
      </c>
      <c r="H119" s="116">
        <f t="shared" ref="H119:H131" si="35">IFERROR(G119/E119-1,"-")</f>
        <v>-0.97949107481959741</v>
      </c>
      <c r="I119" s="115">
        <v>4195</v>
      </c>
      <c r="J119" s="116">
        <f t="shared" ref="J119:J131" si="36">IFERROR(I119/G119-1,"-")</f>
        <v>37.842592592592595</v>
      </c>
      <c r="K119" s="115">
        <v>4671</v>
      </c>
      <c r="L119" s="116">
        <f t="shared" ref="L119:L131" si="37">IFERROR(K119/I119-1,"-")</f>
        <v>0.11346841477949932</v>
      </c>
      <c r="M119" s="115">
        <v>5648</v>
      </c>
      <c r="N119" s="116">
        <f t="shared" ref="N119:N127" si="38">IFERROR(M119/K119-1,"-")</f>
        <v>0.20916292014557913</v>
      </c>
      <c r="O119" s="116">
        <f t="shared" ref="O119" si="39">M119/C119-1</f>
        <v>-3.9945605983341848E-2</v>
      </c>
    </row>
    <row r="120" spans="1:16" x14ac:dyDescent="0.25">
      <c r="B120" s="114" t="s">
        <v>73</v>
      </c>
      <c r="C120" s="115">
        <v>5605</v>
      </c>
      <c r="D120" s="116">
        <v>1.6082916368835853E-3</v>
      </c>
      <c r="E120" s="115">
        <v>6304</v>
      </c>
      <c r="F120" s="116">
        <f t="shared" si="34"/>
        <v>0.12471008028545949</v>
      </c>
      <c r="G120" s="115">
        <v>93</v>
      </c>
      <c r="H120" s="116">
        <f t="shared" si="35"/>
        <v>-0.98524746192893398</v>
      </c>
      <c r="I120" s="115">
        <v>5743</v>
      </c>
      <c r="J120" s="116">
        <f t="shared" si="36"/>
        <v>60.752688172043008</v>
      </c>
      <c r="K120" s="115">
        <v>5059</v>
      </c>
      <c r="L120" s="116">
        <f t="shared" si="37"/>
        <v>-0.11910151488768939</v>
      </c>
      <c r="M120" s="115">
        <v>5918</v>
      </c>
      <c r="N120" s="116">
        <f t="shared" si="38"/>
        <v>0.16979640245107719</v>
      </c>
      <c r="O120" s="116">
        <f>IFERROR(M120/C120-1,"-")</f>
        <v>5.5842997323817922E-2</v>
      </c>
    </row>
    <row r="121" spans="1:16" x14ac:dyDescent="0.25">
      <c r="B121" s="114" t="s">
        <v>75</v>
      </c>
      <c r="C121" s="115">
        <v>6697</v>
      </c>
      <c r="D121" s="116">
        <v>6.7421102964615898E-2</v>
      </c>
      <c r="E121" s="115">
        <v>7338</v>
      </c>
      <c r="F121" s="116">
        <f t="shared" si="34"/>
        <v>9.5714499029416089E-2</v>
      </c>
      <c r="G121" s="115">
        <v>88</v>
      </c>
      <c r="H121" s="116">
        <f t="shared" si="35"/>
        <v>-0.98800763150722271</v>
      </c>
      <c r="I121" s="115">
        <v>6750</v>
      </c>
      <c r="J121" s="116">
        <f t="shared" si="36"/>
        <v>75.704545454545453</v>
      </c>
      <c r="K121" s="115">
        <v>5407</v>
      </c>
      <c r="L121" s="116">
        <f t="shared" si="37"/>
        <v>-0.19896296296296301</v>
      </c>
      <c r="M121" s="115">
        <v>5789</v>
      </c>
      <c r="N121" s="116">
        <f t="shared" si="38"/>
        <v>7.0649158498242937E-2</v>
      </c>
      <c r="O121" s="116">
        <f t="shared" ref="O121:O130" si="40">IFERROR(M121/C121-1,"-")</f>
        <v>-0.13558309690906378</v>
      </c>
    </row>
    <row r="122" spans="1:16" x14ac:dyDescent="0.25">
      <c r="B122" s="114" t="s">
        <v>77</v>
      </c>
      <c r="C122" s="115">
        <v>4032</v>
      </c>
      <c r="D122" s="116">
        <v>-0.14048177360903857</v>
      </c>
      <c r="E122" s="115">
        <v>0</v>
      </c>
      <c r="F122" s="116">
        <f t="shared" si="34"/>
        <v>-1</v>
      </c>
      <c r="G122" s="115">
        <v>101</v>
      </c>
      <c r="H122" s="116" t="str">
        <f t="shared" si="35"/>
        <v>-</v>
      </c>
      <c r="I122" s="115">
        <v>5198</v>
      </c>
      <c r="J122" s="116">
        <f t="shared" si="36"/>
        <v>50.465346534653463</v>
      </c>
      <c r="K122" s="115">
        <v>3130</v>
      </c>
      <c r="L122" s="116">
        <f t="shared" si="37"/>
        <v>-0.39784532512504811</v>
      </c>
      <c r="M122" s="115">
        <v>4286</v>
      </c>
      <c r="N122" s="116">
        <f t="shared" si="38"/>
        <v>0.36932907348242816</v>
      </c>
      <c r="O122" s="116">
        <f t="shared" si="40"/>
        <v>6.2996031746031855E-2</v>
      </c>
    </row>
    <row r="123" spans="1:16" x14ac:dyDescent="0.25">
      <c r="B123" s="114" t="s">
        <v>79</v>
      </c>
      <c r="C123" s="115">
        <v>5593</v>
      </c>
      <c r="D123" s="116">
        <v>0.19918524871355059</v>
      </c>
      <c r="E123" s="115">
        <v>0</v>
      </c>
      <c r="F123" s="116">
        <f t="shared" si="34"/>
        <v>-1</v>
      </c>
      <c r="G123" s="115">
        <v>103</v>
      </c>
      <c r="H123" s="116" t="str">
        <f t="shared" si="35"/>
        <v>-</v>
      </c>
      <c r="I123" s="115">
        <v>5387</v>
      </c>
      <c r="J123" s="116">
        <f t="shared" si="36"/>
        <v>51.300970873786405</v>
      </c>
      <c r="K123" s="115">
        <v>4056</v>
      </c>
      <c r="L123" s="116">
        <f t="shared" si="37"/>
        <v>-0.2470762947837386</v>
      </c>
      <c r="M123" s="115">
        <v>4481</v>
      </c>
      <c r="N123" s="116">
        <f t="shared" si="38"/>
        <v>0.10478303747534512</v>
      </c>
      <c r="O123" s="116">
        <f t="shared" si="40"/>
        <v>-0.19881995351332027</v>
      </c>
    </row>
    <row r="124" spans="1:16" x14ac:dyDescent="0.25">
      <c r="B124" s="114" t="s">
        <v>81</v>
      </c>
      <c r="C124" s="115">
        <v>5588</v>
      </c>
      <c r="D124" s="116">
        <v>6.0542797494780753E-2</v>
      </c>
      <c r="E124" s="115">
        <v>0</v>
      </c>
      <c r="F124" s="116">
        <f t="shared" si="34"/>
        <v>-1</v>
      </c>
      <c r="G124" s="115">
        <v>173</v>
      </c>
      <c r="H124" s="116" t="str">
        <f t="shared" si="35"/>
        <v>-</v>
      </c>
      <c r="I124" s="115">
        <v>5659</v>
      </c>
      <c r="J124" s="116">
        <f t="shared" si="36"/>
        <v>31.710982658959537</v>
      </c>
      <c r="K124" s="115">
        <v>4750</v>
      </c>
      <c r="L124" s="116">
        <f t="shared" si="37"/>
        <v>-0.16062908641102669</v>
      </c>
      <c r="M124" s="115">
        <v>8026</v>
      </c>
      <c r="N124" s="116">
        <f t="shared" si="38"/>
        <v>0.6896842105263159</v>
      </c>
      <c r="O124" s="116">
        <f t="shared" si="40"/>
        <v>0.43629205440229057</v>
      </c>
    </row>
    <row r="125" spans="1:16" x14ac:dyDescent="0.25">
      <c r="B125" s="114" t="s">
        <v>83</v>
      </c>
      <c r="C125" s="115">
        <v>5743</v>
      </c>
      <c r="D125" s="116">
        <v>0.18951946975973488</v>
      </c>
      <c r="E125" s="115">
        <v>0</v>
      </c>
      <c r="F125" s="116">
        <f t="shared" si="34"/>
        <v>-1</v>
      </c>
      <c r="G125" s="115">
        <v>304</v>
      </c>
      <c r="H125" s="116" t="str">
        <f t="shared" si="35"/>
        <v>-</v>
      </c>
      <c r="I125" s="115">
        <v>5584</v>
      </c>
      <c r="J125" s="116">
        <f t="shared" si="36"/>
        <v>17.368421052631579</v>
      </c>
      <c r="K125" s="115">
        <v>3580</v>
      </c>
      <c r="L125" s="116">
        <f t="shared" si="37"/>
        <v>-0.35888252148997135</v>
      </c>
      <c r="M125" s="115">
        <v>4630</v>
      </c>
      <c r="N125" s="116">
        <f t="shared" si="38"/>
        <v>0.2932960893854748</v>
      </c>
      <c r="O125" s="116">
        <f t="shared" si="40"/>
        <v>-0.19380114922514369</v>
      </c>
    </row>
    <row r="126" spans="1:16" x14ac:dyDescent="0.25">
      <c r="B126" s="114" t="s">
        <v>85</v>
      </c>
      <c r="C126" s="115">
        <v>4944</v>
      </c>
      <c r="D126" s="116">
        <v>-9.3176815847395456E-2</v>
      </c>
      <c r="E126" s="115">
        <v>81</v>
      </c>
      <c r="F126" s="116">
        <f t="shared" si="34"/>
        <v>-0.98361650485436891</v>
      </c>
      <c r="G126" s="115">
        <v>1468</v>
      </c>
      <c r="H126" s="116">
        <f t="shared" si="35"/>
        <v>17.123456790123456</v>
      </c>
      <c r="I126" s="115">
        <v>5102</v>
      </c>
      <c r="J126" s="116">
        <f t="shared" si="36"/>
        <v>2.4754768392370572</v>
      </c>
      <c r="K126" s="115">
        <v>3569</v>
      </c>
      <c r="L126" s="116">
        <f t="shared" si="37"/>
        <v>-0.30047040376323009</v>
      </c>
      <c r="M126" s="115">
        <v>6181</v>
      </c>
      <c r="N126" s="116">
        <f t="shared" si="38"/>
        <v>0.73185766321098344</v>
      </c>
      <c r="O126" s="116">
        <f t="shared" si="40"/>
        <v>0.25020226537216828</v>
      </c>
    </row>
    <row r="127" spans="1:16" x14ac:dyDescent="0.25">
      <c r="B127" s="114" t="s">
        <v>87</v>
      </c>
      <c r="C127" s="115">
        <v>7130</v>
      </c>
      <c r="D127" s="116">
        <v>6.7525078604581568E-2</v>
      </c>
      <c r="E127" s="115">
        <v>119</v>
      </c>
      <c r="F127" s="116">
        <f t="shared" si="34"/>
        <v>-0.98330995792426368</v>
      </c>
      <c r="G127" s="115">
        <v>4607</v>
      </c>
      <c r="H127" s="116">
        <f t="shared" si="35"/>
        <v>37.714285714285715</v>
      </c>
      <c r="I127" s="115">
        <v>5315</v>
      </c>
      <c r="J127" s="116">
        <f t="shared" si="36"/>
        <v>0.15367918385066193</v>
      </c>
      <c r="K127" s="115">
        <v>5343</v>
      </c>
      <c r="L127" s="116">
        <f t="shared" si="37"/>
        <v>5.2681091251176593E-3</v>
      </c>
      <c r="M127" s="115">
        <v>6777</v>
      </c>
      <c r="N127" s="116">
        <f t="shared" si="38"/>
        <v>0.26838854576080862</v>
      </c>
      <c r="O127" s="116">
        <f t="shared" si="40"/>
        <v>-4.9509116409537146E-2</v>
      </c>
    </row>
    <row r="128" spans="1:16" x14ac:dyDescent="0.25">
      <c r="A128" s="120"/>
      <c r="B128" s="114" t="s">
        <v>89</v>
      </c>
      <c r="C128" s="115">
        <v>5839</v>
      </c>
      <c r="D128" s="116">
        <v>1.7956764295676386E-2</v>
      </c>
      <c r="E128" s="115">
        <v>110</v>
      </c>
      <c r="F128" s="116">
        <f t="shared" si="34"/>
        <v>-0.98116115773248846</v>
      </c>
      <c r="G128" s="115">
        <v>4920</v>
      </c>
      <c r="H128" s="116">
        <f t="shared" si="35"/>
        <v>43.727272727272727</v>
      </c>
      <c r="I128" s="115">
        <v>5929</v>
      </c>
      <c r="J128" s="116">
        <f t="shared" si="36"/>
        <v>0.20508130081300813</v>
      </c>
      <c r="K128" s="115">
        <v>5420</v>
      </c>
      <c r="L128" s="116">
        <f t="shared" si="37"/>
        <v>-8.5849215719345562E-2</v>
      </c>
      <c r="M128" s="115">
        <v>6559</v>
      </c>
      <c r="N128" s="116">
        <f>IFERROR(M128/K128-1,"-")</f>
        <v>0.21014760147601486</v>
      </c>
      <c r="O128" s="116">
        <f t="shared" si="40"/>
        <v>0.1233087857509847</v>
      </c>
    </row>
    <row r="129" spans="2:16" x14ac:dyDescent="0.25">
      <c r="B129" s="114" t="s">
        <v>91</v>
      </c>
      <c r="C129" s="115">
        <v>5165</v>
      </c>
      <c r="D129" s="116">
        <v>-0.20794356693758631</v>
      </c>
      <c r="E129" s="115">
        <v>164</v>
      </c>
      <c r="F129" s="116">
        <f t="shared" si="34"/>
        <v>-0.96824782187802516</v>
      </c>
      <c r="G129" s="115">
        <v>5007</v>
      </c>
      <c r="H129" s="116">
        <f t="shared" si="35"/>
        <v>29.530487804878049</v>
      </c>
      <c r="I129" s="115">
        <v>5060</v>
      </c>
      <c r="J129" s="116">
        <f t="shared" si="36"/>
        <v>1.0585180746954359E-2</v>
      </c>
      <c r="K129" s="115">
        <v>5036</v>
      </c>
      <c r="L129" s="116">
        <f t="shared" si="37"/>
        <v>-4.7430830039525418E-3</v>
      </c>
      <c r="M129" s="115"/>
      <c r="N129" s="116"/>
      <c r="O129" s="116"/>
    </row>
    <row r="130" spans="2:16" x14ac:dyDescent="0.25">
      <c r="B130" s="114" t="s">
        <v>93</v>
      </c>
      <c r="C130" s="115">
        <v>5514</v>
      </c>
      <c r="D130" s="116">
        <v>-0.15338553661906951</v>
      </c>
      <c r="E130" s="115">
        <v>350</v>
      </c>
      <c r="F130" s="116">
        <f t="shared" si="34"/>
        <v>-0.93652520856002908</v>
      </c>
      <c r="G130" s="115">
        <v>3721</v>
      </c>
      <c r="H130" s="116">
        <f t="shared" si="35"/>
        <v>9.6314285714285717</v>
      </c>
      <c r="I130" s="115">
        <v>5200</v>
      </c>
      <c r="J130" s="116">
        <f t="shared" si="36"/>
        <v>0.3974737973662994</v>
      </c>
      <c r="K130" s="115">
        <v>5463</v>
      </c>
      <c r="L130" s="116">
        <f t="shared" si="37"/>
        <v>5.0576923076923075E-2</v>
      </c>
      <c r="M130" s="115"/>
      <c r="N130" s="116"/>
      <c r="O130" s="116"/>
    </row>
    <row r="131" spans="2:16" ht="15.75" x14ac:dyDescent="0.25">
      <c r="B131" s="117" t="s">
        <v>30</v>
      </c>
      <c r="C131" s="118">
        <v>67733</v>
      </c>
      <c r="D131" s="119">
        <v>-4.1022172557784176E-3</v>
      </c>
      <c r="E131" s="118">
        <v>19771</v>
      </c>
      <c r="F131" s="119">
        <f t="shared" si="34"/>
        <v>-0.70810387846396883</v>
      </c>
      <c r="G131" s="118">
        <v>20693</v>
      </c>
      <c r="H131" s="119">
        <f t="shared" si="35"/>
        <v>4.6633958828587341E-2</v>
      </c>
      <c r="I131" s="118">
        <v>65122</v>
      </c>
      <c r="J131" s="119">
        <f t="shared" si="36"/>
        <v>2.1470545595128789</v>
      </c>
      <c r="K131" s="118">
        <v>55484</v>
      </c>
      <c r="L131" s="119">
        <f t="shared" si="37"/>
        <v>-0.14799914007555048</v>
      </c>
      <c r="M131" s="118">
        <v>58295</v>
      </c>
      <c r="N131" s="119">
        <v>0.29587640324552633</v>
      </c>
      <c r="O131" s="119">
        <v>2.1751323307743542E-2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67" t="s">
        <v>277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250</v>
      </c>
      <c r="M140" s="113" t="s">
        <v>69</v>
      </c>
      <c r="N140" s="112" t="s">
        <v>271</v>
      </c>
      <c r="O140" s="112" t="s">
        <v>272</v>
      </c>
    </row>
    <row r="141" spans="2:16" x14ac:dyDescent="0.25">
      <c r="B141" s="114" t="s">
        <v>71</v>
      </c>
      <c r="C141" s="115">
        <v>6844</v>
      </c>
      <c r="D141" s="116">
        <v>-9.3629982783737242E-2</v>
      </c>
      <c r="E141" s="115">
        <v>6545</v>
      </c>
      <c r="F141" s="116">
        <f t="shared" ref="F141:F153" si="41">IFERROR(E141/C141-1,"-")</f>
        <v>-4.3687901811805929E-2</v>
      </c>
      <c r="G141" s="115">
        <v>999</v>
      </c>
      <c r="H141" s="116">
        <f t="shared" ref="H141:H153" si="42">IFERROR(G141/E141-1,"-")</f>
        <v>-0.8473644003055768</v>
      </c>
      <c r="I141" s="115">
        <v>4563</v>
      </c>
      <c r="J141" s="116">
        <f t="shared" ref="J141:J153" si="43">IFERROR(I141/G141-1,"-")</f>
        <v>3.5675675675675675</v>
      </c>
      <c r="K141" s="115">
        <v>1909</v>
      </c>
      <c r="L141" s="116">
        <f t="shared" ref="L141:L153" si="44">IFERROR(K141/I141-1,"-")</f>
        <v>-0.58163488932719698</v>
      </c>
      <c r="M141" s="115">
        <v>6720</v>
      </c>
      <c r="N141" s="116">
        <f t="shared" ref="N141:N149" si="45">IFERROR(M141/K141-1,"-")</f>
        <v>2.5201676270298585</v>
      </c>
      <c r="O141" s="116">
        <f t="shared" ref="O141" si="46">M141/C141-1</f>
        <v>-1.8118059614260718E-2</v>
      </c>
    </row>
    <row r="142" spans="2:16" x14ac:dyDescent="0.25">
      <c r="B142" s="114" t="s">
        <v>73</v>
      </c>
      <c r="C142" s="115">
        <v>6979</v>
      </c>
      <c r="D142" s="116">
        <v>-0.19882906669727929</v>
      </c>
      <c r="E142" s="115">
        <v>6280</v>
      </c>
      <c r="F142" s="116">
        <f t="shared" si="41"/>
        <v>-0.10015761570425563</v>
      </c>
      <c r="G142" s="115">
        <v>977</v>
      </c>
      <c r="H142" s="116">
        <f t="shared" si="42"/>
        <v>-0.84442675159235669</v>
      </c>
      <c r="I142" s="115">
        <v>2880</v>
      </c>
      <c r="J142" s="116">
        <f t="shared" si="43"/>
        <v>1.9477993858751281</v>
      </c>
      <c r="K142" s="115">
        <v>3000</v>
      </c>
      <c r="L142" s="116">
        <f t="shared" si="44"/>
        <v>4.1666666666666741E-2</v>
      </c>
      <c r="M142" s="115">
        <v>4191</v>
      </c>
      <c r="N142" s="116">
        <f t="shared" si="45"/>
        <v>0.39700000000000002</v>
      </c>
      <c r="O142" s="116">
        <f>IFERROR(M142/C142-1,"-")</f>
        <v>-0.39948416678607246</v>
      </c>
    </row>
    <row r="143" spans="2:16" x14ac:dyDescent="0.25">
      <c r="B143" s="114" t="s">
        <v>75</v>
      </c>
      <c r="C143" s="115">
        <v>9072</v>
      </c>
      <c r="D143" s="116">
        <v>9.5704429111951317E-3</v>
      </c>
      <c r="E143" s="115">
        <v>1807</v>
      </c>
      <c r="F143" s="116">
        <f t="shared" si="41"/>
        <v>-0.80081569664902996</v>
      </c>
      <c r="G143" s="115">
        <v>1444</v>
      </c>
      <c r="H143" s="116">
        <f t="shared" si="42"/>
        <v>-0.20088544548976206</v>
      </c>
      <c r="I143" s="115">
        <v>4119</v>
      </c>
      <c r="J143" s="116">
        <f t="shared" si="43"/>
        <v>1.8524930747922439</v>
      </c>
      <c r="K143" s="115">
        <v>4413</v>
      </c>
      <c r="L143" s="116">
        <f t="shared" si="44"/>
        <v>7.1376547705753746E-2</v>
      </c>
      <c r="M143" s="115">
        <v>4701</v>
      </c>
      <c r="N143" s="116">
        <f t="shared" si="45"/>
        <v>6.5261726716519419E-2</v>
      </c>
      <c r="O143" s="116">
        <f t="shared" ref="O143:O152" si="47">IFERROR(M143/C143-1,"-")</f>
        <v>-0.4818121693121693</v>
      </c>
    </row>
    <row r="144" spans="2:16" x14ac:dyDescent="0.25">
      <c r="B144" s="114" t="s">
        <v>77</v>
      </c>
      <c r="C144" s="115">
        <v>3673</v>
      </c>
      <c r="D144" s="116">
        <v>-0.42555520800750701</v>
      </c>
      <c r="E144" s="115">
        <v>0</v>
      </c>
      <c r="F144" s="116">
        <f t="shared" si="41"/>
        <v>-1</v>
      </c>
      <c r="G144" s="115">
        <v>1194</v>
      </c>
      <c r="H144" s="116" t="str">
        <f t="shared" si="42"/>
        <v>-</v>
      </c>
      <c r="I144" s="115">
        <v>2495</v>
      </c>
      <c r="J144" s="116">
        <f t="shared" si="43"/>
        <v>1.0896147403685092</v>
      </c>
      <c r="K144" s="115">
        <v>2417</v>
      </c>
      <c r="L144" s="116">
        <f t="shared" si="44"/>
        <v>-3.1262525050100187E-2</v>
      </c>
      <c r="M144" s="115">
        <v>3247</v>
      </c>
      <c r="N144" s="116">
        <f t="shared" si="45"/>
        <v>0.3434009102192801</v>
      </c>
      <c r="O144" s="116">
        <f t="shared" si="47"/>
        <v>-0.115981486523278</v>
      </c>
    </row>
    <row r="145" spans="1:16" x14ac:dyDescent="0.25">
      <c r="B145" s="114" t="s">
        <v>79</v>
      </c>
      <c r="C145" s="115">
        <v>3598</v>
      </c>
      <c r="D145" s="116">
        <v>-0.27033056175218007</v>
      </c>
      <c r="E145" s="115">
        <v>0</v>
      </c>
      <c r="F145" s="116">
        <f t="shared" si="41"/>
        <v>-1</v>
      </c>
      <c r="G145" s="115">
        <v>782</v>
      </c>
      <c r="H145" s="116" t="str">
        <f t="shared" si="42"/>
        <v>-</v>
      </c>
      <c r="I145" s="115">
        <v>1509</v>
      </c>
      <c r="J145" s="116">
        <f t="shared" si="43"/>
        <v>0.92966751918158574</v>
      </c>
      <c r="K145" s="115">
        <v>635</v>
      </c>
      <c r="L145" s="116">
        <f t="shared" si="44"/>
        <v>-0.57919151756129894</v>
      </c>
      <c r="M145" s="115">
        <v>365</v>
      </c>
      <c r="N145" s="116">
        <f t="shared" si="45"/>
        <v>-0.42519685039370081</v>
      </c>
      <c r="O145" s="116">
        <f t="shared" si="47"/>
        <v>-0.89855475264035578</v>
      </c>
    </row>
    <row r="146" spans="1:16" x14ac:dyDescent="0.25">
      <c r="B146" s="114" t="s">
        <v>81</v>
      </c>
      <c r="C146" s="115">
        <v>4992</v>
      </c>
      <c r="D146" s="116">
        <v>1.9607843137254832E-2</v>
      </c>
      <c r="E146" s="115">
        <v>0</v>
      </c>
      <c r="F146" s="116">
        <f t="shared" si="41"/>
        <v>-1</v>
      </c>
      <c r="G146" s="115">
        <v>1480</v>
      </c>
      <c r="H146" s="116" t="str">
        <f t="shared" si="42"/>
        <v>-</v>
      </c>
      <c r="I146" s="115">
        <v>2083</v>
      </c>
      <c r="J146" s="116">
        <f t="shared" si="43"/>
        <v>0.40743243243243232</v>
      </c>
      <c r="K146" s="115">
        <v>1387</v>
      </c>
      <c r="L146" s="116">
        <f t="shared" si="44"/>
        <v>-0.33413346135381661</v>
      </c>
      <c r="M146" s="115">
        <v>767</v>
      </c>
      <c r="N146" s="116">
        <f t="shared" si="45"/>
        <v>-0.44700793078586876</v>
      </c>
      <c r="O146" s="116">
        <f t="shared" si="47"/>
        <v>-0.84635416666666663</v>
      </c>
    </row>
    <row r="147" spans="1:16" x14ac:dyDescent="0.25">
      <c r="B147" s="114" t="s">
        <v>83</v>
      </c>
      <c r="C147" s="115">
        <v>3591</v>
      </c>
      <c r="D147" s="116">
        <v>-0.26489252814738995</v>
      </c>
      <c r="E147" s="115">
        <v>0</v>
      </c>
      <c r="F147" s="116">
        <f t="shared" si="41"/>
        <v>-1</v>
      </c>
      <c r="G147" s="115">
        <v>2519</v>
      </c>
      <c r="H147" s="116" t="str">
        <f t="shared" si="42"/>
        <v>-</v>
      </c>
      <c r="I147" s="115">
        <v>1894</v>
      </c>
      <c r="J147" s="116">
        <f t="shared" si="43"/>
        <v>-0.24811433108376335</v>
      </c>
      <c r="K147" s="115">
        <v>1550</v>
      </c>
      <c r="L147" s="116">
        <f t="shared" si="44"/>
        <v>-0.18162618796198526</v>
      </c>
      <c r="M147" s="115">
        <v>2203</v>
      </c>
      <c r="N147" s="116">
        <f t="shared" si="45"/>
        <v>0.42129032258064525</v>
      </c>
      <c r="O147" s="116">
        <f t="shared" si="47"/>
        <v>-0.38652186020607071</v>
      </c>
    </row>
    <row r="148" spans="1:16" x14ac:dyDescent="0.25">
      <c r="B148" s="114" t="s">
        <v>85</v>
      </c>
      <c r="C148" s="115">
        <v>3114</v>
      </c>
      <c r="D148" s="116">
        <v>-0.55457016163638961</v>
      </c>
      <c r="E148" s="115">
        <v>256</v>
      </c>
      <c r="F148" s="116">
        <f t="shared" si="41"/>
        <v>-0.91779062299293512</v>
      </c>
      <c r="G148" s="115">
        <v>2212</v>
      </c>
      <c r="H148" s="116">
        <f t="shared" si="42"/>
        <v>7.640625</v>
      </c>
      <c r="I148" s="115">
        <v>2314</v>
      </c>
      <c r="J148" s="116">
        <f t="shared" si="43"/>
        <v>4.6112115732368952E-2</v>
      </c>
      <c r="K148" s="115">
        <v>1791</v>
      </c>
      <c r="L148" s="116">
        <f t="shared" si="44"/>
        <v>-0.22601555747623159</v>
      </c>
      <c r="M148" s="115">
        <v>2519</v>
      </c>
      <c r="N148" s="116">
        <f t="shared" si="45"/>
        <v>0.40647682858738143</v>
      </c>
      <c r="O148" s="116">
        <f t="shared" si="47"/>
        <v>-0.19107257546563905</v>
      </c>
    </row>
    <row r="149" spans="1:16" x14ac:dyDescent="0.25">
      <c r="B149" s="114" t="s">
        <v>87</v>
      </c>
      <c r="C149" s="115">
        <v>5370</v>
      </c>
      <c r="D149" s="116">
        <v>-9.0755164239756159E-2</v>
      </c>
      <c r="E149" s="115">
        <v>221</v>
      </c>
      <c r="F149" s="116">
        <f t="shared" si="41"/>
        <v>-0.9588454376163873</v>
      </c>
      <c r="G149" s="115">
        <v>2697</v>
      </c>
      <c r="H149" s="116">
        <f t="shared" si="42"/>
        <v>11.203619909502262</v>
      </c>
      <c r="I149" s="115">
        <v>2011</v>
      </c>
      <c r="J149" s="116">
        <f t="shared" si="43"/>
        <v>-0.25435669262143124</v>
      </c>
      <c r="K149" s="115">
        <v>2284</v>
      </c>
      <c r="L149" s="116">
        <f t="shared" si="44"/>
        <v>0.1357533565390352</v>
      </c>
      <c r="M149" s="115">
        <v>2496</v>
      </c>
      <c r="N149" s="116">
        <f t="shared" si="45"/>
        <v>9.2819614711033172E-2</v>
      </c>
      <c r="O149" s="116">
        <f t="shared" si="47"/>
        <v>-0.53519553072625703</v>
      </c>
    </row>
    <row r="150" spans="1:16" x14ac:dyDescent="0.25">
      <c r="A150" s="120"/>
      <c r="B150" s="114" t="s">
        <v>89</v>
      </c>
      <c r="C150" s="115">
        <v>4551</v>
      </c>
      <c r="D150" s="116">
        <v>-0.32276785714285716</v>
      </c>
      <c r="E150" s="115">
        <v>210</v>
      </c>
      <c r="F150" s="116">
        <f t="shared" si="41"/>
        <v>-0.95385629531970995</v>
      </c>
      <c r="G150" s="115">
        <v>3806</v>
      </c>
      <c r="H150" s="116">
        <f t="shared" si="42"/>
        <v>17.123809523809523</v>
      </c>
      <c r="I150" s="115">
        <v>2086</v>
      </c>
      <c r="J150" s="116">
        <f t="shared" si="43"/>
        <v>-0.45191802417235938</v>
      </c>
      <c r="K150" s="115">
        <v>3442</v>
      </c>
      <c r="L150" s="116">
        <f t="shared" si="44"/>
        <v>0.65004793863854271</v>
      </c>
      <c r="M150" s="115">
        <v>3103</v>
      </c>
      <c r="N150" s="116">
        <f>IFERROR(M150/K150-1,"-")</f>
        <v>-9.8489250435793152E-2</v>
      </c>
      <c r="O150" s="116">
        <f t="shared" si="47"/>
        <v>-0.31817183036695229</v>
      </c>
    </row>
    <row r="151" spans="1:16" x14ac:dyDescent="0.25">
      <c r="B151" s="114" t="s">
        <v>91</v>
      </c>
      <c r="C151" s="115">
        <v>9109</v>
      </c>
      <c r="D151" s="116">
        <v>0.13507788161993761</v>
      </c>
      <c r="E151" s="115">
        <v>1354</v>
      </c>
      <c r="F151" s="116">
        <f t="shared" si="41"/>
        <v>-0.85135580195411131</v>
      </c>
      <c r="G151" s="115">
        <v>6820</v>
      </c>
      <c r="H151" s="116">
        <f t="shared" si="42"/>
        <v>4.0369276218611523</v>
      </c>
      <c r="I151" s="115">
        <v>3576</v>
      </c>
      <c r="J151" s="116">
        <f t="shared" si="43"/>
        <v>-0.47565982404692086</v>
      </c>
      <c r="K151" s="115">
        <v>6832</v>
      </c>
      <c r="L151" s="116">
        <f t="shared" si="44"/>
        <v>0.91051454138702459</v>
      </c>
      <c r="M151" s="115"/>
      <c r="N151" s="116"/>
      <c r="O151" s="116"/>
    </row>
    <row r="152" spans="1:16" x14ac:dyDescent="0.25">
      <c r="B152" s="114" t="s">
        <v>93</v>
      </c>
      <c r="C152" s="115">
        <v>9047</v>
      </c>
      <c r="D152" s="116">
        <v>0.38608855523211272</v>
      </c>
      <c r="E152" s="115">
        <v>1915</v>
      </c>
      <c r="F152" s="116">
        <f t="shared" si="41"/>
        <v>-0.78832762241627052</v>
      </c>
      <c r="G152" s="115">
        <v>6300</v>
      </c>
      <c r="H152" s="116">
        <f t="shared" si="42"/>
        <v>2.2898172323759791</v>
      </c>
      <c r="I152" s="115">
        <v>4554</v>
      </c>
      <c r="J152" s="116">
        <f t="shared" si="43"/>
        <v>-0.27714285714285714</v>
      </c>
      <c r="K152" s="115">
        <v>4805</v>
      </c>
      <c r="L152" s="116">
        <f t="shared" si="44"/>
        <v>5.5116381203337728E-2</v>
      </c>
      <c r="M152" s="115"/>
      <c r="N152" s="116"/>
      <c r="O152" s="116"/>
    </row>
    <row r="153" spans="1:16" ht="15.75" x14ac:dyDescent="0.25">
      <c r="B153" s="117" t="s">
        <v>30</v>
      </c>
      <c r="C153" s="118">
        <v>69940</v>
      </c>
      <c r="D153" s="119">
        <v>-0.13142828757001102</v>
      </c>
      <c r="E153" s="118">
        <v>18669</v>
      </c>
      <c r="F153" s="119">
        <f t="shared" si="41"/>
        <v>-0.73307120388904767</v>
      </c>
      <c r="G153" s="118">
        <v>31230</v>
      </c>
      <c r="H153" s="119">
        <f t="shared" si="42"/>
        <v>0.67282661095934437</v>
      </c>
      <c r="I153" s="118">
        <v>34084</v>
      </c>
      <c r="J153" s="119">
        <f t="shared" si="43"/>
        <v>9.1386487351905243E-2</v>
      </c>
      <c r="K153" s="118">
        <v>34465</v>
      </c>
      <c r="L153" s="119">
        <f t="shared" si="44"/>
        <v>1.117826546180023E-2</v>
      </c>
      <c r="M153" s="118">
        <v>30312</v>
      </c>
      <c r="N153" s="119">
        <v>0.32784299982477649</v>
      </c>
      <c r="O153" s="119">
        <v>-0.41464545033214895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67" t="s">
        <v>278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250</v>
      </c>
      <c r="M162" s="113" t="s">
        <v>69</v>
      </c>
      <c r="N162" s="112" t="s">
        <v>271</v>
      </c>
      <c r="O162" s="112" t="s">
        <v>272</v>
      </c>
    </row>
    <row r="163" spans="2:15" x14ac:dyDescent="0.25">
      <c r="B163" s="114" t="s">
        <v>71</v>
      </c>
      <c r="C163" s="115">
        <v>669</v>
      </c>
      <c r="D163" s="116">
        <v>9.1353996737357335E-2</v>
      </c>
      <c r="E163" s="115">
        <v>416</v>
      </c>
      <c r="F163" s="116">
        <f t="shared" ref="F163:F175" si="48">IFERROR(E163/C163-1,"-")</f>
        <v>-0.37817638266068765</v>
      </c>
      <c r="G163" s="115">
        <v>107</v>
      </c>
      <c r="H163" s="116">
        <f t="shared" ref="H163:H175" si="49">IFERROR(G163/E163-1,"-")</f>
        <v>-0.74278846153846156</v>
      </c>
      <c r="I163" s="115">
        <v>274</v>
      </c>
      <c r="J163" s="116">
        <f t="shared" ref="J163:J175" si="50">IFERROR(I163/G163-1,"-")</f>
        <v>1.5607476635514019</v>
      </c>
      <c r="K163" s="115">
        <v>617</v>
      </c>
      <c r="L163" s="116">
        <f t="shared" ref="L163:L175" si="51">IFERROR(K163/I163-1,"-")</f>
        <v>1.2518248175182483</v>
      </c>
      <c r="M163" s="115">
        <v>747</v>
      </c>
      <c r="N163" s="116">
        <f t="shared" ref="N163:N171" si="52">IFERROR(M163/K163-1,"-")</f>
        <v>0.21069692058346834</v>
      </c>
      <c r="O163" s="116">
        <f t="shared" ref="O163" si="53">M163/C163-1</f>
        <v>0.11659192825112097</v>
      </c>
    </row>
    <row r="164" spans="2:15" x14ac:dyDescent="0.25">
      <c r="B164" s="114" t="s">
        <v>73</v>
      </c>
      <c r="C164" s="115">
        <v>473</v>
      </c>
      <c r="D164" s="116">
        <v>0.11032863849765251</v>
      </c>
      <c r="E164" s="115">
        <v>641</v>
      </c>
      <c r="F164" s="116">
        <f t="shared" si="48"/>
        <v>0.35517970401691334</v>
      </c>
      <c r="G164" s="115">
        <v>48</v>
      </c>
      <c r="H164" s="116">
        <f t="shared" si="49"/>
        <v>-0.9251170046801872</v>
      </c>
      <c r="I164" s="115">
        <v>444</v>
      </c>
      <c r="J164" s="116">
        <f t="shared" si="50"/>
        <v>8.25</v>
      </c>
      <c r="K164" s="115">
        <v>654</v>
      </c>
      <c r="L164" s="116">
        <f t="shared" si="51"/>
        <v>0.47297297297297303</v>
      </c>
      <c r="M164" s="115">
        <v>490</v>
      </c>
      <c r="N164" s="116">
        <f t="shared" si="52"/>
        <v>-0.25076452599388377</v>
      </c>
      <c r="O164" s="116">
        <f>IFERROR(M164/C164-1,"-")</f>
        <v>3.5940803382663811E-2</v>
      </c>
    </row>
    <row r="165" spans="2:15" x14ac:dyDescent="0.25">
      <c r="B165" s="114" t="s">
        <v>75</v>
      </c>
      <c r="C165" s="115">
        <v>442</v>
      </c>
      <c r="D165" s="116">
        <v>-0.35755813953488369</v>
      </c>
      <c r="E165" s="115">
        <v>63</v>
      </c>
      <c r="F165" s="116">
        <f t="shared" si="48"/>
        <v>-0.85746606334841635</v>
      </c>
      <c r="G165" s="115">
        <v>463</v>
      </c>
      <c r="H165" s="116">
        <f t="shared" si="49"/>
        <v>6.3492063492063489</v>
      </c>
      <c r="I165" s="115">
        <v>624</v>
      </c>
      <c r="J165" s="116">
        <f t="shared" si="50"/>
        <v>0.3477321814254859</v>
      </c>
      <c r="K165" s="115">
        <v>785</v>
      </c>
      <c r="L165" s="116">
        <f t="shared" si="51"/>
        <v>0.25801282051282048</v>
      </c>
      <c r="M165" s="115">
        <v>707</v>
      </c>
      <c r="N165" s="116">
        <f t="shared" si="52"/>
        <v>-9.9363057324840742E-2</v>
      </c>
      <c r="O165" s="116">
        <f t="shared" ref="O165:O174" si="54">IFERROR(M165/C165-1,"-")</f>
        <v>0.59954751131221728</v>
      </c>
    </row>
    <row r="166" spans="2:15" x14ac:dyDescent="0.25">
      <c r="B166" s="114" t="s">
        <v>77</v>
      </c>
      <c r="C166" s="115">
        <v>559</v>
      </c>
      <c r="D166" s="116">
        <v>1.462555066079295</v>
      </c>
      <c r="E166" s="115">
        <v>0</v>
      </c>
      <c r="F166" s="116">
        <f t="shared" si="48"/>
        <v>-1</v>
      </c>
      <c r="G166" s="115">
        <v>104</v>
      </c>
      <c r="H166" s="116" t="str">
        <f t="shared" si="49"/>
        <v>-</v>
      </c>
      <c r="I166" s="115">
        <v>540</v>
      </c>
      <c r="J166" s="116">
        <f t="shared" si="50"/>
        <v>4.1923076923076925</v>
      </c>
      <c r="K166" s="115">
        <v>749</v>
      </c>
      <c r="L166" s="116">
        <f t="shared" si="51"/>
        <v>0.38703703703703707</v>
      </c>
      <c r="M166" s="115">
        <v>471</v>
      </c>
      <c r="N166" s="116">
        <f t="shared" si="52"/>
        <v>-0.3711615487316422</v>
      </c>
      <c r="O166" s="116">
        <f t="shared" si="54"/>
        <v>-0.15742397137745978</v>
      </c>
    </row>
    <row r="167" spans="2:15" x14ac:dyDescent="0.25">
      <c r="B167" s="114" t="s">
        <v>79</v>
      </c>
      <c r="C167" s="115">
        <v>684</v>
      </c>
      <c r="D167" s="116">
        <v>1.3505154639175259</v>
      </c>
      <c r="E167" s="115">
        <v>0</v>
      </c>
      <c r="F167" s="116">
        <f t="shared" si="48"/>
        <v>-1</v>
      </c>
      <c r="G167" s="115">
        <v>384</v>
      </c>
      <c r="H167" s="116" t="str">
        <f t="shared" si="49"/>
        <v>-</v>
      </c>
      <c r="I167" s="115">
        <v>386</v>
      </c>
      <c r="J167" s="116">
        <f t="shared" si="50"/>
        <v>5.2083333333332593E-3</v>
      </c>
      <c r="K167" s="115">
        <v>298</v>
      </c>
      <c r="L167" s="116">
        <f t="shared" si="51"/>
        <v>-0.227979274611399</v>
      </c>
      <c r="M167" s="115">
        <v>131</v>
      </c>
      <c r="N167" s="116">
        <f t="shared" si="52"/>
        <v>-0.56040268456375841</v>
      </c>
      <c r="O167" s="116">
        <f t="shared" si="54"/>
        <v>-0.80847953216374269</v>
      </c>
    </row>
    <row r="168" spans="2:15" x14ac:dyDescent="0.25">
      <c r="B168" s="114" t="s">
        <v>81</v>
      </c>
      <c r="C168" s="115">
        <v>746</v>
      </c>
      <c r="D168" s="116">
        <v>2.3909090909090911</v>
      </c>
      <c r="E168" s="115">
        <v>0</v>
      </c>
      <c r="F168" s="116">
        <f t="shared" si="48"/>
        <v>-1</v>
      </c>
      <c r="G168" s="115">
        <v>367</v>
      </c>
      <c r="H168" s="116" t="str">
        <f t="shared" si="49"/>
        <v>-</v>
      </c>
      <c r="I168" s="115">
        <v>313</v>
      </c>
      <c r="J168" s="116">
        <f t="shared" si="50"/>
        <v>-0.14713896457765663</v>
      </c>
      <c r="K168" s="115">
        <v>385</v>
      </c>
      <c r="L168" s="116">
        <f t="shared" si="51"/>
        <v>0.23003194888178924</v>
      </c>
      <c r="M168" s="115">
        <v>222</v>
      </c>
      <c r="N168" s="116">
        <f t="shared" si="52"/>
        <v>-0.42337662337662341</v>
      </c>
      <c r="O168" s="116">
        <f t="shared" si="54"/>
        <v>-0.7024128686327078</v>
      </c>
    </row>
    <row r="169" spans="2:15" x14ac:dyDescent="0.25">
      <c r="B169" s="114" t="s">
        <v>83</v>
      </c>
      <c r="C169" s="115">
        <v>1064</v>
      </c>
      <c r="D169" s="116">
        <v>1.1153081510934393</v>
      </c>
      <c r="E169" s="115">
        <v>0</v>
      </c>
      <c r="F169" s="116">
        <f t="shared" si="48"/>
        <v>-1</v>
      </c>
      <c r="G169" s="115">
        <v>244</v>
      </c>
      <c r="H169" s="116" t="str">
        <f t="shared" si="49"/>
        <v>-</v>
      </c>
      <c r="I169" s="115">
        <v>423</v>
      </c>
      <c r="J169" s="116">
        <f t="shared" si="50"/>
        <v>0.73360655737704916</v>
      </c>
      <c r="K169" s="115">
        <v>332</v>
      </c>
      <c r="L169" s="116">
        <f t="shared" si="51"/>
        <v>-0.21513002364066192</v>
      </c>
      <c r="M169" s="115">
        <v>181</v>
      </c>
      <c r="N169" s="116">
        <f t="shared" si="52"/>
        <v>-0.45481927710843373</v>
      </c>
      <c r="O169" s="116">
        <f t="shared" si="54"/>
        <v>-0.82988721804511278</v>
      </c>
    </row>
    <row r="170" spans="2:15" x14ac:dyDescent="0.25">
      <c r="B170" s="114" t="s">
        <v>85</v>
      </c>
      <c r="C170" s="115">
        <v>876</v>
      </c>
      <c r="D170" s="116">
        <v>0.70428015564202329</v>
      </c>
      <c r="E170" s="115">
        <v>227</v>
      </c>
      <c r="F170" s="116">
        <f t="shared" si="48"/>
        <v>-0.7408675799086758</v>
      </c>
      <c r="G170" s="115">
        <v>656</v>
      </c>
      <c r="H170" s="116">
        <f t="shared" si="49"/>
        <v>1.8898678414096914</v>
      </c>
      <c r="I170" s="115">
        <v>844</v>
      </c>
      <c r="J170" s="116">
        <f t="shared" si="50"/>
        <v>0.28658536585365857</v>
      </c>
      <c r="K170" s="115">
        <v>638</v>
      </c>
      <c r="L170" s="116">
        <f t="shared" si="51"/>
        <v>-0.24407582938388628</v>
      </c>
      <c r="M170" s="115">
        <v>993</v>
      </c>
      <c r="N170" s="116">
        <f t="shared" si="52"/>
        <v>0.55642633228840133</v>
      </c>
      <c r="O170" s="116">
        <f t="shared" si="54"/>
        <v>0.13356164383561642</v>
      </c>
    </row>
    <row r="171" spans="2:15" x14ac:dyDescent="0.25">
      <c r="B171" s="114" t="s">
        <v>87</v>
      </c>
      <c r="C171" s="115">
        <v>321</v>
      </c>
      <c r="D171" s="116">
        <v>-0.11080332409972304</v>
      </c>
      <c r="E171" s="115">
        <v>58</v>
      </c>
      <c r="F171" s="116">
        <f t="shared" si="48"/>
        <v>-0.81931464174454827</v>
      </c>
      <c r="G171" s="115">
        <v>269</v>
      </c>
      <c r="H171" s="116">
        <f t="shared" si="49"/>
        <v>3.6379310344827589</v>
      </c>
      <c r="I171" s="115">
        <v>658</v>
      </c>
      <c r="J171" s="116">
        <f t="shared" si="50"/>
        <v>1.446096654275093</v>
      </c>
      <c r="K171" s="115">
        <v>379</v>
      </c>
      <c r="L171" s="116">
        <f t="shared" si="51"/>
        <v>-0.42401215805471126</v>
      </c>
      <c r="M171" s="115">
        <v>1070</v>
      </c>
      <c r="N171" s="116">
        <f t="shared" si="52"/>
        <v>1.8232189973614776</v>
      </c>
      <c r="O171" s="116">
        <f t="shared" si="54"/>
        <v>2.3333333333333335</v>
      </c>
    </row>
    <row r="172" spans="2:15" x14ac:dyDescent="0.25">
      <c r="B172" s="114" t="s">
        <v>89</v>
      </c>
      <c r="C172" s="115">
        <v>336</v>
      </c>
      <c r="D172" s="116">
        <v>3.7037037037036979E-2</v>
      </c>
      <c r="E172" s="115">
        <v>10</v>
      </c>
      <c r="F172" s="116">
        <f t="shared" si="48"/>
        <v>-0.97023809523809523</v>
      </c>
      <c r="G172" s="115">
        <v>582</v>
      </c>
      <c r="H172" s="116">
        <f t="shared" si="49"/>
        <v>57.2</v>
      </c>
      <c r="I172" s="115">
        <v>562</v>
      </c>
      <c r="J172" s="116">
        <f t="shared" si="50"/>
        <v>-3.4364261168384869E-2</v>
      </c>
      <c r="K172" s="115">
        <v>717</v>
      </c>
      <c r="L172" s="116">
        <f t="shared" si="51"/>
        <v>0.27580071174377219</v>
      </c>
      <c r="M172" s="115">
        <v>709</v>
      </c>
      <c r="N172" s="116">
        <f>IFERROR(M172/K172-1,"-")</f>
        <v>-1.1157601115760141E-2</v>
      </c>
      <c r="O172" s="116">
        <f t="shared" si="54"/>
        <v>1.1101190476190474</v>
      </c>
    </row>
    <row r="173" spans="2:15" x14ac:dyDescent="0.25">
      <c r="B173" s="114" t="s">
        <v>91</v>
      </c>
      <c r="C173" s="115">
        <v>386</v>
      </c>
      <c r="D173" s="116">
        <v>0.38848920863309355</v>
      </c>
      <c r="E173" s="115">
        <v>17</v>
      </c>
      <c r="F173" s="116">
        <f t="shared" si="48"/>
        <v>-0.95595854922279788</v>
      </c>
      <c r="G173" s="115">
        <v>339</v>
      </c>
      <c r="H173" s="116">
        <f t="shared" si="49"/>
        <v>18.941176470588236</v>
      </c>
      <c r="I173" s="115">
        <v>499</v>
      </c>
      <c r="J173" s="116">
        <f t="shared" si="50"/>
        <v>0.471976401179941</v>
      </c>
      <c r="K173" s="115">
        <v>631</v>
      </c>
      <c r="L173" s="116">
        <f t="shared" si="51"/>
        <v>0.26452905811623251</v>
      </c>
      <c r="M173" s="115"/>
      <c r="N173" s="116"/>
      <c r="O173" s="116"/>
    </row>
    <row r="174" spans="2:15" x14ac:dyDescent="0.25">
      <c r="B174" s="114" t="s">
        <v>93</v>
      </c>
      <c r="C174" s="115">
        <v>236</v>
      </c>
      <c r="D174" s="116">
        <v>-0.35869565217391308</v>
      </c>
      <c r="E174" s="115">
        <v>42</v>
      </c>
      <c r="F174" s="116">
        <f t="shared" si="48"/>
        <v>-0.82203389830508478</v>
      </c>
      <c r="G174" s="115">
        <v>310</v>
      </c>
      <c r="H174" s="116">
        <f t="shared" si="49"/>
        <v>6.3809523809523814</v>
      </c>
      <c r="I174" s="115">
        <v>830</v>
      </c>
      <c r="J174" s="116">
        <f t="shared" si="50"/>
        <v>1.6774193548387095</v>
      </c>
      <c r="K174" s="115">
        <v>599</v>
      </c>
      <c r="L174" s="116">
        <f t="shared" si="51"/>
        <v>-0.27831325301204823</v>
      </c>
      <c r="M174" s="115"/>
      <c r="N174" s="116"/>
      <c r="O174" s="116"/>
    </row>
    <row r="175" spans="2:15" ht="15.75" x14ac:dyDescent="0.25">
      <c r="B175" s="117" t="s">
        <v>30</v>
      </c>
      <c r="C175" s="118">
        <v>6792</v>
      </c>
      <c r="D175" s="119">
        <v>0.41117805942239771</v>
      </c>
      <c r="E175" s="118">
        <v>1519</v>
      </c>
      <c r="F175" s="119">
        <f t="shared" si="48"/>
        <v>-0.77635453474676086</v>
      </c>
      <c r="G175" s="118">
        <v>3873</v>
      </c>
      <c r="H175" s="119">
        <f t="shared" si="49"/>
        <v>1.5497037524687296</v>
      </c>
      <c r="I175" s="118">
        <v>6397</v>
      </c>
      <c r="J175" s="119">
        <f t="shared" si="50"/>
        <v>0.65169119545571919</v>
      </c>
      <c r="K175" s="118">
        <v>6784</v>
      </c>
      <c r="L175" s="119">
        <f t="shared" si="51"/>
        <v>6.0497108019384127E-2</v>
      </c>
      <c r="M175" s="118">
        <v>5721</v>
      </c>
      <c r="N175" s="119">
        <v>3.0068419157364135E-2</v>
      </c>
      <c r="O175" s="119">
        <v>-7.2771474878444042E-2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67" t="s">
        <v>279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250</v>
      </c>
      <c r="M184" s="113" t="s">
        <v>69</v>
      </c>
      <c r="N184" s="112" t="s">
        <v>271</v>
      </c>
      <c r="O184" s="112" t="s">
        <v>272</v>
      </c>
    </row>
    <row r="185" spans="1:16" x14ac:dyDescent="0.25">
      <c r="A185" s="120"/>
      <c r="B185" s="114" t="s">
        <v>71</v>
      </c>
      <c r="C185" s="115">
        <v>666</v>
      </c>
      <c r="D185" s="116">
        <v>1.0429447852760738</v>
      </c>
      <c r="E185" s="115">
        <v>270</v>
      </c>
      <c r="F185" s="116">
        <f t="shared" ref="F185:F197" si="55">IFERROR(E185/C185-1,"-")</f>
        <v>-0.59459459459459452</v>
      </c>
      <c r="G185" s="115">
        <v>74</v>
      </c>
      <c r="H185" s="116">
        <f t="shared" ref="H185:H197" si="56">IFERROR(G185/E185-1,"-")</f>
        <v>-0.72592592592592586</v>
      </c>
      <c r="I185" s="115">
        <v>358</v>
      </c>
      <c r="J185" s="116">
        <f t="shared" ref="J185:J197" si="57">IFERROR(I185/G185-1,"-")</f>
        <v>3.8378378378378377</v>
      </c>
      <c r="K185" s="115">
        <v>248</v>
      </c>
      <c r="L185" s="116">
        <f t="shared" ref="L185:L197" si="58">IFERROR(K185/I185-1,"-")</f>
        <v>-0.30726256983240219</v>
      </c>
      <c r="M185" s="115">
        <v>659</v>
      </c>
      <c r="N185" s="116">
        <f t="shared" ref="N185:N193" si="59">IFERROR(M185/K185-1,"-")</f>
        <v>1.657258064516129</v>
      </c>
      <c r="O185" s="116">
        <f t="shared" ref="O185" si="60">M185/C185-1</f>
        <v>-1.0510510510510551E-2</v>
      </c>
    </row>
    <row r="186" spans="1:16" x14ac:dyDescent="0.25">
      <c r="B186" s="114" t="s">
        <v>73</v>
      </c>
      <c r="C186" s="115">
        <v>786</v>
      </c>
      <c r="D186" s="116">
        <v>2.3733905579399144</v>
      </c>
      <c r="E186" s="115">
        <v>364</v>
      </c>
      <c r="F186" s="116">
        <f t="shared" si="55"/>
        <v>-0.53689567430025442</v>
      </c>
      <c r="G186" s="115">
        <v>6</v>
      </c>
      <c r="H186" s="116">
        <f t="shared" si="56"/>
        <v>-0.98351648351648346</v>
      </c>
      <c r="I186" s="115">
        <v>221</v>
      </c>
      <c r="J186" s="116">
        <f t="shared" si="57"/>
        <v>35.833333333333336</v>
      </c>
      <c r="K186" s="115">
        <v>250</v>
      </c>
      <c r="L186" s="116">
        <f t="shared" si="58"/>
        <v>0.13122171945701355</v>
      </c>
      <c r="M186" s="115">
        <v>262</v>
      </c>
      <c r="N186" s="116">
        <f t="shared" si="59"/>
        <v>4.8000000000000043E-2</v>
      </c>
      <c r="O186" s="116">
        <f>IFERROR(M186/C186-1,"-")</f>
        <v>-0.66666666666666674</v>
      </c>
    </row>
    <row r="187" spans="1:16" x14ac:dyDescent="0.25">
      <c r="B187" s="114" t="s">
        <v>75</v>
      </c>
      <c r="C187" s="115">
        <v>717</v>
      </c>
      <c r="D187" s="116">
        <v>2.3348837209302324</v>
      </c>
      <c r="E187" s="115">
        <v>91</v>
      </c>
      <c r="F187" s="116">
        <f t="shared" si="55"/>
        <v>-0.87308228730822868</v>
      </c>
      <c r="G187" s="115">
        <v>22</v>
      </c>
      <c r="H187" s="116">
        <f t="shared" si="56"/>
        <v>-0.75824175824175821</v>
      </c>
      <c r="I187" s="115">
        <v>223</v>
      </c>
      <c r="J187" s="116">
        <f t="shared" si="57"/>
        <v>9.1363636363636367</v>
      </c>
      <c r="K187" s="115">
        <v>394</v>
      </c>
      <c r="L187" s="116">
        <f t="shared" si="58"/>
        <v>0.76681614349775784</v>
      </c>
      <c r="M187" s="115">
        <v>268</v>
      </c>
      <c r="N187" s="116">
        <f t="shared" si="59"/>
        <v>-0.31979695431472077</v>
      </c>
      <c r="O187" s="116">
        <f t="shared" ref="O187:O196" si="61">IFERROR(M187/C187-1,"-")</f>
        <v>-0.62622036262203629</v>
      </c>
    </row>
    <row r="188" spans="1:16" x14ac:dyDescent="0.25">
      <c r="B188" s="114" t="s">
        <v>77</v>
      </c>
      <c r="C188" s="115">
        <v>370</v>
      </c>
      <c r="D188" s="116">
        <v>2.1896551724137931</v>
      </c>
      <c r="E188" s="115">
        <v>0</v>
      </c>
      <c r="F188" s="116">
        <f t="shared" si="55"/>
        <v>-1</v>
      </c>
      <c r="G188" s="115">
        <v>26</v>
      </c>
      <c r="H188" s="116" t="str">
        <f t="shared" si="56"/>
        <v>-</v>
      </c>
      <c r="I188" s="115">
        <v>291</v>
      </c>
      <c r="J188" s="116">
        <f t="shared" si="57"/>
        <v>10.192307692307692</v>
      </c>
      <c r="K188" s="115">
        <v>302</v>
      </c>
      <c r="L188" s="116">
        <f t="shared" si="58"/>
        <v>3.7800687285223455E-2</v>
      </c>
      <c r="M188" s="115">
        <v>249</v>
      </c>
      <c r="N188" s="116">
        <f t="shared" si="59"/>
        <v>-0.17549668874172186</v>
      </c>
      <c r="O188" s="116">
        <f t="shared" si="61"/>
        <v>-0.32702702702702702</v>
      </c>
    </row>
    <row r="189" spans="1:16" x14ac:dyDescent="0.25">
      <c r="B189" s="114" t="s">
        <v>79</v>
      </c>
      <c r="C189" s="115">
        <v>246</v>
      </c>
      <c r="D189" s="116">
        <v>0.32258064516129026</v>
      </c>
      <c r="E189" s="115">
        <v>0</v>
      </c>
      <c r="F189" s="116">
        <f t="shared" si="55"/>
        <v>-1</v>
      </c>
      <c r="G189" s="115">
        <v>69</v>
      </c>
      <c r="H189" s="116" t="str">
        <f t="shared" si="56"/>
        <v>-</v>
      </c>
      <c r="I189" s="115">
        <v>106</v>
      </c>
      <c r="J189" s="116">
        <f t="shared" si="57"/>
        <v>0.53623188405797095</v>
      </c>
      <c r="K189" s="115">
        <v>109</v>
      </c>
      <c r="L189" s="116">
        <f t="shared" si="58"/>
        <v>2.8301886792452935E-2</v>
      </c>
      <c r="M189" s="115">
        <v>12</v>
      </c>
      <c r="N189" s="116">
        <f t="shared" si="59"/>
        <v>-0.88990825688073394</v>
      </c>
      <c r="O189" s="116">
        <f t="shared" si="61"/>
        <v>-0.95121951219512191</v>
      </c>
    </row>
    <row r="190" spans="1:16" x14ac:dyDescent="0.25">
      <c r="B190" s="114" t="s">
        <v>120</v>
      </c>
      <c r="C190" s="115">
        <v>375</v>
      </c>
      <c r="D190" s="116">
        <v>-3.5989717223650408E-2</v>
      </c>
      <c r="E190" s="115">
        <v>0</v>
      </c>
      <c r="F190" s="116">
        <f t="shared" si="55"/>
        <v>-1</v>
      </c>
      <c r="G190" s="115">
        <v>96</v>
      </c>
      <c r="H190" s="116" t="str">
        <f t="shared" si="56"/>
        <v>-</v>
      </c>
      <c r="I190" s="115">
        <v>105</v>
      </c>
      <c r="J190" s="116">
        <f t="shared" si="57"/>
        <v>9.375E-2</v>
      </c>
      <c r="K190" s="115">
        <v>133</v>
      </c>
      <c r="L190" s="116">
        <f t="shared" si="58"/>
        <v>0.26666666666666661</v>
      </c>
      <c r="M190" s="115">
        <v>19</v>
      </c>
      <c r="N190" s="116">
        <f t="shared" si="59"/>
        <v>-0.85714285714285721</v>
      </c>
      <c r="O190" s="116">
        <f t="shared" si="61"/>
        <v>-0.94933333333333336</v>
      </c>
    </row>
    <row r="191" spans="1:16" x14ac:dyDescent="0.25">
      <c r="B191" s="114" t="s">
        <v>83</v>
      </c>
      <c r="C191" s="115">
        <v>120</v>
      </c>
      <c r="D191" s="116">
        <v>-0.61904761904761907</v>
      </c>
      <c r="E191" s="115">
        <v>0</v>
      </c>
      <c r="F191" s="116">
        <f t="shared" si="55"/>
        <v>-1</v>
      </c>
      <c r="G191" s="115">
        <v>209</v>
      </c>
      <c r="H191" s="116" t="str">
        <f t="shared" si="56"/>
        <v>-</v>
      </c>
      <c r="I191" s="115">
        <v>93</v>
      </c>
      <c r="J191" s="116">
        <f t="shared" si="57"/>
        <v>-0.55502392344497609</v>
      </c>
      <c r="K191" s="115">
        <v>117</v>
      </c>
      <c r="L191" s="116">
        <f t="shared" si="58"/>
        <v>0.25806451612903225</v>
      </c>
      <c r="M191" s="115">
        <v>10</v>
      </c>
      <c r="N191" s="116">
        <f t="shared" si="59"/>
        <v>-0.9145299145299145</v>
      </c>
      <c r="O191" s="116">
        <f t="shared" si="61"/>
        <v>-0.91666666666666663</v>
      </c>
    </row>
    <row r="192" spans="1:16" x14ac:dyDescent="0.25">
      <c r="B192" s="114" t="s">
        <v>85</v>
      </c>
      <c r="C192" s="115">
        <v>116</v>
      </c>
      <c r="D192" s="116">
        <v>-0.50427350427350426</v>
      </c>
      <c r="E192" s="115">
        <v>68</v>
      </c>
      <c r="F192" s="116">
        <f t="shared" si="55"/>
        <v>-0.41379310344827591</v>
      </c>
      <c r="G192" s="115">
        <v>132</v>
      </c>
      <c r="H192" s="116">
        <f t="shared" si="56"/>
        <v>0.94117647058823528</v>
      </c>
      <c r="I192" s="115">
        <v>313</v>
      </c>
      <c r="J192" s="116">
        <f t="shared" si="57"/>
        <v>1.3712121212121211</v>
      </c>
      <c r="K192" s="115">
        <v>284</v>
      </c>
      <c r="L192" s="116">
        <f t="shared" si="58"/>
        <v>-9.2651757188498385E-2</v>
      </c>
      <c r="M192" s="115">
        <v>282</v>
      </c>
      <c r="N192" s="116">
        <f t="shared" si="59"/>
        <v>-7.0422535211267512E-3</v>
      </c>
      <c r="O192" s="116">
        <f t="shared" si="61"/>
        <v>1.4310344827586206</v>
      </c>
    </row>
    <row r="193" spans="2:16" x14ac:dyDescent="0.25">
      <c r="B193" s="114" t="s">
        <v>87</v>
      </c>
      <c r="C193" s="115">
        <v>327</v>
      </c>
      <c r="D193" s="116">
        <v>-0.17215189873417724</v>
      </c>
      <c r="E193" s="115">
        <v>10</v>
      </c>
      <c r="F193" s="116">
        <f t="shared" si="55"/>
        <v>-0.96941896024464835</v>
      </c>
      <c r="G193" s="115">
        <v>130</v>
      </c>
      <c r="H193" s="116">
        <f t="shared" si="56"/>
        <v>12</v>
      </c>
      <c r="I193" s="115">
        <v>194</v>
      </c>
      <c r="J193" s="116">
        <f t="shared" si="57"/>
        <v>0.49230769230769234</v>
      </c>
      <c r="K193" s="115">
        <v>55</v>
      </c>
      <c r="L193" s="116">
        <f t="shared" si="58"/>
        <v>-0.71649484536082475</v>
      </c>
      <c r="M193" s="115">
        <v>464</v>
      </c>
      <c r="N193" s="116">
        <f t="shared" si="59"/>
        <v>7.4363636363636356</v>
      </c>
      <c r="O193" s="116">
        <f t="shared" si="61"/>
        <v>0.41896024464831805</v>
      </c>
    </row>
    <row r="194" spans="2:16" x14ac:dyDescent="0.25">
      <c r="B194" s="114" t="s">
        <v>89</v>
      </c>
      <c r="C194" s="115">
        <v>118</v>
      </c>
      <c r="D194" s="116">
        <v>-0.54961832061068705</v>
      </c>
      <c r="E194" s="115">
        <v>25</v>
      </c>
      <c r="F194" s="116">
        <f t="shared" si="55"/>
        <v>-0.78813559322033899</v>
      </c>
      <c r="G194" s="115">
        <v>156</v>
      </c>
      <c r="H194" s="116">
        <f t="shared" si="56"/>
        <v>5.24</v>
      </c>
      <c r="I194" s="115">
        <v>46</v>
      </c>
      <c r="J194" s="116">
        <f t="shared" si="57"/>
        <v>-0.70512820512820507</v>
      </c>
      <c r="K194" s="115">
        <v>181</v>
      </c>
      <c r="L194" s="116">
        <f t="shared" si="58"/>
        <v>2.9347826086956523</v>
      </c>
      <c r="M194" s="115">
        <v>440</v>
      </c>
      <c r="N194" s="116">
        <f>IFERROR(M194/K194-1,"-")</f>
        <v>1.430939226519337</v>
      </c>
      <c r="O194" s="116">
        <f t="shared" si="61"/>
        <v>2.7288135593220337</v>
      </c>
    </row>
    <row r="195" spans="2:16" x14ac:dyDescent="0.25">
      <c r="B195" s="114" t="s">
        <v>91</v>
      </c>
      <c r="C195" s="115">
        <v>306</v>
      </c>
      <c r="D195" s="116">
        <v>0.67213114754098369</v>
      </c>
      <c r="E195" s="115">
        <v>42</v>
      </c>
      <c r="F195" s="116">
        <f t="shared" si="55"/>
        <v>-0.86274509803921573</v>
      </c>
      <c r="G195" s="115">
        <v>392</v>
      </c>
      <c r="H195" s="116">
        <f t="shared" si="56"/>
        <v>8.3333333333333339</v>
      </c>
      <c r="I195" s="115">
        <v>81</v>
      </c>
      <c r="J195" s="116">
        <f t="shared" si="57"/>
        <v>-0.79336734693877553</v>
      </c>
      <c r="K195" s="115">
        <v>301</v>
      </c>
      <c r="L195" s="116">
        <f t="shared" si="58"/>
        <v>2.7160493827160495</v>
      </c>
      <c r="M195" s="115"/>
      <c r="N195" s="116"/>
      <c r="O195" s="116"/>
    </row>
    <row r="196" spans="2:16" x14ac:dyDescent="0.25">
      <c r="B196" s="114" t="s">
        <v>93</v>
      </c>
      <c r="C196" s="115">
        <v>138</v>
      </c>
      <c r="D196" s="116">
        <v>-0.61016949152542366</v>
      </c>
      <c r="E196" s="115">
        <v>213</v>
      </c>
      <c r="F196" s="116">
        <f t="shared" si="55"/>
        <v>0.54347826086956519</v>
      </c>
      <c r="G196" s="115">
        <v>147</v>
      </c>
      <c r="H196" s="116">
        <f t="shared" si="56"/>
        <v>-0.3098591549295775</v>
      </c>
      <c r="I196" s="115">
        <v>223</v>
      </c>
      <c r="J196" s="116">
        <f t="shared" si="57"/>
        <v>0.51700680272108834</v>
      </c>
      <c r="K196" s="115">
        <v>254</v>
      </c>
      <c r="L196" s="116">
        <f t="shared" si="58"/>
        <v>0.13901345291479816</v>
      </c>
      <c r="M196" s="115"/>
      <c r="N196" s="116"/>
      <c r="O196" s="116"/>
    </row>
    <row r="197" spans="2:16" ht="15.75" x14ac:dyDescent="0.25">
      <c r="B197" s="117" t="s">
        <v>30</v>
      </c>
      <c r="C197" s="118">
        <v>4285</v>
      </c>
      <c r="D197" s="119">
        <v>0.33572319201995016</v>
      </c>
      <c r="E197" s="118">
        <v>1095</v>
      </c>
      <c r="F197" s="119">
        <f t="shared" si="55"/>
        <v>-0.74445740956826145</v>
      </c>
      <c r="G197" s="118">
        <v>1459</v>
      </c>
      <c r="H197" s="119">
        <f t="shared" si="56"/>
        <v>0.33242009132420081</v>
      </c>
      <c r="I197" s="118">
        <v>2254</v>
      </c>
      <c r="J197" s="119">
        <f t="shared" si="57"/>
        <v>0.544893762851268</v>
      </c>
      <c r="K197" s="118">
        <v>2628</v>
      </c>
      <c r="L197" s="119">
        <f t="shared" si="58"/>
        <v>0.16592724046140206</v>
      </c>
      <c r="M197" s="118">
        <v>2665</v>
      </c>
      <c r="N197" s="119">
        <v>0.2855764592378196</v>
      </c>
      <c r="O197" s="119">
        <v>-0.30617026815933346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67" t="s">
        <v>280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250</v>
      </c>
      <c r="M206" s="113" t="s">
        <v>69</v>
      </c>
      <c r="N206" s="112" t="s">
        <v>271</v>
      </c>
      <c r="O206" s="112" t="s">
        <v>272</v>
      </c>
    </row>
    <row r="207" spans="2:16" x14ac:dyDescent="0.25">
      <c r="B207" s="114" t="s">
        <v>71</v>
      </c>
      <c r="C207" s="115">
        <v>496</v>
      </c>
      <c r="D207" s="116">
        <v>1.5306122448979593</v>
      </c>
      <c r="E207" s="115">
        <v>275</v>
      </c>
      <c r="F207" s="116">
        <f t="shared" ref="F207:F219" si="62">IFERROR(E207/C207-1,"-")</f>
        <v>-0.44556451612903225</v>
      </c>
      <c r="G207" s="115">
        <v>51</v>
      </c>
      <c r="H207" s="116">
        <f t="shared" ref="H207:H219" si="63">IFERROR(G207/E207-1,"-")</f>
        <v>-0.81454545454545457</v>
      </c>
      <c r="I207" s="115">
        <v>459</v>
      </c>
      <c r="J207" s="116">
        <f t="shared" ref="J207:J219" si="64">IFERROR(I207/G207-1,"-")</f>
        <v>8</v>
      </c>
      <c r="K207" s="115">
        <v>201</v>
      </c>
      <c r="L207" s="116">
        <f t="shared" ref="L207:L219" si="65">IFERROR(K207/I207-1,"-")</f>
        <v>-0.56209150326797386</v>
      </c>
      <c r="M207" s="115">
        <v>520</v>
      </c>
      <c r="N207" s="116">
        <f t="shared" ref="N207:N215" si="66">IFERROR(M207/K207-1,"-")</f>
        <v>1.5870646766169156</v>
      </c>
      <c r="O207" s="116">
        <f t="shared" ref="O207" si="67">M207/C207-1</f>
        <v>4.8387096774193505E-2</v>
      </c>
    </row>
    <row r="208" spans="2:16" x14ac:dyDescent="0.25">
      <c r="B208" s="114" t="s">
        <v>73</v>
      </c>
      <c r="C208" s="115">
        <v>516</v>
      </c>
      <c r="D208" s="116">
        <v>0.16216216216216206</v>
      </c>
      <c r="E208" s="115">
        <v>303</v>
      </c>
      <c r="F208" s="116">
        <f t="shared" si="62"/>
        <v>-0.41279069767441856</v>
      </c>
      <c r="G208" s="115">
        <v>101</v>
      </c>
      <c r="H208" s="116">
        <f t="shared" si="63"/>
        <v>-0.66666666666666674</v>
      </c>
      <c r="I208" s="115">
        <v>335</v>
      </c>
      <c r="J208" s="116">
        <f t="shared" si="64"/>
        <v>2.3168316831683167</v>
      </c>
      <c r="K208" s="115">
        <v>189</v>
      </c>
      <c r="L208" s="116">
        <f t="shared" si="65"/>
        <v>-0.43582089552238801</v>
      </c>
      <c r="M208" s="115">
        <v>670</v>
      </c>
      <c r="N208" s="116">
        <f t="shared" si="66"/>
        <v>2.5449735449735451</v>
      </c>
      <c r="O208" s="116">
        <f>IFERROR(M208/C208-1,"-")</f>
        <v>0.29844961240310086</v>
      </c>
    </row>
    <row r="209" spans="2:16" x14ac:dyDescent="0.25">
      <c r="B209" s="114" t="s">
        <v>75</v>
      </c>
      <c r="C209" s="115">
        <v>615</v>
      </c>
      <c r="D209" s="116">
        <v>1.1061643835616439</v>
      </c>
      <c r="E209" s="115">
        <v>10</v>
      </c>
      <c r="F209" s="116">
        <f t="shared" si="62"/>
        <v>-0.98373983739837401</v>
      </c>
      <c r="G209" s="115">
        <v>82</v>
      </c>
      <c r="H209" s="116">
        <f t="shared" si="63"/>
        <v>7.1999999999999993</v>
      </c>
      <c r="I209" s="115">
        <v>257</v>
      </c>
      <c r="J209" s="116">
        <f t="shared" si="64"/>
        <v>2.1341463414634148</v>
      </c>
      <c r="K209" s="115">
        <v>324</v>
      </c>
      <c r="L209" s="116">
        <f t="shared" si="65"/>
        <v>0.26070038910505833</v>
      </c>
      <c r="M209" s="115">
        <v>586</v>
      </c>
      <c r="N209" s="116">
        <f t="shared" si="66"/>
        <v>0.80864197530864201</v>
      </c>
      <c r="O209" s="116">
        <f t="shared" ref="O209:O218" si="68">IFERROR(M209/C209-1,"-")</f>
        <v>-4.7154471544715415E-2</v>
      </c>
    </row>
    <row r="210" spans="2:16" x14ac:dyDescent="0.25">
      <c r="B210" s="114" t="s">
        <v>77</v>
      </c>
      <c r="C210" s="115">
        <v>305</v>
      </c>
      <c r="D210" s="116">
        <v>0.57216494845360821</v>
      </c>
      <c r="E210" s="115">
        <v>0</v>
      </c>
      <c r="F210" s="116">
        <f t="shared" si="62"/>
        <v>-1</v>
      </c>
      <c r="G210" s="115">
        <v>110</v>
      </c>
      <c r="H210" s="116" t="str">
        <f t="shared" si="63"/>
        <v>-</v>
      </c>
      <c r="I210" s="115">
        <v>150</v>
      </c>
      <c r="J210" s="116">
        <f t="shared" si="64"/>
        <v>0.36363636363636354</v>
      </c>
      <c r="K210" s="115">
        <v>135</v>
      </c>
      <c r="L210" s="116">
        <f t="shared" si="65"/>
        <v>-9.9999999999999978E-2</v>
      </c>
      <c r="M210" s="115">
        <v>430</v>
      </c>
      <c r="N210" s="116">
        <f t="shared" si="66"/>
        <v>2.1851851851851851</v>
      </c>
      <c r="O210" s="116">
        <f t="shared" si="68"/>
        <v>0.4098360655737705</v>
      </c>
    </row>
    <row r="211" spans="2:16" x14ac:dyDescent="0.25">
      <c r="B211" s="114" t="s">
        <v>79</v>
      </c>
      <c r="C211" s="115">
        <v>211</v>
      </c>
      <c r="D211" s="116">
        <v>0.63565891472868219</v>
      </c>
      <c r="E211" s="115">
        <v>0</v>
      </c>
      <c r="F211" s="116">
        <f t="shared" si="62"/>
        <v>-1</v>
      </c>
      <c r="G211" s="115">
        <v>131</v>
      </c>
      <c r="H211" s="116" t="str">
        <f t="shared" si="63"/>
        <v>-</v>
      </c>
      <c r="I211" s="115">
        <v>131</v>
      </c>
      <c r="J211" s="116">
        <f t="shared" si="64"/>
        <v>0</v>
      </c>
      <c r="K211" s="115">
        <v>93</v>
      </c>
      <c r="L211" s="116">
        <f t="shared" si="65"/>
        <v>-0.29007633587786263</v>
      </c>
      <c r="M211" s="115">
        <v>61</v>
      </c>
      <c r="N211" s="116">
        <f t="shared" si="66"/>
        <v>-0.34408602150537637</v>
      </c>
      <c r="O211" s="116">
        <f t="shared" si="68"/>
        <v>-0.7109004739336493</v>
      </c>
    </row>
    <row r="212" spans="2:16" x14ac:dyDescent="0.25">
      <c r="B212" s="114" t="s">
        <v>81</v>
      </c>
      <c r="C212" s="115">
        <v>286</v>
      </c>
      <c r="D212" s="116">
        <v>0.23275862068965525</v>
      </c>
      <c r="E212" s="115">
        <v>0</v>
      </c>
      <c r="F212" s="116">
        <f t="shared" si="62"/>
        <v>-1</v>
      </c>
      <c r="G212" s="115">
        <v>96</v>
      </c>
      <c r="H212" s="116" t="str">
        <f t="shared" si="63"/>
        <v>-</v>
      </c>
      <c r="I212" s="115">
        <v>154</v>
      </c>
      <c r="J212" s="116">
        <f t="shared" si="64"/>
        <v>0.60416666666666674</v>
      </c>
      <c r="K212" s="115">
        <v>117</v>
      </c>
      <c r="L212" s="116">
        <f t="shared" si="65"/>
        <v>-0.24025974025974028</v>
      </c>
      <c r="M212" s="115">
        <v>40</v>
      </c>
      <c r="N212" s="116">
        <f t="shared" si="66"/>
        <v>-0.65811965811965811</v>
      </c>
      <c r="O212" s="116">
        <f t="shared" si="68"/>
        <v>-0.8601398601398601</v>
      </c>
    </row>
    <row r="213" spans="2:16" x14ac:dyDescent="0.25">
      <c r="B213" s="114" t="s">
        <v>83</v>
      </c>
      <c r="C213" s="115">
        <v>158</v>
      </c>
      <c r="D213" s="116">
        <v>-0.22549019607843135</v>
      </c>
      <c r="E213" s="115">
        <v>0</v>
      </c>
      <c r="F213" s="116">
        <f t="shared" si="62"/>
        <v>-1</v>
      </c>
      <c r="G213" s="115">
        <v>162</v>
      </c>
      <c r="H213" s="116" t="str">
        <f t="shared" si="63"/>
        <v>-</v>
      </c>
      <c r="I213" s="115">
        <v>377</v>
      </c>
      <c r="J213" s="116">
        <f t="shared" si="64"/>
        <v>1.3271604938271606</v>
      </c>
      <c r="K213" s="115">
        <v>118</v>
      </c>
      <c r="L213" s="116">
        <f t="shared" si="65"/>
        <v>-0.6870026525198939</v>
      </c>
      <c r="M213" s="115">
        <v>232</v>
      </c>
      <c r="N213" s="116">
        <f t="shared" si="66"/>
        <v>0.96610169491525433</v>
      </c>
      <c r="O213" s="116">
        <f t="shared" si="68"/>
        <v>0.46835443037974689</v>
      </c>
    </row>
    <row r="214" spans="2:16" x14ac:dyDescent="0.25">
      <c r="B214" s="114" t="s">
        <v>85</v>
      </c>
      <c r="C214" s="115">
        <v>355</v>
      </c>
      <c r="D214" s="116">
        <v>0.37065637065637058</v>
      </c>
      <c r="E214" s="115">
        <v>323</v>
      </c>
      <c r="F214" s="116">
        <f t="shared" si="62"/>
        <v>-9.0140845070422526E-2</v>
      </c>
      <c r="G214" s="115">
        <v>341</v>
      </c>
      <c r="H214" s="116">
        <f t="shared" si="63"/>
        <v>5.5727554179566541E-2</v>
      </c>
      <c r="I214" s="115">
        <v>218</v>
      </c>
      <c r="J214" s="116">
        <f t="shared" si="64"/>
        <v>-0.36070381231671556</v>
      </c>
      <c r="K214" s="115">
        <v>96</v>
      </c>
      <c r="L214" s="116">
        <f t="shared" si="65"/>
        <v>-0.55963302752293576</v>
      </c>
      <c r="M214" s="115">
        <v>510</v>
      </c>
      <c r="N214" s="116">
        <f t="shared" si="66"/>
        <v>4.3125</v>
      </c>
      <c r="O214" s="116">
        <f t="shared" si="68"/>
        <v>0.43661971830985924</v>
      </c>
    </row>
    <row r="215" spans="2:16" x14ac:dyDescent="0.25">
      <c r="B215" s="114" t="s">
        <v>87</v>
      </c>
      <c r="C215" s="115">
        <v>152</v>
      </c>
      <c r="D215" s="116">
        <v>-0.14124293785310738</v>
      </c>
      <c r="E215" s="115">
        <v>0</v>
      </c>
      <c r="F215" s="116">
        <f t="shared" si="62"/>
        <v>-1</v>
      </c>
      <c r="G215" s="115">
        <v>216</v>
      </c>
      <c r="H215" s="116" t="str">
        <f t="shared" si="63"/>
        <v>-</v>
      </c>
      <c r="I215" s="115">
        <v>101</v>
      </c>
      <c r="J215" s="116">
        <f t="shared" si="64"/>
        <v>-0.53240740740740744</v>
      </c>
      <c r="K215" s="115">
        <v>141</v>
      </c>
      <c r="L215" s="116">
        <f t="shared" si="65"/>
        <v>0.39603960396039595</v>
      </c>
      <c r="M215" s="115">
        <v>436</v>
      </c>
      <c r="N215" s="116">
        <f t="shared" si="66"/>
        <v>2.0921985815602837</v>
      </c>
      <c r="O215" s="116">
        <f t="shared" si="68"/>
        <v>1.8684210526315788</v>
      </c>
    </row>
    <row r="216" spans="2:16" x14ac:dyDescent="0.25">
      <c r="B216" s="114" t="s">
        <v>89</v>
      </c>
      <c r="C216" s="115">
        <v>273</v>
      </c>
      <c r="D216" s="116">
        <v>-0.55024711696869844</v>
      </c>
      <c r="E216" s="115">
        <v>17</v>
      </c>
      <c r="F216" s="116">
        <f t="shared" si="62"/>
        <v>-0.93772893772893773</v>
      </c>
      <c r="G216" s="115">
        <v>272</v>
      </c>
      <c r="H216" s="116">
        <f t="shared" si="63"/>
        <v>15</v>
      </c>
      <c r="I216" s="115">
        <v>281</v>
      </c>
      <c r="J216" s="116">
        <f t="shared" si="64"/>
        <v>3.3088235294117752E-2</v>
      </c>
      <c r="K216" s="115">
        <v>435</v>
      </c>
      <c r="L216" s="116">
        <f t="shared" si="65"/>
        <v>0.54804270462633453</v>
      </c>
      <c r="M216" s="115">
        <v>490</v>
      </c>
      <c r="N216" s="116">
        <f>IFERROR(M216/K216-1,"-")</f>
        <v>0.12643678160919536</v>
      </c>
      <c r="O216" s="116">
        <f t="shared" si="68"/>
        <v>0.79487179487179493</v>
      </c>
    </row>
    <row r="217" spans="2:16" x14ac:dyDescent="0.25">
      <c r="B217" s="114" t="s">
        <v>91</v>
      </c>
      <c r="C217" s="115">
        <v>261</v>
      </c>
      <c r="D217" s="116">
        <v>2.3529411764705799E-2</v>
      </c>
      <c r="E217" s="115">
        <v>2</v>
      </c>
      <c r="F217" s="116">
        <f t="shared" si="62"/>
        <v>-0.9923371647509579</v>
      </c>
      <c r="G217" s="115">
        <v>301</v>
      </c>
      <c r="H217" s="116">
        <f t="shared" si="63"/>
        <v>149.5</v>
      </c>
      <c r="I217" s="115">
        <v>323</v>
      </c>
      <c r="J217" s="116">
        <f t="shared" si="64"/>
        <v>7.3089700996677776E-2</v>
      </c>
      <c r="K217" s="115">
        <v>698</v>
      </c>
      <c r="L217" s="116">
        <f t="shared" si="65"/>
        <v>1.1609907120743035</v>
      </c>
      <c r="M217" s="115"/>
      <c r="N217" s="116"/>
      <c r="O217" s="116"/>
    </row>
    <row r="218" spans="2:16" x14ac:dyDescent="0.25">
      <c r="B218" s="114" t="s">
        <v>93</v>
      </c>
      <c r="C218" s="115">
        <v>85</v>
      </c>
      <c r="D218" s="116">
        <v>-0.59523809523809523</v>
      </c>
      <c r="E218" s="115">
        <v>45</v>
      </c>
      <c r="F218" s="116">
        <f t="shared" si="62"/>
        <v>-0.47058823529411764</v>
      </c>
      <c r="G218" s="115">
        <v>328</v>
      </c>
      <c r="H218" s="116">
        <f t="shared" si="63"/>
        <v>6.2888888888888888</v>
      </c>
      <c r="I218" s="115">
        <v>267</v>
      </c>
      <c r="J218" s="116">
        <f t="shared" si="64"/>
        <v>-0.18597560975609762</v>
      </c>
      <c r="K218" s="115">
        <v>264</v>
      </c>
      <c r="L218" s="116">
        <f t="shared" si="65"/>
        <v>-1.1235955056179803E-2</v>
      </c>
      <c r="M218" s="115"/>
      <c r="N218" s="116"/>
      <c r="O218" s="116"/>
    </row>
    <row r="219" spans="2:16" ht="15.75" x14ac:dyDescent="0.25">
      <c r="B219" s="117" t="s">
        <v>30</v>
      </c>
      <c r="C219" s="118">
        <v>3713</v>
      </c>
      <c r="D219" s="119">
        <v>0.16067521100343862</v>
      </c>
      <c r="E219" s="118">
        <v>1082</v>
      </c>
      <c r="F219" s="119">
        <f t="shared" si="62"/>
        <v>-0.70859143549690273</v>
      </c>
      <c r="G219" s="118">
        <v>2191</v>
      </c>
      <c r="H219" s="119">
        <f t="shared" si="63"/>
        <v>1.0249537892791127</v>
      </c>
      <c r="I219" s="118">
        <v>3053</v>
      </c>
      <c r="J219" s="119">
        <f t="shared" si="64"/>
        <v>0.39342765860337736</v>
      </c>
      <c r="K219" s="118">
        <v>2811</v>
      </c>
      <c r="L219" s="119">
        <f t="shared" si="65"/>
        <v>-7.9266295447101176E-2</v>
      </c>
      <c r="M219" s="118">
        <v>3975</v>
      </c>
      <c r="N219" s="119">
        <v>1.1498107084910765</v>
      </c>
      <c r="O219" s="119">
        <v>0.18057618057618052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67" t="s">
        <v>281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250</v>
      </c>
      <c r="M228" s="113" t="s">
        <v>69</v>
      </c>
      <c r="N228" s="112" t="s">
        <v>271</v>
      </c>
      <c r="O228" s="112" t="s">
        <v>272</v>
      </c>
    </row>
    <row r="229" spans="2:16" x14ac:dyDescent="0.25">
      <c r="B229" s="114" t="s">
        <v>71</v>
      </c>
      <c r="C229" s="115">
        <v>677</v>
      </c>
      <c r="D229" s="116">
        <v>0.901685393258427</v>
      </c>
      <c r="E229" s="115">
        <v>438</v>
      </c>
      <c r="F229" s="116">
        <f t="shared" ref="F229:F241" si="69">IFERROR(E229/C229-1,"-")</f>
        <v>-0.35302806499261452</v>
      </c>
      <c r="G229" s="115">
        <v>5</v>
      </c>
      <c r="H229" s="116">
        <f t="shared" ref="H229:H241" si="70">IFERROR(G229/E229-1,"-")</f>
        <v>-0.98858447488584478</v>
      </c>
      <c r="I229" s="115">
        <v>69</v>
      </c>
      <c r="J229" s="116">
        <f t="shared" ref="J229:J241" si="71">IFERROR(I229/G229-1,"-")</f>
        <v>12.8</v>
      </c>
      <c r="K229" s="115">
        <v>111</v>
      </c>
      <c r="L229" s="116">
        <f t="shared" ref="L229:L241" si="72">IFERROR(K229/I229-1,"-")</f>
        <v>0.60869565217391308</v>
      </c>
      <c r="M229" s="115">
        <v>153</v>
      </c>
      <c r="N229" s="116">
        <f t="shared" ref="N229:N237" si="73">IFERROR(M229/K229-1,"-")</f>
        <v>0.37837837837837829</v>
      </c>
      <c r="O229" s="116">
        <f t="shared" ref="O229" si="74">M229/C229-1</f>
        <v>-0.77400295420974885</v>
      </c>
    </row>
    <row r="230" spans="2:16" x14ac:dyDescent="0.25">
      <c r="B230" s="114" t="s">
        <v>73</v>
      </c>
      <c r="C230" s="115">
        <v>168</v>
      </c>
      <c r="D230" s="116">
        <v>-0.39350180505415167</v>
      </c>
      <c r="E230" s="115">
        <v>52</v>
      </c>
      <c r="F230" s="116">
        <f t="shared" si="69"/>
        <v>-0.69047619047619047</v>
      </c>
      <c r="G230" s="115">
        <v>0</v>
      </c>
      <c r="H230" s="116">
        <f t="shared" si="70"/>
        <v>-1</v>
      </c>
      <c r="I230" s="115">
        <v>56</v>
      </c>
      <c r="J230" s="116" t="str">
        <f t="shared" si="71"/>
        <v>-</v>
      </c>
      <c r="K230" s="115">
        <v>210</v>
      </c>
      <c r="L230" s="116">
        <f t="shared" si="72"/>
        <v>2.75</v>
      </c>
      <c r="M230" s="115">
        <v>120</v>
      </c>
      <c r="N230" s="116">
        <f t="shared" si="73"/>
        <v>-0.4285714285714286</v>
      </c>
      <c r="O230" s="116">
        <f>IFERROR(M230/C230-1,"-")</f>
        <v>-0.2857142857142857</v>
      </c>
    </row>
    <row r="231" spans="2:16" x14ac:dyDescent="0.25">
      <c r="B231" s="114" t="s">
        <v>75</v>
      </c>
      <c r="C231" s="115">
        <v>89</v>
      </c>
      <c r="D231" s="116">
        <v>-0.11881188118811881</v>
      </c>
      <c r="E231" s="115">
        <v>223</v>
      </c>
      <c r="F231" s="116">
        <f t="shared" si="69"/>
        <v>1.50561797752809</v>
      </c>
      <c r="G231" s="115">
        <v>15</v>
      </c>
      <c r="H231" s="116">
        <f t="shared" si="70"/>
        <v>-0.93273542600896864</v>
      </c>
      <c r="I231" s="115">
        <v>56</v>
      </c>
      <c r="J231" s="116">
        <f t="shared" si="71"/>
        <v>2.7333333333333334</v>
      </c>
      <c r="K231" s="115">
        <v>126</v>
      </c>
      <c r="L231" s="116">
        <f t="shared" si="72"/>
        <v>1.25</v>
      </c>
      <c r="M231" s="115">
        <v>82</v>
      </c>
      <c r="N231" s="116">
        <f t="shared" si="73"/>
        <v>-0.34920634920634919</v>
      </c>
      <c r="O231" s="116">
        <f t="shared" ref="O231:O240" si="75">IFERROR(M231/C231-1,"-")</f>
        <v>-7.8651685393258397E-2</v>
      </c>
    </row>
    <row r="232" spans="2:16" x14ac:dyDescent="0.25">
      <c r="B232" s="114" t="s">
        <v>77</v>
      </c>
      <c r="C232" s="115">
        <v>49</v>
      </c>
      <c r="D232" s="116">
        <v>1.2272727272727271</v>
      </c>
      <c r="E232" s="115">
        <v>0</v>
      </c>
      <c r="F232" s="116">
        <f t="shared" si="69"/>
        <v>-1</v>
      </c>
      <c r="G232" s="115">
        <v>23</v>
      </c>
      <c r="H232" s="116" t="str">
        <f t="shared" si="70"/>
        <v>-</v>
      </c>
      <c r="I232" s="115">
        <v>16</v>
      </c>
      <c r="J232" s="116">
        <f t="shared" si="71"/>
        <v>-0.30434782608695654</v>
      </c>
      <c r="K232" s="115">
        <v>29</v>
      </c>
      <c r="L232" s="116">
        <f t="shared" si="72"/>
        <v>0.8125</v>
      </c>
      <c r="M232" s="115">
        <v>2</v>
      </c>
      <c r="N232" s="116">
        <f t="shared" si="73"/>
        <v>-0.93103448275862066</v>
      </c>
      <c r="O232" s="116">
        <f t="shared" si="75"/>
        <v>-0.95918367346938771</v>
      </c>
    </row>
    <row r="233" spans="2:16" x14ac:dyDescent="0.25">
      <c r="B233" s="114" t="s">
        <v>79</v>
      </c>
      <c r="C233" s="115">
        <v>7</v>
      </c>
      <c r="D233" s="116">
        <v>-0.30000000000000004</v>
      </c>
      <c r="E233" s="115">
        <v>0</v>
      </c>
      <c r="F233" s="116">
        <f t="shared" si="69"/>
        <v>-1</v>
      </c>
      <c r="G233" s="115">
        <v>64</v>
      </c>
      <c r="H233" s="116" t="str">
        <f t="shared" si="70"/>
        <v>-</v>
      </c>
      <c r="I233" s="115">
        <v>4</v>
      </c>
      <c r="J233" s="116">
        <f t="shared" si="71"/>
        <v>-0.9375</v>
      </c>
      <c r="K233" s="115">
        <v>12</v>
      </c>
      <c r="L233" s="116">
        <f t="shared" si="72"/>
        <v>2</v>
      </c>
      <c r="M233" s="115">
        <v>0</v>
      </c>
      <c r="N233" s="116">
        <f t="shared" si="73"/>
        <v>-1</v>
      </c>
      <c r="O233" s="116">
        <f t="shared" si="75"/>
        <v>-1</v>
      </c>
    </row>
    <row r="234" spans="2:16" x14ac:dyDescent="0.25">
      <c r="B234" s="114" t="s">
        <v>81</v>
      </c>
      <c r="C234" s="115">
        <v>11</v>
      </c>
      <c r="D234" s="116">
        <v>-0.15384615384615385</v>
      </c>
      <c r="E234" s="115">
        <v>0</v>
      </c>
      <c r="F234" s="116">
        <f t="shared" si="69"/>
        <v>-1</v>
      </c>
      <c r="G234" s="115">
        <v>26</v>
      </c>
      <c r="H234" s="116" t="str">
        <f t="shared" si="70"/>
        <v>-</v>
      </c>
      <c r="I234" s="115">
        <v>0</v>
      </c>
      <c r="J234" s="116">
        <f t="shared" si="71"/>
        <v>-1</v>
      </c>
      <c r="K234" s="115">
        <v>24</v>
      </c>
      <c r="L234" s="116" t="str">
        <f t="shared" si="72"/>
        <v>-</v>
      </c>
      <c r="M234" s="115">
        <v>0</v>
      </c>
      <c r="N234" s="116">
        <f t="shared" si="73"/>
        <v>-1</v>
      </c>
      <c r="O234" s="116">
        <f t="shared" si="75"/>
        <v>-1</v>
      </c>
    </row>
    <row r="235" spans="2:16" x14ac:dyDescent="0.25">
      <c r="B235" s="114" t="s">
        <v>83</v>
      </c>
      <c r="C235" s="115">
        <v>37</v>
      </c>
      <c r="D235" s="116">
        <v>-0.15909090909090906</v>
      </c>
      <c r="E235" s="115">
        <v>0</v>
      </c>
      <c r="F235" s="116">
        <f t="shared" si="69"/>
        <v>-1</v>
      </c>
      <c r="G235" s="115">
        <v>61</v>
      </c>
      <c r="H235" s="116" t="str">
        <f t="shared" si="70"/>
        <v>-</v>
      </c>
      <c r="I235" s="115">
        <v>63</v>
      </c>
      <c r="J235" s="116">
        <f t="shared" si="71"/>
        <v>3.2786885245901676E-2</v>
      </c>
      <c r="K235" s="115">
        <v>14</v>
      </c>
      <c r="L235" s="116">
        <f t="shared" si="72"/>
        <v>-0.77777777777777779</v>
      </c>
      <c r="M235" s="115">
        <v>48</v>
      </c>
      <c r="N235" s="116">
        <f t="shared" si="73"/>
        <v>2.4285714285714284</v>
      </c>
      <c r="O235" s="116">
        <f t="shared" si="75"/>
        <v>0.29729729729729737</v>
      </c>
    </row>
    <row r="236" spans="2:16" x14ac:dyDescent="0.25">
      <c r="B236" s="114" t="s">
        <v>85</v>
      </c>
      <c r="C236" s="115">
        <v>38</v>
      </c>
      <c r="D236" s="116">
        <v>0.22580645161290325</v>
      </c>
      <c r="E236" s="115">
        <v>0</v>
      </c>
      <c r="F236" s="116">
        <f t="shared" si="69"/>
        <v>-1</v>
      </c>
      <c r="G236" s="115">
        <v>30</v>
      </c>
      <c r="H236" s="116" t="str">
        <f t="shared" si="70"/>
        <v>-</v>
      </c>
      <c r="I236" s="115">
        <v>21</v>
      </c>
      <c r="J236" s="116">
        <f t="shared" si="71"/>
        <v>-0.30000000000000004</v>
      </c>
      <c r="K236" s="115">
        <v>29</v>
      </c>
      <c r="L236" s="116">
        <f t="shared" si="72"/>
        <v>0.38095238095238093</v>
      </c>
      <c r="M236" s="115">
        <v>35</v>
      </c>
      <c r="N236" s="116">
        <f t="shared" si="73"/>
        <v>0.2068965517241379</v>
      </c>
      <c r="O236" s="116">
        <f t="shared" si="75"/>
        <v>-7.8947368421052655E-2</v>
      </c>
    </row>
    <row r="237" spans="2:16" x14ac:dyDescent="0.25">
      <c r="B237" s="114" t="s">
        <v>87</v>
      </c>
      <c r="C237" s="115">
        <v>12</v>
      </c>
      <c r="D237" s="116">
        <v>-0.76</v>
      </c>
      <c r="E237" s="115">
        <v>0</v>
      </c>
      <c r="F237" s="116">
        <f t="shared" si="69"/>
        <v>-1</v>
      </c>
      <c r="G237" s="115">
        <v>0</v>
      </c>
      <c r="H237" s="116" t="str">
        <f t="shared" si="70"/>
        <v>-</v>
      </c>
      <c r="I237" s="115">
        <v>13</v>
      </c>
      <c r="J237" s="116" t="str">
        <f t="shared" si="71"/>
        <v>-</v>
      </c>
      <c r="K237" s="115">
        <v>28</v>
      </c>
      <c r="L237" s="116">
        <f t="shared" si="72"/>
        <v>1.1538461538461537</v>
      </c>
      <c r="M237" s="115">
        <v>10</v>
      </c>
      <c r="N237" s="116">
        <f t="shared" si="73"/>
        <v>-0.64285714285714279</v>
      </c>
      <c r="O237" s="116">
        <f t="shared" si="75"/>
        <v>-0.16666666666666663</v>
      </c>
    </row>
    <row r="238" spans="2:16" x14ac:dyDescent="0.25">
      <c r="B238" s="114" t="s">
        <v>89</v>
      </c>
      <c r="C238" s="115">
        <v>18</v>
      </c>
      <c r="D238" s="116">
        <v>1</v>
      </c>
      <c r="E238" s="115">
        <v>0</v>
      </c>
      <c r="F238" s="116">
        <f t="shared" si="69"/>
        <v>-1</v>
      </c>
      <c r="G238" s="115">
        <v>20</v>
      </c>
      <c r="H238" s="116" t="str">
        <f t="shared" si="70"/>
        <v>-</v>
      </c>
      <c r="I238" s="115">
        <v>17</v>
      </c>
      <c r="J238" s="116">
        <f t="shared" si="71"/>
        <v>-0.15000000000000002</v>
      </c>
      <c r="K238" s="115">
        <v>20</v>
      </c>
      <c r="L238" s="116">
        <f t="shared" si="72"/>
        <v>0.17647058823529416</v>
      </c>
      <c r="M238" s="115">
        <v>10</v>
      </c>
      <c r="N238" s="116">
        <f>IFERROR(M238/K238-1,"-")</f>
        <v>-0.5</v>
      </c>
      <c r="O238" s="116">
        <f t="shared" si="75"/>
        <v>-0.44444444444444442</v>
      </c>
    </row>
    <row r="239" spans="2:16" x14ac:dyDescent="0.25">
      <c r="B239" s="114" t="s">
        <v>91</v>
      </c>
      <c r="C239" s="115">
        <v>395</v>
      </c>
      <c r="D239" s="116">
        <v>-0.17536534446764096</v>
      </c>
      <c r="E239" s="115">
        <v>0</v>
      </c>
      <c r="F239" s="116">
        <f t="shared" si="69"/>
        <v>-1</v>
      </c>
      <c r="G239" s="115">
        <v>96</v>
      </c>
      <c r="H239" s="116" t="str">
        <f t="shared" si="70"/>
        <v>-</v>
      </c>
      <c r="I239" s="115">
        <v>62</v>
      </c>
      <c r="J239" s="116">
        <f t="shared" si="71"/>
        <v>-0.35416666666666663</v>
      </c>
      <c r="K239" s="115">
        <v>62</v>
      </c>
      <c r="L239" s="116">
        <f t="shared" si="72"/>
        <v>0</v>
      </c>
      <c r="M239" s="115"/>
      <c r="N239" s="116"/>
      <c r="O239" s="116"/>
    </row>
    <row r="240" spans="2:16" x14ac:dyDescent="0.25">
      <c r="B240" s="114" t="s">
        <v>93</v>
      </c>
      <c r="C240" s="115">
        <v>282</v>
      </c>
      <c r="D240" s="116">
        <v>-0.51959114139693363</v>
      </c>
      <c r="E240" s="115">
        <v>0</v>
      </c>
      <c r="F240" s="116">
        <f t="shared" si="69"/>
        <v>-1</v>
      </c>
      <c r="G240" s="115">
        <v>105</v>
      </c>
      <c r="H240" s="116" t="str">
        <f t="shared" si="70"/>
        <v>-</v>
      </c>
      <c r="I240" s="115">
        <v>177</v>
      </c>
      <c r="J240" s="116">
        <f t="shared" si="71"/>
        <v>0.68571428571428572</v>
      </c>
      <c r="K240" s="115">
        <v>139</v>
      </c>
      <c r="L240" s="116">
        <f t="shared" si="72"/>
        <v>-0.21468926553672318</v>
      </c>
      <c r="M240" s="115"/>
      <c r="N240" s="116"/>
      <c r="O240" s="116"/>
    </row>
    <row r="241" spans="2:16" ht="15.75" x14ac:dyDescent="0.25">
      <c r="B241" s="117" t="s">
        <v>30</v>
      </c>
      <c r="C241" s="118">
        <v>1783</v>
      </c>
      <c r="D241" s="119">
        <v>-9.9039919151086453E-2</v>
      </c>
      <c r="E241" s="118">
        <v>713</v>
      </c>
      <c r="F241" s="119">
        <f t="shared" si="69"/>
        <v>-0.60011217049915877</v>
      </c>
      <c r="G241" s="118">
        <v>445</v>
      </c>
      <c r="H241" s="119">
        <f t="shared" si="70"/>
        <v>-0.37587657784011219</v>
      </c>
      <c r="I241" s="118">
        <v>554</v>
      </c>
      <c r="J241" s="119">
        <f t="shared" si="71"/>
        <v>0.24494382022471917</v>
      </c>
      <c r="K241" s="118">
        <v>804</v>
      </c>
      <c r="L241" s="119">
        <f t="shared" si="72"/>
        <v>0.45126353790613716</v>
      </c>
      <c r="M241" s="118">
        <v>460</v>
      </c>
      <c r="N241" s="119">
        <v>-0.23714759535655061</v>
      </c>
      <c r="O241" s="119">
        <v>-0.58408679927667273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67" t="s">
        <v>282</v>
      </c>
      <c r="C250" s="267"/>
      <c r="D250" s="267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267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250</v>
      </c>
      <c r="M254" s="113" t="s">
        <v>69</v>
      </c>
      <c r="N254" s="112" t="s">
        <v>271</v>
      </c>
      <c r="O254" s="112" t="s">
        <v>272</v>
      </c>
    </row>
    <row r="255" spans="2:16" x14ac:dyDescent="0.25">
      <c r="B255" s="114" t="s">
        <v>71</v>
      </c>
      <c r="C255" s="115">
        <v>1198</v>
      </c>
      <c r="D255" s="116">
        <v>1.1316725978647688</v>
      </c>
      <c r="E255" s="115">
        <v>1077</v>
      </c>
      <c r="F255" s="116">
        <f t="shared" ref="F255:J267" si="76">IFERROR(E255/C255-1,"-")</f>
        <v>-0.10100166944908184</v>
      </c>
      <c r="G255" s="115">
        <v>14</v>
      </c>
      <c r="H255" s="116">
        <f t="shared" si="76"/>
        <v>-0.98700092850510679</v>
      </c>
      <c r="I255" s="115">
        <v>82</v>
      </c>
      <c r="J255" s="116">
        <f t="shared" si="76"/>
        <v>4.8571428571428568</v>
      </c>
      <c r="K255" s="115">
        <v>135</v>
      </c>
      <c r="L255" s="116">
        <f t="shared" ref="L255:L267" si="77">IFERROR(K255/I255-1,"-")</f>
        <v>0.64634146341463405</v>
      </c>
      <c r="M255" s="115">
        <v>49</v>
      </c>
      <c r="N255" s="116">
        <f t="shared" ref="N255:N263" si="78">IFERROR(M255/K255-1,"-")</f>
        <v>-0.63703703703703707</v>
      </c>
      <c r="O255" s="116">
        <f t="shared" ref="O255" si="79">M255/C255-1</f>
        <v>-0.95909849749582632</v>
      </c>
    </row>
    <row r="256" spans="2:16" x14ac:dyDescent="0.25">
      <c r="B256" s="114" t="s">
        <v>73</v>
      </c>
      <c r="C256" s="115">
        <v>215</v>
      </c>
      <c r="D256" s="116">
        <v>0.46258503401360551</v>
      </c>
      <c r="E256" s="115">
        <v>252</v>
      </c>
      <c r="F256" s="116">
        <f t="shared" si="76"/>
        <v>0.17209302325581399</v>
      </c>
      <c r="G256" s="115">
        <v>0</v>
      </c>
      <c r="H256" s="116">
        <f t="shared" si="76"/>
        <v>-1</v>
      </c>
      <c r="I256" s="115">
        <v>102</v>
      </c>
      <c r="J256" s="116" t="str">
        <f t="shared" si="76"/>
        <v>-</v>
      </c>
      <c r="K256" s="115">
        <v>147</v>
      </c>
      <c r="L256" s="116">
        <f t="shared" si="77"/>
        <v>0.44117647058823528</v>
      </c>
      <c r="M256" s="115">
        <v>198</v>
      </c>
      <c r="N256" s="116">
        <f t="shared" si="78"/>
        <v>0.34693877551020402</v>
      </c>
      <c r="O256" s="116">
        <f>IFERROR(M256/C256-1,"-")</f>
        <v>-7.906976744186045E-2</v>
      </c>
    </row>
    <row r="257" spans="2:15" x14ac:dyDescent="0.25">
      <c r="B257" s="114" t="s">
        <v>75</v>
      </c>
      <c r="C257" s="115">
        <v>60</v>
      </c>
      <c r="D257" s="116">
        <v>3.4482758620689724E-2</v>
      </c>
      <c r="E257" s="115">
        <v>159</v>
      </c>
      <c r="F257" s="116">
        <f t="shared" si="76"/>
        <v>1.65</v>
      </c>
      <c r="G257" s="115">
        <v>26</v>
      </c>
      <c r="H257" s="116">
        <f t="shared" si="76"/>
        <v>-0.83647798742138368</v>
      </c>
      <c r="I257" s="115">
        <v>41</v>
      </c>
      <c r="J257" s="116">
        <f t="shared" si="76"/>
        <v>0.57692307692307687</v>
      </c>
      <c r="K257" s="115">
        <v>100</v>
      </c>
      <c r="L257" s="116">
        <f t="shared" si="77"/>
        <v>1.4390243902439024</v>
      </c>
      <c r="M257" s="115">
        <v>40</v>
      </c>
      <c r="N257" s="116">
        <f t="shared" si="78"/>
        <v>-0.6</v>
      </c>
      <c r="O257" s="116">
        <f t="shared" ref="O257:O266" si="80">IFERROR(M257/C257-1,"-")</f>
        <v>-0.33333333333333337</v>
      </c>
    </row>
    <row r="258" spans="2:15" x14ac:dyDescent="0.25">
      <c r="B258" s="114" t="s">
        <v>77</v>
      </c>
      <c r="C258" s="115">
        <v>76</v>
      </c>
      <c r="D258" s="116">
        <v>0.72727272727272729</v>
      </c>
      <c r="E258" s="115">
        <v>0</v>
      </c>
      <c r="F258" s="116">
        <f t="shared" si="76"/>
        <v>-1</v>
      </c>
      <c r="G258" s="115">
        <v>6</v>
      </c>
      <c r="H258" s="116" t="str">
        <f t="shared" si="76"/>
        <v>-</v>
      </c>
      <c r="I258" s="115">
        <v>7</v>
      </c>
      <c r="J258" s="116">
        <f t="shared" si="76"/>
        <v>0.16666666666666674</v>
      </c>
      <c r="K258" s="115">
        <v>54</v>
      </c>
      <c r="L258" s="116">
        <f t="shared" si="77"/>
        <v>6.7142857142857144</v>
      </c>
      <c r="M258" s="115">
        <v>77</v>
      </c>
      <c r="N258" s="116">
        <f t="shared" si="78"/>
        <v>0.42592592592592582</v>
      </c>
      <c r="O258" s="116">
        <f t="shared" si="80"/>
        <v>1.3157894736842035E-2</v>
      </c>
    </row>
    <row r="259" spans="2:15" x14ac:dyDescent="0.25">
      <c r="B259" s="114" t="s">
        <v>79</v>
      </c>
      <c r="C259" s="115">
        <v>46</v>
      </c>
      <c r="D259" s="116">
        <v>1.7058823529411766</v>
      </c>
      <c r="E259" s="115">
        <v>0</v>
      </c>
      <c r="F259" s="116">
        <f t="shared" si="76"/>
        <v>-1</v>
      </c>
      <c r="G259" s="115">
        <v>9</v>
      </c>
      <c r="H259" s="116" t="str">
        <f t="shared" si="76"/>
        <v>-</v>
      </c>
      <c r="I259" s="115">
        <v>10</v>
      </c>
      <c r="J259" s="116">
        <f t="shared" si="76"/>
        <v>0.11111111111111116</v>
      </c>
      <c r="K259" s="115">
        <v>2</v>
      </c>
      <c r="L259" s="116">
        <f t="shared" si="77"/>
        <v>-0.8</v>
      </c>
      <c r="M259" s="115">
        <v>0</v>
      </c>
      <c r="N259" s="116">
        <f t="shared" si="78"/>
        <v>-1</v>
      </c>
      <c r="O259" s="116">
        <f t="shared" si="80"/>
        <v>-1</v>
      </c>
    </row>
    <row r="260" spans="2:15" x14ac:dyDescent="0.25">
      <c r="B260" s="114" t="s">
        <v>81</v>
      </c>
      <c r="C260" s="115">
        <v>25</v>
      </c>
      <c r="D260" s="116">
        <v>-0.16666666666666663</v>
      </c>
      <c r="E260" s="115">
        <v>0</v>
      </c>
      <c r="F260" s="116">
        <f t="shared" si="76"/>
        <v>-1</v>
      </c>
      <c r="G260" s="115">
        <v>0</v>
      </c>
      <c r="H260" s="116" t="str">
        <f t="shared" si="76"/>
        <v>-</v>
      </c>
      <c r="I260" s="115">
        <v>1</v>
      </c>
      <c r="J260" s="116" t="str">
        <f t="shared" si="76"/>
        <v>-</v>
      </c>
      <c r="K260" s="115">
        <v>5</v>
      </c>
      <c r="L260" s="116">
        <f t="shared" si="77"/>
        <v>4</v>
      </c>
      <c r="M260" s="115">
        <v>1</v>
      </c>
      <c r="N260" s="116">
        <f t="shared" si="78"/>
        <v>-0.8</v>
      </c>
      <c r="O260" s="116">
        <f t="shared" si="80"/>
        <v>-0.96</v>
      </c>
    </row>
    <row r="261" spans="2:15" x14ac:dyDescent="0.25">
      <c r="B261" s="114" t="s">
        <v>83</v>
      </c>
      <c r="C261" s="115">
        <v>57</v>
      </c>
      <c r="D261" s="116">
        <v>-6.557377049180324E-2</v>
      </c>
      <c r="E261" s="115">
        <v>0</v>
      </c>
      <c r="F261" s="116">
        <f t="shared" si="76"/>
        <v>-1</v>
      </c>
      <c r="G261" s="115">
        <v>17</v>
      </c>
      <c r="H261" s="116" t="str">
        <f t="shared" si="76"/>
        <v>-</v>
      </c>
      <c r="I261" s="115">
        <v>11</v>
      </c>
      <c r="J261" s="116">
        <f t="shared" si="76"/>
        <v>-0.3529411764705882</v>
      </c>
      <c r="K261" s="115">
        <v>0</v>
      </c>
      <c r="L261" s="116">
        <f t="shared" si="77"/>
        <v>-1</v>
      </c>
      <c r="M261" s="115">
        <v>0</v>
      </c>
      <c r="N261" s="116" t="str">
        <f t="shared" si="78"/>
        <v>-</v>
      </c>
      <c r="O261" s="116">
        <f t="shared" si="80"/>
        <v>-1</v>
      </c>
    </row>
    <row r="262" spans="2:15" x14ac:dyDescent="0.25">
      <c r="B262" s="114" t="s">
        <v>85</v>
      </c>
      <c r="C262" s="115">
        <v>36</v>
      </c>
      <c r="D262" s="116">
        <v>-0.47058823529411764</v>
      </c>
      <c r="E262" s="115">
        <v>0</v>
      </c>
      <c r="F262" s="116">
        <f t="shared" si="76"/>
        <v>-1</v>
      </c>
      <c r="G262" s="115">
        <v>38</v>
      </c>
      <c r="H262" s="116" t="str">
        <f t="shared" si="76"/>
        <v>-</v>
      </c>
      <c r="I262" s="115">
        <v>4</v>
      </c>
      <c r="J262" s="116">
        <f t="shared" si="76"/>
        <v>-0.89473684210526316</v>
      </c>
      <c r="K262" s="115">
        <v>15</v>
      </c>
      <c r="L262" s="116">
        <f t="shared" si="77"/>
        <v>2.75</v>
      </c>
      <c r="M262" s="115">
        <v>13</v>
      </c>
      <c r="N262" s="116">
        <f t="shared" si="78"/>
        <v>-0.1333333333333333</v>
      </c>
      <c r="O262" s="116">
        <f t="shared" si="80"/>
        <v>-0.63888888888888884</v>
      </c>
    </row>
    <row r="263" spans="2:15" x14ac:dyDescent="0.25">
      <c r="B263" s="114" t="s">
        <v>87</v>
      </c>
      <c r="C263" s="115">
        <v>20</v>
      </c>
      <c r="D263" s="116">
        <v>-0.13043478260869568</v>
      </c>
      <c r="E263" s="115">
        <v>0</v>
      </c>
      <c r="F263" s="116">
        <f t="shared" si="76"/>
        <v>-1</v>
      </c>
      <c r="G263" s="115">
        <v>2</v>
      </c>
      <c r="H263" s="116" t="str">
        <f t="shared" si="76"/>
        <v>-</v>
      </c>
      <c r="I263" s="115">
        <v>0</v>
      </c>
      <c r="J263" s="116">
        <f t="shared" si="76"/>
        <v>-1</v>
      </c>
      <c r="K263" s="115">
        <v>0</v>
      </c>
      <c r="L263" s="116" t="str">
        <f t="shared" si="77"/>
        <v>-</v>
      </c>
      <c r="M263" s="115">
        <v>9</v>
      </c>
      <c r="N263" s="116" t="str">
        <f t="shared" si="78"/>
        <v>-</v>
      </c>
      <c r="O263" s="116">
        <f t="shared" si="80"/>
        <v>-0.55000000000000004</v>
      </c>
    </row>
    <row r="264" spans="2:15" x14ac:dyDescent="0.25">
      <c r="B264" s="114" t="s">
        <v>89</v>
      </c>
      <c r="C264" s="115">
        <v>89</v>
      </c>
      <c r="D264" s="116">
        <v>5.8461538461538458</v>
      </c>
      <c r="E264" s="115">
        <v>6</v>
      </c>
      <c r="F264" s="116">
        <f t="shared" si="76"/>
        <v>-0.93258426966292141</v>
      </c>
      <c r="G264" s="115">
        <v>52</v>
      </c>
      <c r="H264" s="116">
        <f t="shared" si="76"/>
        <v>7.6666666666666661</v>
      </c>
      <c r="I264" s="115">
        <v>13</v>
      </c>
      <c r="J264" s="116">
        <f t="shared" si="76"/>
        <v>-0.75</v>
      </c>
      <c r="K264" s="115">
        <v>62</v>
      </c>
      <c r="L264" s="116">
        <f t="shared" si="77"/>
        <v>3.7692307692307692</v>
      </c>
      <c r="M264" s="115">
        <v>26</v>
      </c>
      <c r="N264" s="116">
        <f>IFERROR(M264/K264-1,"-")</f>
        <v>-0.58064516129032251</v>
      </c>
      <c r="O264" s="116">
        <f t="shared" si="80"/>
        <v>-0.7078651685393258</v>
      </c>
    </row>
    <row r="265" spans="2:15" x14ac:dyDescent="0.25">
      <c r="B265" s="114" t="s">
        <v>91</v>
      </c>
      <c r="C265" s="115">
        <v>637</v>
      </c>
      <c r="D265" s="116">
        <v>-0.21260815822002477</v>
      </c>
      <c r="E265" s="115">
        <v>15</v>
      </c>
      <c r="F265" s="116">
        <f t="shared" si="76"/>
        <v>-0.97645211930926212</v>
      </c>
      <c r="G265" s="115">
        <v>157</v>
      </c>
      <c r="H265" s="116">
        <f t="shared" si="76"/>
        <v>9.4666666666666668</v>
      </c>
      <c r="I265" s="115">
        <v>16</v>
      </c>
      <c r="J265" s="116">
        <f t="shared" si="76"/>
        <v>-0.89808917197452232</v>
      </c>
      <c r="K265" s="115">
        <v>42</v>
      </c>
      <c r="L265" s="116">
        <f t="shared" si="77"/>
        <v>1.625</v>
      </c>
      <c r="M265" s="115"/>
      <c r="N265" s="116"/>
      <c r="O265" s="116"/>
    </row>
    <row r="266" spans="2:15" x14ac:dyDescent="0.25">
      <c r="B266" s="114" t="s">
        <v>93</v>
      </c>
      <c r="C266" s="115">
        <v>1016</v>
      </c>
      <c r="D266" s="116">
        <v>9.2473118279569944E-2</v>
      </c>
      <c r="E266" s="115">
        <v>19</v>
      </c>
      <c r="F266" s="116">
        <f t="shared" si="76"/>
        <v>-0.98129921259842523</v>
      </c>
      <c r="G266" s="115">
        <v>111</v>
      </c>
      <c r="H266" s="116">
        <f t="shared" si="76"/>
        <v>4.8421052631578947</v>
      </c>
      <c r="I266" s="115">
        <v>131</v>
      </c>
      <c r="J266" s="116">
        <f t="shared" si="76"/>
        <v>0.18018018018018012</v>
      </c>
      <c r="K266" s="115">
        <v>73</v>
      </c>
      <c r="L266" s="116">
        <f t="shared" si="77"/>
        <v>-0.4427480916030534</v>
      </c>
      <c r="M266" s="115"/>
      <c r="N266" s="116"/>
      <c r="O266" s="116"/>
    </row>
    <row r="267" spans="2:15" ht="15.75" x14ac:dyDescent="0.25">
      <c r="B267" s="117" t="s">
        <v>30</v>
      </c>
      <c r="C267" s="118">
        <v>3475</v>
      </c>
      <c r="D267" s="119">
        <v>0.25814627081824759</v>
      </c>
      <c r="E267" s="118">
        <v>1531</v>
      </c>
      <c r="F267" s="119">
        <f t="shared" si="76"/>
        <v>-0.55942446043165472</v>
      </c>
      <c r="G267" s="118">
        <v>432</v>
      </c>
      <c r="H267" s="119">
        <f t="shared" si="76"/>
        <v>-0.71783148269105168</v>
      </c>
      <c r="I267" s="118">
        <v>418</v>
      </c>
      <c r="J267" s="119">
        <f t="shared" si="76"/>
        <v>-3.240740740740744E-2</v>
      </c>
      <c r="K267" s="118">
        <v>635</v>
      </c>
      <c r="L267" s="119">
        <f t="shared" si="77"/>
        <v>0.51913875598086134</v>
      </c>
      <c r="M267" s="118">
        <v>413</v>
      </c>
      <c r="N267" s="119">
        <v>-0.20576923076923082</v>
      </c>
      <c r="O267" s="119">
        <v>-0.77332601536772771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41EBC-6AD2-477B-BFB2-256B02B14E0A}">
  <sheetPr>
    <tabColor rgb="FFF29140"/>
  </sheetPr>
  <dimension ref="A4:P48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269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283</v>
      </c>
      <c r="F7" s="296"/>
      <c r="G7" s="297" t="s">
        <v>284</v>
      </c>
      <c r="H7" s="296"/>
      <c r="I7" s="297" t="s">
        <v>285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24581</v>
      </c>
      <c r="D9" s="116">
        <v>1.3607686280978193E-2</v>
      </c>
      <c r="E9" s="115">
        <v>21024</v>
      </c>
      <c r="F9" s="116">
        <f t="shared" ref="F9:L21" si="0">IFERROR(E9/C9-1,"-")</f>
        <v>-0.1447052601602864</v>
      </c>
      <c r="G9" s="115">
        <v>2960</v>
      </c>
      <c r="H9" s="116">
        <f t="shared" si="0"/>
        <v>-0.85920852359208522</v>
      </c>
      <c r="I9" s="115">
        <v>13922</v>
      </c>
      <c r="J9" s="116">
        <f t="shared" si="0"/>
        <v>3.7033783783783782</v>
      </c>
      <c r="K9" s="115">
        <v>17982</v>
      </c>
      <c r="L9" s="116">
        <f t="shared" si="0"/>
        <v>0.29162476655652925</v>
      </c>
      <c r="M9" s="115">
        <v>21297</v>
      </c>
      <c r="N9" s="116">
        <f t="shared" ref="N9:N17" si="1">IFERROR(M9/K9-1,"-")</f>
        <v>0.18435101768435103</v>
      </c>
      <c r="O9" s="116">
        <f t="shared" ref="O9" si="2">IFERROR(M9/C9-1,"-")</f>
        <v>-0.1335991212725276</v>
      </c>
    </row>
    <row r="10" spans="1:16" x14ac:dyDescent="0.25">
      <c r="A10" s="1" t="s">
        <v>72</v>
      </c>
      <c r="B10" s="114" t="s">
        <v>73</v>
      </c>
      <c r="C10" s="115">
        <v>19884</v>
      </c>
      <c r="D10" s="116">
        <v>-9.0185312285518182E-2</v>
      </c>
      <c r="E10" s="115">
        <v>20377</v>
      </c>
      <c r="F10" s="116">
        <f t="shared" si="0"/>
        <v>2.4793804063568681E-2</v>
      </c>
      <c r="G10" s="115">
        <v>2006</v>
      </c>
      <c r="H10" s="116">
        <f t="shared" si="0"/>
        <v>-0.90155567551651372</v>
      </c>
      <c r="I10" s="115">
        <v>13217</v>
      </c>
      <c r="J10" s="116">
        <f t="shared" si="0"/>
        <v>5.5887337986041876</v>
      </c>
      <c r="K10" s="115">
        <v>16181</v>
      </c>
      <c r="L10" s="116">
        <f t="shared" si="0"/>
        <v>0.22425663917681771</v>
      </c>
      <c r="M10" s="115">
        <v>18659</v>
      </c>
      <c r="N10" s="116">
        <f t="shared" si="1"/>
        <v>0.1531425746245596</v>
      </c>
      <c r="O10" s="116">
        <f>IFERROR(M10/C10-1,"-")</f>
        <v>-6.1607322470327852E-2</v>
      </c>
    </row>
    <row r="11" spans="1:16" x14ac:dyDescent="0.25">
      <c r="A11" s="1" t="s">
        <v>74</v>
      </c>
      <c r="B11" s="114" t="s">
        <v>75</v>
      </c>
      <c r="C11" s="115">
        <v>24109</v>
      </c>
      <c r="D11" s="116">
        <v>0.10551173881144527</v>
      </c>
      <c r="E11" s="115">
        <v>12337</v>
      </c>
      <c r="F11" s="116">
        <f t="shared" si="0"/>
        <v>-0.48828238417188596</v>
      </c>
      <c r="G11" s="115">
        <v>3881</v>
      </c>
      <c r="H11" s="116">
        <f t="shared" si="0"/>
        <v>-0.68541784874766964</v>
      </c>
      <c r="I11" s="115">
        <v>17020</v>
      </c>
      <c r="J11" s="116">
        <f t="shared" si="0"/>
        <v>3.3854676629734604</v>
      </c>
      <c r="K11" s="115">
        <v>18269</v>
      </c>
      <c r="L11" s="116">
        <f t="shared" si="0"/>
        <v>7.3384253819036349E-2</v>
      </c>
      <c r="M11" s="115">
        <v>20797</v>
      </c>
      <c r="N11" s="116">
        <f t="shared" si="1"/>
        <v>0.13837648475559683</v>
      </c>
      <c r="O11" s="116">
        <f t="shared" ref="O11:O20" si="3">IFERROR(M11/C11-1,"-")</f>
        <v>-0.1373760836202248</v>
      </c>
    </row>
    <row r="12" spans="1:16" x14ac:dyDescent="0.25">
      <c r="A12" s="1" t="s">
        <v>76</v>
      </c>
      <c r="B12" s="114" t="s">
        <v>77</v>
      </c>
      <c r="C12" s="115">
        <v>14923</v>
      </c>
      <c r="D12" s="116">
        <v>-0.1108264315080737</v>
      </c>
      <c r="E12" s="115">
        <v>0</v>
      </c>
      <c r="F12" s="116">
        <f t="shared" si="0"/>
        <v>-1</v>
      </c>
      <c r="G12" s="115">
        <v>3601</v>
      </c>
      <c r="H12" s="116" t="str">
        <f t="shared" si="0"/>
        <v>-</v>
      </c>
      <c r="I12" s="115">
        <v>12113</v>
      </c>
      <c r="J12" s="116">
        <f t="shared" si="0"/>
        <v>2.3637878367120244</v>
      </c>
      <c r="K12" s="115">
        <v>13117</v>
      </c>
      <c r="L12" s="116">
        <f t="shared" si="0"/>
        <v>8.2886155370263337E-2</v>
      </c>
      <c r="M12" s="115">
        <v>14586</v>
      </c>
      <c r="N12" s="116">
        <f t="shared" si="1"/>
        <v>0.11199207135778</v>
      </c>
      <c r="O12" s="116">
        <f t="shared" si="3"/>
        <v>-2.2582590631910482E-2</v>
      </c>
    </row>
    <row r="13" spans="1:16" x14ac:dyDescent="0.25">
      <c r="A13" s="1" t="s">
        <v>78</v>
      </c>
      <c r="B13" s="114" t="s">
        <v>79</v>
      </c>
      <c r="C13" s="115">
        <v>15812</v>
      </c>
      <c r="D13" s="116">
        <v>-2.8985507246376829E-2</v>
      </c>
      <c r="E13" s="115">
        <v>0</v>
      </c>
      <c r="F13" s="116">
        <f t="shared" si="0"/>
        <v>-1</v>
      </c>
      <c r="G13" s="115">
        <v>3321</v>
      </c>
      <c r="H13" s="116" t="str">
        <f t="shared" si="0"/>
        <v>-</v>
      </c>
      <c r="I13" s="115">
        <v>11098</v>
      </c>
      <c r="J13" s="116">
        <f t="shared" si="0"/>
        <v>2.3417645287563986</v>
      </c>
      <c r="K13" s="115">
        <v>10740</v>
      </c>
      <c r="L13" s="116">
        <f t="shared" si="0"/>
        <v>-3.2258064516129004E-2</v>
      </c>
      <c r="M13" s="115">
        <v>7817</v>
      </c>
      <c r="N13" s="116">
        <f t="shared" si="1"/>
        <v>-0.27216014897579144</v>
      </c>
      <c r="O13" s="116">
        <f t="shared" si="3"/>
        <v>-0.50562863647862377</v>
      </c>
    </row>
    <row r="14" spans="1:16" x14ac:dyDescent="0.25">
      <c r="A14" s="1" t="s">
        <v>80</v>
      </c>
      <c r="B14" s="114" t="s">
        <v>81</v>
      </c>
      <c r="C14" s="115">
        <v>18125</v>
      </c>
      <c r="D14" s="116">
        <v>0.11039637321570783</v>
      </c>
      <c r="E14" s="115">
        <v>0</v>
      </c>
      <c r="F14" s="116">
        <f t="shared" si="0"/>
        <v>-1</v>
      </c>
      <c r="G14" s="115">
        <v>5772</v>
      </c>
      <c r="H14" s="116" t="str">
        <f t="shared" si="0"/>
        <v>-</v>
      </c>
      <c r="I14" s="115">
        <v>11814</v>
      </c>
      <c r="J14" s="116">
        <f t="shared" si="0"/>
        <v>1.0467775467775469</v>
      </c>
      <c r="K14" s="115">
        <v>11134</v>
      </c>
      <c r="L14" s="116">
        <f t="shared" si="0"/>
        <v>-5.7558828508549209E-2</v>
      </c>
      <c r="M14" s="115">
        <v>12283</v>
      </c>
      <c r="N14" s="116">
        <f t="shared" si="1"/>
        <v>0.10319741332854315</v>
      </c>
      <c r="O14" s="116">
        <f t="shared" si="3"/>
        <v>-0.32231724137931039</v>
      </c>
    </row>
    <row r="15" spans="1:16" x14ac:dyDescent="0.25">
      <c r="A15" s="1" t="s">
        <v>82</v>
      </c>
      <c r="B15" s="114" t="s">
        <v>83</v>
      </c>
      <c r="C15" s="115">
        <v>16944</v>
      </c>
      <c r="D15" s="116">
        <v>2.1461297323366324E-2</v>
      </c>
      <c r="E15" s="115">
        <v>0</v>
      </c>
      <c r="F15" s="116">
        <f t="shared" si="0"/>
        <v>-1</v>
      </c>
      <c r="G15" s="115">
        <v>8689</v>
      </c>
      <c r="H15" s="116" t="str">
        <f t="shared" si="0"/>
        <v>-</v>
      </c>
      <c r="I15" s="115">
        <v>11471</v>
      </c>
      <c r="J15" s="116">
        <f t="shared" si="0"/>
        <v>0.32017493382437556</v>
      </c>
      <c r="K15" s="115">
        <v>10514</v>
      </c>
      <c r="L15" s="116">
        <f t="shared" si="0"/>
        <v>-8.3427774387586084E-2</v>
      </c>
      <c r="M15" s="115">
        <v>12513</v>
      </c>
      <c r="N15" s="116">
        <f t="shared" si="1"/>
        <v>0.1901274491154652</v>
      </c>
      <c r="O15" s="116">
        <f t="shared" si="3"/>
        <v>-0.26150849858356939</v>
      </c>
    </row>
    <row r="16" spans="1:16" x14ac:dyDescent="0.25">
      <c r="A16" s="1" t="s">
        <v>84</v>
      </c>
      <c r="B16" s="114" t="s">
        <v>85</v>
      </c>
      <c r="C16" s="115">
        <v>16598</v>
      </c>
      <c r="D16" s="116">
        <v>-0.28125405967176198</v>
      </c>
      <c r="E16" s="115">
        <v>3632</v>
      </c>
      <c r="F16" s="116">
        <f t="shared" si="0"/>
        <v>-0.7811784552355705</v>
      </c>
      <c r="G16" s="115">
        <v>10607</v>
      </c>
      <c r="H16" s="116">
        <f t="shared" si="0"/>
        <v>1.920429515418502</v>
      </c>
      <c r="I16" s="115">
        <v>14845</v>
      </c>
      <c r="J16" s="116">
        <f t="shared" si="0"/>
        <v>0.39954746865277646</v>
      </c>
      <c r="K16" s="115">
        <v>12529</v>
      </c>
      <c r="L16" s="116">
        <f t="shared" si="0"/>
        <v>-0.15601212529471198</v>
      </c>
      <c r="M16" s="115">
        <v>16653</v>
      </c>
      <c r="N16" s="116">
        <f t="shared" si="1"/>
        <v>0.32915635725117731</v>
      </c>
      <c r="O16" s="116">
        <f t="shared" si="3"/>
        <v>3.3136522472587693E-3</v>
      </c>
    </row>
    <row r="17" spans="1:16" x14ac:dyDescent="0.25">
      <c r="A17" s="1" t="s">
        <v>86</v>
      </c>
      <c r="B17" s="114" t="s">
        <v>87</v>
      </c>
      <c r="C17" s="115">
        <v>20450</v>
      </c>
      <c r="D17" s="116">
        <v>3.4238608203105203E-2</v>
      </c>
      <c r="E17" s="115">
        <v>1029</v>
      </c>
      <c r="F17" s="116">
        <f t="shared" si="0"/>
        <v>-0.94968215158924207</v>
      </c>
      <c r="G17" s="115">
        <v>12114</v>
      </c>
      <c r="H17" s="116">
        <f t="shared" si="0"/>
        <v>10.772594752186588</v>
      </c>
      <c r="I17" s="115">
        <v>13618</v>
      </c>
      <c r="J17" s="116">
        <f t="shared" si="0"/>
        <v>0.12415387155357438</v>
      </c>
      <c r="K17" s="115">
        <v>13736</v>
      </c>
      <c r="L17" s="116">
        <f t="shared" si="0"/>
        <v>8.6650022029666207E-3</v>
      </c>
      <c r="M17" s="115">
        <v>17692</v>
      </c>
      <c r="N17" s="116">
        <f t="shared" si="1"/>
        <v>0.28800232964472916</v>
      </c>
      <c r="O17" s="116">
        <f t="shared" si="3"/>
        <v>-0.13486552567237164</v>
      </c>
    </row>
    <row r="18" spans="1:16" x14ac:dyDescent="0.25">
      <c r="A18" s="1" t="s">
        <v>88</v>
      </c>
      <c r="B18" s="114" t="s">
        <v>89</v>
      </c>
      <c r="C18" s="115">
        <v>18601</v>
      </c>
      <c r="D18" s="116">
        <v>-9.1620944974164509E-3</v>
      </c>
      <c r="E18" s="115">
        <v>1107</v>
      </c>
      <c r="F18" s="116">
        <f t="shared" si="0"/>
        <v>-0.94048707058760284</v>
      </c>
      <c r="G18" s="115">
        <v>14521</v>
      </c>
      <c r="H18" s="116">
        <f t="shared" si="0"/>
        <v>12.117434507678411</v>
      </c>
      <c r="I18" s="115">
        <v>14638</v>
      </c>
      <c r="J18" s="116">
        <f t="shared" si="0"/>
        <v>8.0572963294538447E-3</v>
      </c>
      <c r="K18" s="115">
        <v>17811</v>
      </c>
      <c r="L18" s="116">
        <f t="shared" si="0"/>
        <v>0.21676458532586418</v>
      </c>
      <c r="M18" s="115">
        <v>17886</v>
      </c>
      <c r="N18" s="116">
        <f>IFERROR(M18/K18-1,"-")</f>
        <v>4.2108809162877403E-3</v>
      </c>
      <c r="O18" s="116">
        <f t="shared" si="3"/>
        <v>-3.8438793613246647E-2</v>
      </c>
    </row>
    <row r="19" spans="1:16" x14ac:dyDescent="0.25">
      <c r="A19" s="1" t="s">
        <v>90</v>
      </c>
      <c r="B19" s="114" t="s">
        <v>91</v>
      </c>
      <c r="C19" s="115">
        <v>22771</v>
      </c>
      <c r="D19" s="116">
        <v>-3.0980041703902339E-2</v>
      </c>
      <c r="E19" s="115">
        <v>2386</v>
      </c>
      <c r="F19" s="116">
        <f t="shared" si="0"/>
        <v>-0.89521760133503137</v>
      </c>
      <c r="G19" s="115">
        <v>16459</v>
      </c>
      <c r="H19" s="116">
        <f t="shared" si="0"/>
        <v>5.8981559094719191</v>
      </c>
      <c r="I19" s="115">
        <v>16513</v>
      </c>
      <c r="J19" s="116">
        <f t="shared" si="0"/>
        <v>3.2808797618324448E-3</v>
      </c>
      <c r="K19" s="115">
        <v>20095</v>
      </c>
      <c r="L19" s="116">
        <f t="shared" si="0"/>
        <v>0.21692000242233389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21989</v>
      </c>
      <c r="D20" s="116">
        <v>-2.5957918050941275E-2</v>
      </c>
      <c r="E20" s="115">
        <v>3004</v>
      </c>
      <c r="F20" s="116">
        <f t="shared" si="0"/>
        <v>-0.86338623857383234</v>
      </c>
      <c r="G20" s="115">
        <v>14831</v>
      </c>
      <c r="H20" s="116">
        <f t="shared" si="0"/>
        <v>3.9370838881491341</v>
      </c>
      <c r="I20" s="115">
        <v>18070</v>
      </c>
      <c r="J20" s="116">
        <f t="shared" si="0"/>
        <v>0.21839390465915987</v>
      </c>
      <c r="K20" s="115">
        <v>19927</v>
      </c>
      <c r="L20" s="116">
        <f t="shared" si="0"/>
        <v>0.1027670171555064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234787</v>
      </c>
      <c r="D21" s="119">
        <v>-2.8219614660292658E-2</v>
      </c>
      <c r="E21" s="118">
        <v>65275</v>
      </c>
      <c r="F21" s="119">
        <f t="shared" si="0"/>
        <v>-0.72198205181717889</v>
      </c>
      <c r="G21" s="118">
        <v>98762</v>
      </c>
      <c r="H21" s="119">
        <f t="shared" si="0"/>
        <v>0.51301417081577938</v>
      </c>
      <c r="I21" s="118">
        <v>168339</v>
      </c>
      <c r="J21" s="119">
        <f t="shared" si="0"/>
        <v>0.70449160608331129</v>
      </c>
      <c r="K21" s="118">
        <v>182035</v>
      </c>
      <c r="L21" s="119">
        <f t="shared" si="0"/>
        <v>8.1359637398344953E-2</v>
      </c>
      <c r="M21" s="118">
        <v>160183</v>
      </c>
      <c r="N21" s="119">
        <v>0.12794603310964492</v>
      </c>
      <c r="O21" s="119">
        <v>-0.1570513663847769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7" t="s">
        <v>286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283</v>
      </c>
      <c r="F29" s="296"/>
      <c r="G29" s="297" t="s">
        <v>284</v>
      </c>
      <c r="H29" s="296"/>
      <c r="I29" s="297" t="s">
        <v>285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19126</v>
      </c>
      <c r="D31" s="116">
        <v>1.0834522488240683E-2</v>
      </c>
      <c r="E31" s="115">
        <v>15585</v>
      </c>
      <c r="F31" s="116">
        <f t="shared" ref="F31:J43" si="4">IFERROR(E31/C31-1,"-")</f>
        <v>-0.18514064624071946</v>
      </c>
      <c r="G31" s="115">
        <v>2960</v>
      </c>
      <c r="H31" s="116">
        <f t="shared" si="4"/>
        <v>-0.81007378889958293</v>
      </c>
      <c r="I31" s="115">
        <v>13922</v>
      </c>
      <c r="J31" s="116">
        <f t="shared" si="4"/>
        <v>3.7033783783783782</v>
      </c>
      <c r="K31" s="115">
        <v>17515</v>
      </c>
      <c r="L31" s="116">
        <f t="shared" ref="L31:L43" si="5">IFERROR(K31/I31-1,"-")</f>
        <v>0.2580807355265049</v>
      </c>
      <c r="M31" s="115">
        <v>20913</v>
      </c>
      <c r="N31" s="116">
        <f t="shared" ref="N31:N39" si="6">IFERROR(M31/K31-1,"-")</f>
        <v>0.1940051384527548</v>
      </c>
      <c r="O31" s="116">
        <f t="shared" ref="O31" si="7">IFERROR(M31/C31-1,"-")</f>
        <v>9.3433023109902757E-2</v>
      </c>
    </row>
    <row r="32" spans="1:16" x14ac:dyDescent="0.25">
      <c r="B32" s="114" t="s">
        <v>73</v>
      </c>
      <c r="C32" s="115">
        <v>16661</v>
      </c>
      <c r="D32" s="116">
        <v>-6.4986811830069047E-2</v>
      </c>
      <c r="E32" s="115">
        <v>17145</v>
      </c>
      <c r="F32" s="116">
        <f t="shared" si="4"/>
        <v>2.9049876958165743E-2</v>
      </c>
      <c r="G32" s="115">
        <v>2006</v>
      </c>
      <c r="H32" s="116">
        <f t="shared" si="4"/>
        <v>-0.88299795858850971</v>
      </c>
      <c r="I32" s="115">
        <v>13217</v>
      </c>
      <c r="J32" s="116">
        <f t="shared" si="4"/>
        <v>5.5887337986041876</v>
      </c>
      <c r="K32" s="115">
        <v>15801</v>
      </c>
      <c r="L32" s="116">
        <f t="shared" si="5"/>
        <v>0.1955057880003026</v>
      </c>
      <c r="M32" s="115">
        <v>18321</v>
      </c>
      <c r="N32" s="116">
        <f t="shared" si="6"/>
        <v>0.15948357698879811</v>
      </c>
      <c r="O32" s="116">
        <f>IFERROR(M32/C32-1,"-")</f>
        <v>9.9633875517675996E-2</v>
      </c>
    </row>
    <row r="33" spans="2:15" x14ac:dyDescent="0.25">
      <c r="B33" s="114" t="s">
        <v>75</v>
      </c>
      <c r="C33" s="115">
        <v>20350</v>
      </c>
      <c r="D33" s="116">
        <v>0.16833161097714999</v>
      </c>
      <c r="E33" s="115">
        <v>9766</v>
      </c>
      <c r="F33" s="116">
        <f t="shared" si="4"/>
        <v>-0.52009828009828007</v>
      </c>
      <c r="G33" s="115">
        <v>3881</v>
      </c>
      <c r="H33" s="116">
        <f t="shared" si="4"/>
        <v>-0.60260086012697112</v>
      </c>
      <c r="I33" s="115">
        <v>17020</v>
      </c>
      <c r="J33" s="116">
        <f t="shared" si="4"/>
        <v>3.3854676629734604</v>
      </c>
      <c r="K33" s="115">
        <v>17964</v>
      </c>
      <c r="L33" s="116">
        <f t="shared" si="5"/>
        <v>5.5464159811985825E-2</v>
      </c>
      <c r="M33" s="115">
        <v>20362</v>
      </c>
      <c r="N33" s="116">
        <f t="shared" si="6"/>
        <v>0.13348920062346914</v>
      </c>
      <c r="O33" s="116">
        <f t="shared" ref="O33:O42" si="8">IFERROR(M33/C33-1,"-")</f>
        <v>5.8968058968056347E-4</v>
      </c>
    </row>
    <row r="34" spans="2:15" x14ac:dyDescent="0.25">
      <c r="B34" s="114" t="s">
        <v>77</v>
      </c>
      <c r="C34" s="115">
        <v>12915</v>
      </c>
      <c r="D34" s="116">
        <v>-6.8920769951697824E-2</v>
      </c>
      <c r="E34" s="115">
        <v>0</v>
      </c>
      <c r="F34" s="116">
        <f t="shared" si="4"/>
        <v>-1</v>
      </c>
      <c r="G34" s="115">
        <v>3601</v>
      </c>
      <c r="H34" s="116" t="str">
        <f t="shared" si="4"/>
        <v>-</v>
      </c>
      <c r="I34" s="115">
        <v>12113</v>
      </c>
      <c r="J34" s="116">
        <f t="shared" si="4"/>
        <v>2.3637878367120244</v>
      </c>
      <c r="K34" s="115">
        <v>12757</v>
      </c>
      <c r="L34" s="116">
        <f t="shared" si="5"/>
        <v>5.3166019978535539E-2</v>
      </c>
      <c r="M34" s="115">
        <v>14295</v>
      </c>
      <c r="N34" s="116">
        <f t="shared" si="6"/>
        <v>0.12056126048443994</v>
      </c>
      <c r="O34" s="116">
        <f t="shared" si="8"/>
        <v>0.10685249709639955</v>
      </c>
    </row>
    <row r="35" spans="2:15" x14ac:dyDescent="0.25">
      <c r="B35" s="114" t="s">
        <v>79</v>
      </c>
      <c r="C35" s="115">
        <v>13156</v>
      </c>
      <c r="D35" s="116">
        <v>-4.5421564359309219E-2</v>
      </c>
      <c r="E35" s="115">
        <v>0</v>
      </c>
      <c r="F35" s="116">
        <f t="shared" si="4"/>
        <v>-1</v>
      </c>
      <c r="G35" s="115">
        <v>3321</v>
      </c>
      <c r="H35" s="116" t="str">
        <f t="shared" si="4"/>
        <v>-</v>
      </c>
      <c r="I35" s="115">
        <v>11098</v>
      </c>
      <c r="J35" s="116">
        <f t="shared" si="4"/>
        <v>2.3417645287563986</v>
      </c>
      <c r="K35" s="115">
        <v>10423</v>
      </c>
      <c r="L35" s="116">
        <f t="shared" si="5"/>
        <v>-6.0821769688232163E-2</v>
      </c>
      <c r="M35" s="115">
        <v>7607</v>
      </c>
      <c r="N35" s="116">
        <f t="shared" si="6"/>
        <v>-0.27017173558476448</v>
      </c>
      <c r="O35" s="116">
        <f t="shared" si="8"/>
        <v>-0.42178473700212826</v>
      </c>
    </row>
    <row r="36" spans="2:15" x14ac:dyDescent="0.25">
      <c r="B36" s="114" t="s">
        <v>81</v>
      </c>
      <c r="C36" s="115">
        <v>15865</v>
      </c>
      <c r="D36" s="116">
        <v>9.9979199889066006E-2</v>
      </c>
      <c r="E36" s="115">
        <v>0</v>
      </c>
      <c r="F36" s="116">
        <f t="shared" si="4"/>
        <v>-1</v>
      </c>
      <c r="G36" s="115">
        <v>5772</v>
      </c>
      <c r="H36" s="116" t="str">
        <f t="shared" si="4"/>
        <v>-</v>
      </c>
      <c r="I36" s="115">
        <v>11814</v>
      </c>
      <c r="J36" s="116">
        <f t="shared" si="4"/>
        <v>1.0467775467775469</v>
      </c>
      <c r="K36" s="115">
        <v>10883</v>
      </c>
      <c r="L36" s="116">
        <f t="shared" si="5"/>
        <v>-7.8804807855087144E-2</v>
      </c>
      <c r="M36" s="115">
        <v>12135</v>
      </c>
      <c r="N36" s="116">
        <f t="shared" si="6"/>
        <v>0.11504180832491051</v>
      </c>
      <c r="O36" s="116">
        <f t="shared" si="8"/>
        <v>-0.23510872990860388</v>
      </c>
    </row>
    <row r="37" spans="2:15" x14ac:dyDescent="0.25">
      <c r="B37" s="114" t="s">
        <v>83</v>
      </c>
      <c r="C37" s="115">
        <v>13461</v>
      </c>
      <c r="D37" s="116">
        <v>-5.4439449283506636E-2</v>
      </c>
      <c r="E37" s="115">
        <v>0</v>
      </c>
      <c r="F37" s="116">
        <f t="shared" si="4"/>
        <v>-1</v>
      </c>
      <c r="G37" s="115">
        <v>8689</v>
      </c>
      <c r="H37" s="116" t="str">
        <f t="shared" si="4"/>
        <v>-</v>
      </c>
      <c r="I37" s="115">
        <v>11471</v>
      </c>
      <c r="J37" s="116">
        <f t="shared" si="4"/>
        <v>0.32017493382437556</v>
      </c>
      <c r="K37" s="115">
        <v>10245</v>
      </c>
      <c r="L37" s="116">
        <f t="shared" si="5"/>
        <v>-0.1068782146281928</v>
      </c>
      <c r="M37" s="115">
        <v>12144</v>
      </c>
      <c r="N37" s="116">
        <f t="shared" si="6"/>
        <v>0.18535871156661776</v>
      </c>
      <c r="O37" s="116">
        <f t="shared" si="8"/>
        <v>-9.7838199242255453E-2</v>
      </c>
    </row>
    <row r="38" spans="2:15" x14ac:dyDescent="0.25">
      <c r="B38" s="114" t="s">
        <v>85</v>
      </c>
      <c r="C38" s="115">
        <v>14160</v>
      </c>
      <c r="D38" s="116">
        <v>-0.2895132965378826</v>
      </c>
      <c r="E38" s="115">
        <v>3632</v>
      </c>
      <c r="F38" s="116">
        <f t="shared" si="4"/>
        <v>-0.74350282485875707</v>
      </c>
      <c r="G38" s="115">
        <v>10607</v>
      </c>
      <c r="H38" s="116">
        <f t="shared" si="4"/>
        <v>1.920429515418502</v>
      </c>
      <c r="I38" s="115">
        <v>14845</v>
      </c>
      <c r="J38" s="116">
        <f t="shared" si="4"/>
        <v>0.39954746865277646</v>
      </c>
      <c r="K38" s="115">
        <v>12145</v>
      </c>
      <c r="L38" s="116">
        <f t="shared" si="5"/>
        <v>-0.18187942068036378</v>
      </c>
      <c r="M38" s="115">
        <v>16288</v>
      </c>
      <c r="N38" s="116">
        <f t="shared" si="6"/>
        <v>0.34112803622890087</v>
      </c>
      <c r="O38" s="116">
        <f t="shared" si="8"/>
        <v>0.15028248587570614</v>
      </c>
    </row>
    <row r="39" spans="2:15" x14ac:dyDescent="0.25">
      <c r="B39" s="114" t="s">
        <v>87</v>
      </c>
      <c r="C39" s="115">
        <v>16725</v>
      </c>
      <c r="D39" s="116">
        <v>4.1342382167984582E-2</v>
      </c>
      <c r="E39" s="115">
        <v>1029</v>
      </c>
      <c r="F39" s="116">
        <f t="shared" si="4"/>
        <v>-0.93847533632286995</v>
      </c>
      <c r="G39" s="115">
        <v>12114</v>
      </c>
      <c r="H39" s="116">
        <f t="shared" si="4"/>
        <v>10.772594752186588</v>
      </c>
      <c r="I39" s="115">
        <v>13618</v>
      </c>
      <c r="J39" s="116">
        <f t="shared" si="4"/>
        <v>0.12415387155357438</v>
      </c>
      <c r="K39" s="115">
        <v>13480</v>
      </c>
      <c r="L39" s="116">
        <f t="shared" si="5"/>
        <v>-1.0133646644147398E-2</v>
      </c>
      <c r="M39" s="115">
        <v>17349</v>
      </c>
      <c r="N39" s="116">
        <f t="shared" si="6"/>
        <v>0.28701780415430278</v>
      </c>
      <c r="O39" s="116">
        <f t="shared" si="8"/>
        <v>3.7309417040358728E-2</v>
      </c>
    </row>
    <row r="40" spans="2:15" x14ac:dyDescent="0.25">
      <c r="B40" s="114" t="s">
        <v>89</v>
      </c>
      <c r="C40" s="115">
        <v>15154</v>
      </c>
      <c r="D40" s="116">
        <v>-6.7446153846153822E-2</v>
      </c>
      <c r="E40" s="115">
        <v>1107</v>
      </c>
      <c r="F40" s="116">
        <f t="shared" si="4"/>
        <v>-0.9269499802032467</v>
      </c>
      <c r="G40" s="115">
        <v>14521</v>
      </c>
      <c r="H40" s="116">
        <f t="shared" si="4"/>
        <v>12.117434507678411</v>
      </c>
      <c r="I40" s="115">
        <v>14638</v>
      </c>
      <c r="J40" s="116">
        <f t="shared" si="4"/>
        <v>8.0572963294538447E-3</v>
      </c>
      <c r="K40" s="115">
        <v>17535</v>
      </c>
      <c r="L40" s="116">
        <f t="shared" si="5"/>
        <v>0.197909550485039</v>
      </c>
      <c r="M40" s="115">
        <v>17511</v>
      </c>
      <c r="N40" s="116">
        <f>IFERROR(M40/K40-1,"-")</f>
        <v>-1.3686911890504749E-3</v>
      </c>
      <c r="O40" s="116">
        <f t="shared" si="8"/>
        <v>0.1555364920153095</v>
      </c>
    </row>
    <row r="41" spans="2:15" x14ac:dyDescent="0.25">
      <c r="B41" s="114" t="s">
        <v>91</v>
      </c>
      <c r="C41" s="115">
        <v>17956</v>
      </c>
      <c r="D41" s="116">
        <v>-2.6880554953392588E-2</v>
      </c>
      <c r="E41" s="115">
        <v>2386</v>
      </c>
      <c r="F41" s="116">
        <f t="shared" si="4"/>
        <v>-0.86711962575183787</v>
      </c>
      <c r="G41" s="115">
        <v>16459</v>
      </c>
      <c r="H41" s="116">
        <f t="shared" si="4"/>
        <v>5.8981559094719191</v>
      </c>
      <c r="I41" s="115">
        <v>16231</v>
      </c>
      <c r="J41" s="116">
        <f t="shared" si="4"/>
        <v>-1.3852603438848088E-2</v>
      </c>
      <c r="K41" s="115">
        <v>19598</v>
      </c>
      <c r="L41" s="116">
        <f t="shared" si="5"/>
        <v>0.20744254821021513</v>
      </c>
      <c r="M41" s="115"/>
      <c r="N41" s="116"/>
      <c r="O41" s="116"/>
    </row>
    <row r="42" spans="2:15" x14ac:dyDescent="0.25">
      <c r="B42" s="114" t="s">
        <v>93</v>
      </c>
      <c r="C42" s="115">
        <v>17291</v>
      </c>
      <c r="D42" s="116">
        <v>-7.7470446459313447E-3</v>
      </c>
      <c r="E42" s="115">
        <v>3004</v>
      </c>
      <c r="F42" s="116">
        <f t="shared" si="4"/>
        <v>-0.82626800069400264</v>
      </c>
      <c r="G42" s="115">
        <v>14831</v>
      </c>
      <c r="H42" s="116">
        <f t="shared" si="4"/>
        <v>3.9370838881491341</v>
      </c>
      <c r="I42" s="115">
        <v>17723</v>
      </c>
      <c r="J42" s="116">
        <f t="shared" si="4"/>
        <v>0.19499696581484738</v>
      </c>
      <c r="K42" s="115">
        <v>19489</v>
      </c>
      <c r="L42" s="116">
        <f t="shared" si="5"/>
        <v>9.9644529707160201E-2</v>
      </c>
      <c r="M42" s="115"/>
      <c r="N42" s="116"/>
      <c r="O42" s="116"/>
    </row>
    <row r="43" spans="2:15" ht="15.75" x14ac:dyDescent="0.25">
      <c r="B43" s="117" t="s">
        <v>30</v>
      </c>
      <c r="C43" s="118">
        <v>192820</v>
      </c>
      <c r="D43" s="119">
        <v>-2.9049947378757102E-2</v>
      </c>
      <c r="E43" s="118">
        <v>54033</v>
      </c>
      <c r="F43" s="119">
        <f t="shared" si="4"/>
        <v>-0.71977491961414786</v>
      </c>
      <c r="G43" s="118">
        <v>98762</v>
      </c>
      <c r="H43" s="119">
        <f t="shared" si="4"/>
        <v>0.82780893157884994</v>
      </c>
      <c r="I43" s="118">
        <v>167710</v>
      </c>
      <c r="J43" s="119">
        <f t="shared" si="4"/>
        <v>0.69812275976590188</v>
      </c>
      <c r="K43" s="118">
        <v>177835</v>
      </c>
      <c r="L43" s="119">
        <f t="shared" si="5"/>
        <v>6.0372070836563152E-2</v>
      </c>
      <c r="M43" s="118">
        <v>156925</v>
      </c>
      <c r="N43" s="119">
        <v>0.13100729379882958</v>
      </c>
      <c r="O43" s="119">
        <v>-4.1123796589517259E-3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5" x14ac:dyDescent="0.25">
      <c r="C48" s="120"/>
    </row>
  </sheetData>
  <mergeCells count="16"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A9621-1454-47A3-9B22-A478D394D9BE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72" t="s">
        <v>287</v>
      </c>
      <c r="D6" s="172" t="s">
        <v>225</v>
      </c>
      <c r="E6" s="172" t="s">
        <v>236</v>
      </c>
      <c r="F6" s="172" t="s">
        <v>227</v>
      </c>
      <c r="G6" s="172" t="s">
        <v>228</v>
      </c>
      <c r="H6" s="172" t="s">
        <v>229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3014621</v>
      </c>
      <c r="D8" s="176">
        <v>2848678</v>
      </c>
      <c r="E8" s="176">
        <v>385368</v>
      </c>
      <c r="F8" s="176">
        <v>2809781</v>
      </c>
      <c r="G8" s="176">
        <v>3055908</v>
      </c>
      <c r="H8" s="176">
        <v>3165719</v>
      </c>
      <c r="I8" s="177">
        <f>IFERROR(H8/G8-1,"-")</f>
        <v>3.5934000630909013E-2</v>
      </c>
      <c r="J8" s="177">
        <f>IFERROR(H8/D8-1,"-")</f>
        <v>0.11129408097370086</v>
      </c>
      <c r="K8" s="176">
        <f>H8-G8</f>
        <v>109811</v>
      </c>
      <c r="L8" s="176">
        <f>H8-D8</f>
        <v>317041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347190</v>
      </c>
      <c r="D9" s="158">
        <v>348745</v>
      </c>
      <c r="E9" s="158">
        <v>154044</v>
      </c>
      <c r="F9" s="158">
        <v>329359</v>
      </c>
      <c r="G9" s="158">
        <v>314595</v>
      </c>
      <c r="H9" s="158">
        <v>324649</v>
      </c>
      <c r="I9" s="159">
        <f>IFERROR(H9/G9-1,"-")</f>
        <v>3.1958549881593745E-2</v>
      </c>
      <c r="J9" s="160">
        <f t="shared" ref="J9:J20" si="0">IFERROR(H9/D9-1,"-")</f>
        <v>-6.9093463705572788E-2</v>
      </c>
      <c r="K9" s="158">
        <f t="shared" ref="K9:K19" si="1">H9-G9</f>
        <v>10054</v>
      </c>
      <c r="L9" s="158">
        <f t="shared" ref="L9:L20" si="2">H9-D9</f>
        <v>-24096</v>
      </c>
      <c r="M9" s="159">
        <f>H9/H$8</f>
        <v>0.10255142670590789</v>
      </c>
      <c r="N9" s="79"/>
    </row>
    <row r="10" spans="1:14" x14ac:dyDescent="0.25">
      <c r="A10" s="161" t="s">
        <v>103</v>
      </c>
      <c r="B10" s="162" t="s">
        <v>103</v>
      </c>
      <c r="C10" s="163">
        <v>1267408</v>
      </c>
      <c r="D10" s="163">
        <v>1155368</v>
      </c>
      <c r="E10" s="163">
        <v>490250</v>
      </c>
      <c r="F10" s="163">
        <v>1054198</v>
      </c>
      <c r="G10" s="163">
        <v>1156630</v>
      </c>
      <c r="H10" s="163">
        <v>1172318</v>
      </c>
      <c r="I10" s="164">
        <f>IFERROR(H10/G10-1,"-")</f>
        <v>1.3563542360132352E-2</v>
      </c>
      <c r="J10" s="165">
        <f t="shared" si="0"/>
        <v>1.4670650390178785E-2</v>
      </c>
      <c r="K10" s="163">
        <f t="shared" si="1"/>
        <v>15688</v>
      </c>
      <c r="L10" s="163">
        <f t="shared" si="2"/>
        <v>16950</v>
      </c>
      <c r="M10" s="164">
        <f>H10/H$8</f>
        <v>0.37031650629762147</v>
      </c>
      <c r="N10" s="79"/>
    </row>
    <row r="11" spans="1:14" x14ac:dyDescent="0.25">
      <c r="A11" s="161" t="s">
        <v>100</v>
      </c>
      <c r="B11" s="162" t="s">
        <v>100</v>
      </c>
      <c r="C11" s="163">
        <v>2807840</v>
      </c>
      <c r="D11" s="163">
        <v>2880489</v>
      </c>
      <c r="E11" s="163">
        <v>1022100</v>
      </c>
      <c r="F11" s="163">
        <v>2520975</v>
      </c>
      <c r="G11" s="163">
        <v>2581931</v>
      </c>
      <c r="H11" s="163">
        <v>2521726</v>
      </c>
      <c r="I11" s="164">
        <f>IFERROR(H11/G11-1,"-")</f>
        <v>-2.3317819105158066E-2</v>
      </c>
      <c r="J11" s="165">
        <f t="shared" si="0"/>
        <v>-0.1245493386713159</v>
      </c>
      <c r="K11" s="163">
        <f t="shared" si="1"/>
        <v>-60205</v>
      </c>
      <c r="L11" s="163">
        <f t="shared" si="2"/>
        <v>-358763</v>
      </c>
      <c r="M11" s="164">
        <f>H11/H$8</f>
        <v>0.79657291124070073</v>
      </c>
      <c r="N11" s="79"/>
    </row>
    <row r="12" spans="1:14" x14ac:dyDescent="0.25">
      <c r="A12" s="1"/>
      <c r="B12" s="157" t="s">
        <v>107</v>
      </c>
      <c r="C12" s="158">
        <v>2667431</v>
      </c>
      <c r="D12" s="158">
        <v>2499933</v>
      </c>
      <c r="E12" s="158">
        <v>231324</v>
      </c>
      <c r="F12" s="158">
        <v>2480422</v>
      </c>
      <c r="G12" s="158">
        <v>2741313</v>
      </c>
      <c r="H12" s="158">
        <v>2841070</v>
      </c>
      <c r="I12" s="159">
        <f>IFERROR(H12/G12-1,"-")</f>
        <v>3.6390226143457438E-2</v>
      </c>
      <c r="J12" s="160">
        <f t="shared" si="0"/>
        <v>0.13645845708664983</v>
      </c>
      <c r="K12" s="158">
        <f t="shared" si="1"/>
        <v>99757</v>
      </c>
      <c r="L12" s="158">
        <f t="shared" si="2"/>
        <v>341137</v>
      </c>
      <c r="M12" s="159">
        <f>H12/H$8</f>
        <v>0.89744857329409211</v>
      </c>
      <c r="N12" s="79"/>
    </row>
    <row r="13" spans="1:14" s="56" customFormat="1" x14ac:dyDescent="0.25">
      <c r="A13" s="161"/>
      <c r="B13" s="162" t="s">
        <v>110</v>
      </c>
      <c r="C13" s="163">
        <v>1210964</v>
      </c>
      <c r="D13" s="163">
        <v>1158077</v>
      </c>
      <c r="E13" s="163">
        <v>83174</v>
      </c>
      <c r="F13" s="163">
        <v>1232885</v>
      </c>
      <c r="G13" s="163">
        <v>1325573</v>
      </c>
      <c r="H13" s="163">
        <v>1342475</v>
      </c>
      <c r="I13" s="164">
        <f t="shared" ref="I13:I20" si="3">IFERROR(H13/G13-1,"-")</f>
        <v>1.2750712333458925E-2</v>
      </c>
      <c r="J13" s="165">
        <f t="shared" si="0"/>
        <v>0.15922775428576852</v>
      </c>
      <c r="K13" s="163">
        <f t="shared" si="1"/>
        <v>16902</v>
      </c>
      <c r="L13" s="163">
        <f t="shared" si="2"/>
        <v>184398</v>
      </c>
      <c r="M13" s="164">
        <f t="shared" ref="M13:M20" si="4">H13/H$8</f>
        <v>0.42406638112858408</v>
      </c>
      <c r="N13" s="166"/>
    </row>
    <row r="14" spans="1:14" s="56" customFormat="1" x14ac:dyDescent="0.25">
      <c r="A14" s="161"/>
      <c r="B14" s="162" t="s">
        <v>113</v>
      </c>
      <c r="C14" s="163">
        <v>454044</v>
      </c>
      <c r="D14" s="163">
        <v>360471</v>
      </c>
      <c r="E14" s="163">
        <v>10444</v>
      </c>
      <c r="F14" s="163">
        <v>256441</v>
      </c>
      <c r="G14" s="163">
        <v>302013</v>
      </c>
      <c r="H14" s="163">
        <v>324116</v>
      </c>
      <c r="I14" s="164">
        <f t="shared" si="3"/>
        <v>7.3185591348716716E-2</v>
      </c>
      <c r="J14" s="165">
        <f t="shared" si="0"/>
        <v>-0.10085416025144878</v>
      </c>
      <c r="K14" s="163">
        <f t="shared" si="1"/>
        <v>22103</v>
      </c>
      <c r="L14" s="163">
        <f t="shared" si="2"/>
        <v>-36355</v>
      </c>
      <c r="M14" s="164">
        <f t="shared" si="4"/>
        <v>0.1023830605306409</v>
      </c>
      <c r="N14" s="166"/>
    </row>
    <row r="15" spans="1:14" x14ac:dyDescent="0.25">
      <c r="A15" s="161"/>
      <c r="B15" s="162" t="s">
        <v>116</v>
      </c>
      <c r="C15" s="163">
        <v>106012</v>
      </c>
      <c r="D15" s="163">
        <v>102739</v>
      </c>
      <c r="E15" s="163">
        <v>35919</v>
      </c>
      <c r="F15" s="163">
        <v>129560</v>
      </c>
      <c r="G15" s="163">
        <v>162308</v>
      </c>
      <c r="H15" s="163">
        <v>162996</v>
      </c>
      <c r="I15" s="164">
        <f t="shared" si="3"/>
        <v>4.2388545234985919E-3</v>
      </c>
      <c r="J15" s="165">
        <f t="shared" si="0"/>
        <v>0.58650561130631984</v>
      </c>
      <c r="K15" s="163">
        <f t="shared" si="1"/>
        <v>688</v>
      </c>
      <c r="L15" s="163">
        <f t="shared" si="2"/>
        <v>60257</v>
      </c>
      <c r="M15" s="164">
        <f t="shared" si="4"/>
        <v>5.1487829463069845E-2</v>
      </c>
      <c r="N15" s="79"/>
    </row>
    <row r="16" spans="1:14" x14ac:dyDescent="0.25">
      <c r="A16" s="161"/>
      <c r="B16" s="162" t="s">
        <v>123</v>
      </c>
      <c r="C16" s="163">
        <v>109159</v>
      </c>
      <c r="D16" s="163">
        <v>97778</v>
      </c>
      <c r="E16" s="163">
        <v>2609</v>
      </c>
      <c r="F16" s="163">
        <v>100406</v>
      </c>
      <c r="G16" s="163">
        <v>126881</v>
      </c>
      <c r="H16" s="163">
        <v>137384</v>
      </c>
      <c r="I16" s="164">
        <f t="shared" si="3"/>
        <v>8.2778351368605119E-2</v>
      </c>
      <c r="J16" s="165">
        <f t="shared" si="0"/>
        <v>0.40506044304444755</v>
      </c>
      <c r="K16" s="163">
        <f t="shared" si="1"/>
        <v>10503</v>
      </c>
      <c r="L16" s="163">
        <f t="shared" si="2"/>
        <v>39606</v>
      </c>
      <c r="M16" s="164">
        <f t="shared" si="4"/>
        <v>4.3397408298083313E-2</v>
      </c>
      <c r="N16" s="79"/>
    </row>
    <row r="17" spans="1:14" x14ac:dyDescent="0.25">
      <c r="A17" s="161"/>
      <c r="B17" s="162" t="s">
        <v>119</v>
      </c>
      <c r="C17" s="163">
        <v>90449</v>
      </c>
      <c r="D17" s="163">
        <v>81111</v>
      </c>
      <c r="E17" s="163">
        <v>28253</v>
      </c>
      <c r="F17" s="163">
        <v>88293</v>
      </c>
      <c r="G17" s="163">
        <v>101995</v>
      </c>
      <c r="H17" s="163">
        <v>105772</v>
      </c>
      <c r="I17" s="164">
        <f t="shared" si="3"/>
        <v>3.7031227020932311E-2</v>
      </c>
      <c r="J17" s="165">
        <f t="shared" si="0"/>
        <v>0.30404014252074307</v>
      </c>
      <c r="K17" s="163">
        <f t="shared" si="1"/>
        <v>3777</v>
      </c>
      <c r="L17" s="163">
        <f t="shared" si="2"/>
        <v>24661</v>
      </c>
      <c r="M17" s="164">
        <f t="shared" si="4"/>
        <v>3.3411683096320297E-2</v>
      </c>
      <c r="N17" s="79"/>
    </row>
    <row r="18" spans="1:14" x14ac:dyDescent="0.25">
      <c r="A18" s="161"/>
      <c r="B18" s="162" t="s">
        <v>128</v>
      </c>
      <c r="C18" s="163">
        <v>38115</v>
      </c>
      <c r="D18" s="163">
        <v>40520</v>
      </c>
      <c r="E18" s="163">
        <v>289</v>
      </c>
      <c r="F18" s="163">
        <v>45582</v>
      </c>
      <c r="G18" s="163">
        <v>33793</v>
      </c>
      <c r="H18" s="163">
        <v>33913</v>
      </c>
      <c r="I18" s="164">
        <f t="shared" si="3"/>
        <v>3.5510312786670717E-3</v>
      </c>
      <c r="J18" s="165">
        <f t="shared" si="0"/>
        <v>-0.16305528134254688</v>
      </c>
      <c r="K18" s="163">
        <f t="shared" si="1"/>
        <v>120</v>
      </c>
      <c r="L18" s="163">
        <f t="shared" si="2"/>
        <v>-6607</v>
      </c>
      <c r="M18" s="164">
        <f t="shared" si="4"/>
        <v>1.0712574299866792E-2</v>
      </c>
      <c r="N18" s="79"/>
    </row>
    <row r="19" spans="1:14" x14ac:dyDescent="0.25">
      <c r="A19" s="161" t="s">
        <v>144</v>
      </c>
      <c r="B19" s="162" t="s">
        <v>131</v>
      </c>
      <c r="C19" s="163">
        <v>62961</v>
      </c>
      <c r="D19" s="163">
        <v>59957</v>
      </c>
      <c r="E19" s="163">
        <v>3908</v>
      </c>
      <c r="F19" s="163">
        <v>31890</v>
      </c>
      <c r="G19" s="163">
        <v>33236</v>
      </c>
      <c r="H19" s="163">
        <v>32445</v>
      </c>
      <c r="I19" s="164">
        <f t="shared" si="3"/>
        <v>-2.379949452401009E-2</v>
      </c>
      <c r="J19" s="165">
        <f t="shared" si="0"/>
        <v>-0.45886218456560535</v>
      </c>
      <c r="K19" s="163">
        <f t="shared" si="1"/>
        <v>-791</v>
      </c>
      <c r="L19" s="163">
        <f t="shared" si="2"/>
        <v>-27512</v>
      </c>
      <c r="M19" s="164">
        <f t="shared" si="4"/>
        <v>1.0248856578868813E-2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595727</v>
      </c>
      <c r="D20" s="169">
        <f t="shared" si="5"/>
        <v>599280</v>
      </c>
      <c r="E20" s="169">
        <f t="shared" si="5"/>
        <v>66728</v>
      </c>
      <c r="F20" s="169">
        <f t="shared" si="5"/>
        <v>595365</v>
      </c>
      <c r="G20" s="169">
        <f t="shared" si="5"/>
        <v>655514</v>
      </c>
      <c r="H20" s="169">
        <f t="shared" si="5"/>
        <v>701969</v>
      </c>
      <c r="I20" s="170">
        <f t="shared" si="3"/>
        <v>7.0868051635815554E-2</v>
      </c>
      <c r="J20" s="171">
        <f t="shared" si="0"/>
        <v>0.171353958083033</v>
      </c>
      <c r="K20" s="169">
        <f>H20-G20</f>
        <v>46455</v>
      </c>
      <c r="L20" s="169">
        <f t="shared" si="2"/>
        <v>102689</v>
      </c>
      <c r="M20" s="170">
        <f t="shared" si="4"/>
        <v>0.22174077989865809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1182091</v>
      </c>
      <c r="D22" s="176">
        <v>1159119</v>
      </c>
      <c r="E22" s="176">
        <v>137871</v>
      </c>
      <c r="F22" s="176">
        <v>1125132</v>
      </c>
      <c r="G22" s="176">
        <v>1207802</v>
      </c>
      <c r="H22" s="176">
        <v>1223794</v>
      </c>
      <c r="I22" s="177">
        <f>IFERROR(H22/G22-1,"-")</f>
        <v>1.3240580823677961E-2</v>
      </c>
      <c r="J22" s="177">
        <f>IFERROR(H22/D22-1,"-")</f>
        <v>5.5796686966566922E-2</v>
      </c>
      <c r="K22" s="176">
        <f>H22-G22</f>
        <v>15992</v>
      </c>
      <c r="L22" s="176">
        <f>H22-D22</f>
        <v>64675</v>
      </c>
      <c r="M22" s="177">
        <f>H22/H$8</f>
        <v>0.38657695139713916</v>
      </c>
      <c r="N22" s="79"/>
    </row>
    <row r="23" spans="1:14" x14ac:dyDescent="0.25">
      <c r="A23" s="161" t="s">
        <v>96</v>
      </c>
      <c r="B23" s="157" t="s">
        <v>97</v>
      </c>
      <c r="C23" s="158">
        <v>76444</v>
      </c>
      <c r="D23" s="158">
        <v>76048</v>
      </c>
      <c r="E23" s="158">
        <v>41506</v>
      </c>
      <c r="F23" s="158">
        <v>58177</v>
      </c>
      <c r="G23" s="158">
        <v>58380</v>
      </c>
      <c r="H23" s="158">
        <v>51466</v>
      </c>
      <c r="I23" s="159">
        <f>IFERROR(H23/G23-1,"-")</f>
        <v>-0.11843096951010623</v>
      </c>
      <c r="J23" s="160">
        <f t="shared" ref="J23:J34" si="6">IFERROR(H23/D23-1,"-")</f>
        <v>-0.32324321481169782</v>
      </c>
      <c r="K23" s="158">
        <f t="shared" ref="K23:K33" si="7">H23-G23</f>
        <v>-6914</v>
      </c>
      <c r="L23" s="158">
        <f t="shared" ref="L23:L34" si="8">H23-D23</f>
        <v>-24582</v>
      </c>
      <c r="M23" s="159">
        <f>H23/H$8</f>
        <v>1.6257286259456383E-2</v>
      </c>
      <c r="N23" s="79"/>
    </row>
    <row r="24" spans="1:14" x14ac:dyDescent="0.25">
      <c r="A24" s="161" t="s">
        <v>103</v>
      </c>
      <c r="B24" s="162" t="s">
        <v>103</v>
      </c>
      <c r="C24" s="163">
        <v>283767</v>
      </c>
      <c r="D24" s="163">
        <v>373111</v>
      </c>
      <c r="E24" s="163">
        <v>154119</v>
      </c>
      <c r="F24" s="163">
        <v>245937</v>
      </c>
      <c r="G24" s="163">
        <v>227528</v>
      </c>
      <c r="H24" s="163">
        <v>196116</v>
      </c>
      <c r="I24" s="164">
        <f>IFERROR(H24/G24-1,"-")</f>
        <v>-0.13805773355367257</v>
      </c>
      <c r="J24" s="165">
        <f t="shared" si="6"/>
        <v>-0.47437625800365035</v>
      </c>
      <c r="K24" s="163">
        <f t="shared" si="7"/>
        <v>-31412</v>
      </c>
      <c r="L24" s="163">
        <f t="shared" si="8"/>
        <v>-176995</v>
      </c>
      <c r="M24" s="164">
        <f>H24/H$8</f>
        <v>6.1949907746076012E-2</v>
      </c>
      <c r="N24" s="79"/>
    </row>
    <row r="25" spans="1:14" x14ac:dyDescent="0.25">
      <c r="A25" s="161" t="s">
        <v>100</v>
      </c>
      <c r="B25" s="162" t="s">
        <v>100</v>
      </c>
      <c r="C25" s="163">
        <v>482154</v>
      </c>
      <c r="D25" s="163">
        <v>538825</v>
      </c>
      <c r="E25" s="163">
        <v>175247</v>
      </c>
      <c r="F25" s="163">
        <v>559436</v>
      </c>
      <c r="G25" s="163">
        <v>487776</v>
      </c>
      <c r="H25" s="163">
        <v>456624</v>
      </c>
      <c r="I25" s="164">
        <f>IFERROR(H25/G25-1,"-")</f>
        <v>-6.386538083054516E-2</v>
      </c>
      <c r="J25" s="165">
        <f t="shared" si="6"/>
        <v>-0.15255602468333873</v>
      </c>
      <c r="K25" s="163">
        <f t="shared" si="7"/>
        <v>-31152</v>
      </c>
      <c r="L25" s="163">
        <f t="shared" si="8"/>
        <v>-82201</v>
      </c>
      <c r="M25" s="164">
        <f>H25/H$8</f>
        <v>0.1442402184148372</v>
      </c>
      <c r="N25" s="79"/>
    </row>
    <row r="26" spans="1:14" x14ac:dyDescent="0.25">
      <c r="A26" s="161"/>
      <c r="B26" s="157" t="s">
        <v>107</v>
      </c>
      <c r="C26" s="158">
        <v>1105647</v>
      </c>
      <c r="D26" s="158">
        <v>1083071</v>
      </c>
      <c r="E26" s="158">
        <v>96365</v>
      </c>
      <c r="F26" s="158">
        <v>1066955</v>
      </c>
      <c r="G26" s="158">
        <v>1149422</v>
      </c>
      <c r="H26" s="158">
        <v>1172328</v>
      </c>
      <c r="I26" s="159">
        <f>IFERROR(H26/G26-1,"-")</f>
        <v>1.9928276994872096E-2</v>
      </c>
      <c r="J26" s="160">
        <f t="shared" si="6"/>
        <v>8.2411033071700723E-2</v>
      </c>
      <c r="K26" s="158">
        <f t="shared" si="7"/>
        <v>22906</v>
      </c>
      <c r="L26" s="158">
        <f t="shared" si="8"/>
        <v>89257</v>
      </c>
      <c r="M26" s="159">
        <f>H26/H$8</f>
        <v>0.37031966513768277</v>
      </c>
      <c r="N26" s="79"/>
    </row>
    <row r="27" spans="1:14" s="56" customFormat="1" x14ac:dyDescent="0.25">
      <c r="A27" s="161"/>
      <c r="B27" s="162" t="s">
        <v>110</v>
      </c>
      <c r="C27" s="163">
        <v>532888</v>
      </c>
      <c r="D27" s="163">
        <v>521682</v>
      </c>
      <c r="E27" s="163">
        <v>35708</v>
      </c>
      <c r="F27" s="163">
        <v>572438</v>
      </c>
      <c r="G27" s="163">
        <v>604663</v>
      </c>
      <c r="H27" s="163">
        <v>615103</v>
      </c>
      <c r="I27" s="164">
        <f t="shared" ref="I27:I34" si="9">IFERROR(H27/G27-1,"-")</f>
        <v>1.7265815834605291E-2</v>
      </c>
      <c r="J27" s="165">
        <f t="shared" si="6"/>
        <v>0.17907652554621389</v>
      </c>
      <c r="K27" s="163">
        <f t="shared" si="7"/>
        <v>10440</v>
      </c>
      <c r="L27" s="163">
        <f t="shared" si="8"/>
        <v>93421</v>
      </c>
      <c r="M27" s="164">
        <f t="shared" ref="M27:M34" si="10">H27/H$8</f>
        <v>0.19430119982222049</v>
      </c>
      <c r="N27" s="166"/>
    </row>
    <row r="28" spans="1:14" s="56" customFormat="1" x14ac:dyDescent="0.25">
      <c r="A28" s="161"/>
      <c r="B28" s="162" t="s">
        <v>113</v>
      </c>
      <c r="C28" s="163">
        <v>185111</v>
      </c>
      <c r="D28" s="163">
        <v>161015</v>
      </c>
      <c r="E28" s="163">
        <v>4111</v>
      </c>
      <c r="F28" s="163">
        <v>119919</v>
      </c>
      <c r="G28" s="163">
        <v>130638</v>
      </c>
      <c r="H28" s="163">
        <v>135499</v>
      </c>
      <c r="I28" s="164">
        <f t="shared" si="9"/>
        <v>3.7209693963471624E-2</v>
      </c>
      <c r="J28" s="165">
        <f t="shared" si="6"/>
        <v>-0.15846970779119962</v>
      </c>
      <c r="K28" s="163">
        <f t="shared" si="7"/>
        <v>4861</v>
      </c>
      <c r="L28" s="163">
        <f t="shared" si="8"/>
        <v>-25516</v>
      </c>
      <c r="M28" s="164">
        <f t="shared" si="10"/>
        <v>4.2801966946529366E-2</v>
      </c>
      <c r="N28" s="166"/>
    </row>
    <row r="29" spans="1:14" x14ac:dyDescent="0.25">
      <c r="A29" s="161"/>
      <c r="B29" s="162" t="s">
        <v>116</v>
      </c>
      <c r="C29" s="163">
        <v>37397</v>
      </c>
      <c r="D29" s="163">
        <v>36634</v>
      </c>
      <c r="E29" s="163">
        <v>14907</v>
      </c>
      <c r="F29" s="163">
        <v>43770</v>
      </c>
      <c r="G29" s="163">
        <v>54486</v>
      </c>
      <c r="H29" s="163">
        <v>37926</v>
      </c>
      <c r="I29" s="164">
        <f t="shared" si="9"/>
        <v>-0.30393128510075984</v>
      </c>
      <c r="J29" s="165">
        <f t="shared" si="6"/>
        <v>3.5267784025768467E-2</v>
      </c>
      <c r="K29" s="163">
        <f t="shared" si="7"/>
        <v>-16560</v>
      </c>
      <c r="L29" s="163">
        <f t="shared" si="8"/>
        <v>1292</v>
      </c>
      <c r="M29" s="164">
        <f t="shared" si="10"/>
        <v>1.1980216816464127E-2</v>
      </c>
      <c r="N29" s="79"/>
    </row>
    <row r="30" spans="1:14" x14ac:dyDescent="0.25">
      <c r="A30" s="161"/>
      <c r="B30" s="162" t="s">
        <v>123</v>
      </c>
      <c r="C30" s="163">
        <v>47542</v>
      </c>
      <c r="D30" s="163">
        <v>48095</v>
      </c>
      <c r="E30" s="163">
        <v>873</v>
      </c>
      <c r="F30" s="163">
        <v>45028</v>
      </c>
      <c r="G30" s="163">
        <v>51497</v>
      </c>
      <c r="H30" s="163">
        <v>54475</v>
      </c>
      <c r="I30" s="164">
        <f t="shared" si="9"/>
        <v>5.7828611375419836E-2</v>
      </c>
      <c r="J30" s="165">
        <f t="shared" si="6"/>
        <v>0.13265412205010918</v>
      </c>
      <c r="K30" s="163">
        <f t="shared" si="7"/>
        <v>2978</v>
      </c>
      <c r="L30" s="163">
        <f t="shared" si="8"/>
        <v>6380</v>
      </c>
      <c r="M30" s="164">
        <f t="shared" si="10"/>
        <v>1.7207781233899787E-2</v>
      </c>
      <c r="N30" s="79"/>
    </row>
    <row r="31" spans="1:14" x14ac:dyDescent="0.25">
      <c r="A31" s="161"/>
      <c r="B31" s="162" t="s">
        <v>119</v>
      </c>
      <c r="C31" s="163">
        <v>46949</v>
      </c>
      <c r="D31" s="163">
        <v>40651</v>
      </c>
      <c r="E31" s="163">
        <v>15055</v>
      </c>
      <c r="F31" s="163">
        <v>49340</v>
      </c>
      <c r="G31" s="163">
        <v>53334</v>
      </c>
      <c r="H31" s="163">
        <v>56505</v>
      </c>
      <c r="I31" s="164">
        <f t="shared" si="9"/>
        <v>5.9455506806164848E-2</v>
      </c>
      <c r="J31" s="165">
        <f t="shared" si="6"/>
        <v>0.39000270596049291</v>
      </c>
      <c r="K31" s="163">
        <f t="shared" si="7"/>
        <v>3171</v>
      </c>
      <c r="L31" s="163">
        <f t="shared" si="8"/>
        <v>15854</v>
      </c>
      <c r="M31" s="164">
        <f t="shared" si="10"/>
        <v>1.7849025766342497E-2</v>
      </c>
      <c r="N31" s="79"/>
    </row>
    <row r="32" spans="1:14" x14ac:dyDescent="0.25">
      <c r="A32" s="161"/>
      <c r="B32" s="162" t="s">
        <v>128</v>
      </c>
      <c r="C32" s="163">
        <v>13660</v>
      </c>
      <c r="D32" s="163">
        <v>16600</v>
      </c>
      <c r="E32" s="163">
        <v>76</v>
      </c>
      <c r="F32" s="163">
        <v>16522</v>
      </c>
      <c r="G32" s="163">
        <v>13495</v>
      </c>
      <c r="H32" s="163">
        <v>14121</v>
      </c>
      <c r="I32" s="164">
        <f t="shared" si="9"/>
        <v>4.6387550944794409E-2</v>
      </c>
      <c r="J32" s="165">
        <f t="shared" si="6"/>
        <v>-0.14933734939759036</v>
      </c>
      <c r="K32" s="163">
        <f t="shared" si="7"/>
        <v>626</v>
      </c>
      <c r="L32" s="163">
        <f t="shared" si="8"/>
        <v>-2479</v>
      </c>
      <c r="M32" s="164">
        <f t="shared" si="10"/>
        <v>4.4605980505534448E-3</v>
      </c>
      <c r="N32" s="79"/>
    </row>
    <row r="33" spans="1:14" x14ac:dyDescent="0.25">
      <c r="A33" s="161" t="s">
        <v>144</v>
      </c>
      <c r="B33" s="162" t="s">
        <v>131</v>
      </c>
      <c r="C33" s="163">
        <v>17827</v>
      </c>
      <c r="D33" s="163">
        <v>21791</v>
      </c>
      <c r="E33" s="163">
        <v>932</v>
      </c>
      <c r="F33" s="163">
        <v>12360</v>
      </c>
      <c r="G33" s="163">
        <v>12009</v>
      </c>
      <c r="H33" s="163">
        <v>13301</v>
      </c>
      <c r="I33" s="164">
        <f t="shared" si="9"/>
        <v>0.10758597718377882</v>
      </c>
      <c r="J33" s="165">
        <f t="shared" si="6"/>
        <v>-0.38961038961038963</v>
      </c>
      <c r="K33" s="163">
        <f t="shared" si="7"/>
        <v>1292</v>
      </c>
      <c r="L33" s="163">
        <f t="shared" si="8"/>
        <v>-8490</v>
      </c>
      <c r="M33" s="164">
        <f t="shared" si="10"/>
        <v>4.2015731655273255E-3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224273</v>
      </c>
      <c r="D34" s="169">
        <f t="shared" si="11"/>
        <v>236603</v>
      </c>
      <c r="E34" s="169">
        <f t="shared" si="11"/>
        <v>24703</v>
      </c>
      <c r="F34" s="169">
        <f t="shared" si="11"/>
        <v>207578</v>
      </c>
      <c r="G34" s="169">
        <f t="shared" si="11"/>
        <v>229300</v>
      </c>
      <c r="H34" s="169">
        <f t="shared" si="11"/>
        <v>245398</v>
      </c>
      <c r="I34" s="170">
        <f t="shared" si="9"/>
        <v>7.0204971652856552E-2</v>
      </c>
      <c r="J34" s="171">
        <f t="shared" si="6"/>
        <v>3.7171971614899268E-2</v>
      </c>
      <c r="K34" s="169">
        <f>H34-G34</f>
        <v>16098</v>
      </c>
      <c r="L34" s="169">
        <f t="shared" si="8"/>
        <v>8795</v>
      </c>
      <c r="M34" s="170">
        <f t="shared" si="10"/>
        <v>7.751730333614576E-2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897627</v>
      </c>
      <c r="D36" s="176">
        <v>827986</v>
      </c>
      <c r="E36" s="176">
        <v>101639</v>
      </c>
      <c r="F36" s="176">
        <v>801936</v>
      </c>
      <c r="G36" s="176">
        <v>863416</v>
      </c>
      <c r="H36" s="176">
        <v>870321</v>
      </c>
      <c r="I36" s="177">
        <f>IFERROR(H36/G36-1,"-")</f>
        <v>7.997303733078942E-3</v>
      </c>
      <c r="J36" s="177">
        <f>IFERROR(H36/D36-1,"-")</f>
        <v>5.1130091571596648E-2</v>
      </c>
      <c r="K36" s="176">
        <f>H36-G36</f>
        <v>6905</v>
      </c>
      <c r="L36" s="176">
        <f>H36-D36</f>
        <v>42335</v>
      </c>
      <c r="M36" s="177">
        <f>H36/H$8</f>
        <v>0.27492048409855707</v>
      </c>
      <c r="N36" s="79"/>
    </row>
    <row r="37" spans="1:14" x14ac:dyDescent="0.25">
      <c r="A37" s="161" t="s">
        <v>96</v>
      </c>
      <c r="B37" s="157" t="s">
        <v>97</v>
      </c>
      <c r="C37" s="158">
        <v>51894</v>
      </c>
      <c r="D37" s="158">
        <v>50417</v>
      </c>
      <c r="E37" s="158">
        <v>28673</v>
      </c>
      <c r="F37" s="158">
        <v>38548</v>
      </c>
      <c r="G37" s="158">
        <v>44421</v>
      </c>
      <c r="H37" s="158">
        <v>43620</v>
      </c>
      <c r="I37" s="159">
        <f>IFERROR(H37/G37-1,"-")</f>
        <v>-1.8032011886270016E-2</v>
      </c>
      <c r="J37" s="160">
        <f t="shared" ref="J37:J48" si="12">IFERROR(H37/D37-1,"-")</f>
        <v>-0.13481563758256143</v>
      </c>
      <c r="K37" s="158">
        <f t="shared" ref="K37:K47" si="13">H37-G37</f>
        <v>-801</v>
      </c>
      <c r="L37" s="158">
        <f t="shared" ref="L37:L48" si="14">H37-D37</f>
        <v>-6797</v>
      </c>
      <c r="M37" s="159">
        <f>H37/H$8</f>
        <v>1.3778860347365007E-2</v>
      </c>
      <c r="N37" s="79"/>
    </row>
    <row r="38" spans="1:14" x14ac:dyDescent="0.25">
      <c r="A38" s="161" t="s">
        <v>103</v>
      </c>
      <c r="B38" s="162" t="s">
        <v>103</v>
      </c>
      <c r="C38" s="163">
        <v>182972</v>
      </c>
      <c r="D38" s="163">
        <v>185708</v>
      </c>
      <c r="E38" s="163">
        <v>78592</v>
      </c>
      <c r="F38" s="163">
        <v>142277</v>
      </c>
      <c r="G38" s="163">
        <v>187694</v>
      </c>
      <c r="H38" s="163">
        <v>214740</v>
      </c>
      <c r="I38" s="164">
        <f>IFERROR(H38/G38-1,"-")</f>
        <v>0.1440962417551972</v>
      </c>
      <c r="J38" s="165">
        <f t="shared" si="12"/>
        <v>0.15633144506429453</v>
      </c>
      <c r="K38" s="163">
        <f t="shared" si="13"/>
        <v>27046</v>
      </c>
      <c r="L38" s="163">
        <f t="shared" si="14"/>
        <v>29032</v>
      </c>
      <c r="M38" s="164">
        <f>H38/H$8</f>
        <v>6.7832931476230207E-2</v>
      </c>
      <c r="N38" s="79"/>
    </row>
    <row r="39" spans="1:14" x14ac:dyDescent="0.25">
      <c r="A39" s="161" t="s">
        <v>100</v>
      </c>
      <c r="B39" s="162" t="s">
        <v>100</v>
      </c>
      <c r="C39" s="163">
        <v>416728</v>
      </c>
      <c r="D39" s="163">
        <v>349889</v>
      </c>
      <c r="E39" s="163">
        <v>124675</v>
      </c>
      <c r="F39" s="163">
        <v>303682</v>
      </c>
      <c r="G39" s="163">
        <v>307186</v>
      </c>
      <c r="H39" s="163">
        <v>267679</v>
      </c>
      <c r="I39" s="164">
        <f>IFERROR(H39/G39-1,"-")</f>
        <v>-0.1286093767294082</v>
      </c>
      <c r="J39" s="165">
        <f t="shared" si="12"/>
        <v>-0.23496023024444901</v>
      </c>
      <c r="K39" s="163">
        <f t="shared" si="13"/>
        <v>-39507</v>
      </c>
      <c r="L39" s="163">
        <f t="shared" si="14"/>
        <v>-82210</v>
      </c>
      <c r="M39" s="164">
        <f>H39/H$8</f>
        <v>8.4555514876715213E-2</v>
      </c>
      <c r="N39" s="79"/>
    </row>
    <row r="40" spans="1:14" x14ac:dyDescent="0.25">
      <c r="A40" s="161"/>
      <c r="B40" s="157" t="s">
        <v>107</v>
      </c>
      <c r="C40" s="158">
        <v>845733</v>
      </c>
      <c r="D40" s="158">
        <v>777569</v>
      </c>
      <c r="E40" s="158">
        <v>72966</v>
      </c>
      <c r="F40" s="158">
        <v>763388</v>
      </c>
      <c r="G40" s="158">
        <v>818995</v>
      </c>
      <c r="H40" s="158">
        <v>826701</v>
      </c>
      <c r="I40" s="159">
        <f>IFERROR(H40/G40-1,"-")</f>
        <v>9.4090928516046279E-3</v>
      </c>
      <c r="J40" s="160">
        <f t="shared" si="12"/>
        <v>6.318667539472389E-2</v>
      </c>
      <c r="K40" s="158">
        <f t="shared" si="13"/>
        <v>7706</v>
      </c>
      <c r="L40" s="158">
        <f t="shared" si="14"/>
        <v>49132</v>
      </c>
      <c r="M40" s="159">
        <f>H40/H$8</f>
        <v>0.26114162375119204</v>
      </c>
      <c r="N40" s="79"/>
    </row>
    <row r="41" spans="1:14" s="56" customFormat="1" x14ac:dyDescent="0.25">
      <c r="A41" s="161"/>
      <c r="B41" s="162" t="s">
        <v>110</v>
      </c>
      <c r="C41" s="163">
        <v>443147</v>
      </c>
      <c r="D41" s="163">
        <v>432642</v>
      </c>
      <c r="E41" s="163">
        <v>32753</v>
      </c>
      <c r="F41" s="163">
        <v>411383</v>
      </c>
      <c r="G41" s="163">
        <v>438839</v>
      </c>
      <c r="H41" s="163">
        <v>440688</v>
      </c>
      <c r="I41" s="164">
        <f t="shared" ref="I41:I48" si="15">IFERROR(H41/G41-1,"-")</f>
        <v>4.2133903322174593E-3</v>
      </c>
      <c r="J41" s="165">
        <f t="shared" si="12"/>
        <v>1.8597362253317984E-2</v>
      </c>
      <c r="K41" s="163">
        <f t="shared" si="13"/>
        <v>1849</v>
      </c>
      <c r="L41" s="163">
        <f t="shared" si="14"/>
        <v>8046</v>
      </c>
      <c r="M41" s="164">
        <f t="shared" ref="M41:M48" si="16">H41/H$8</f>
        <v>0.13920629089315886</v>
      </c>
      <c r="N41" s="166"/>
    </row>
    <row r="42" spans="1:14" s="56" customFormat="1" x14ac:dyDescent="0.25">
      <c r="A42" s="161"/>
      <c r="B42" s="162" t="s">
        <v>113</v>
      </c>
      <c r="C42" s="163">
        <v>55950</v>
      </c>
      <c r="D42" s="163">
        <v>35739</v>
      </c>
      <c r="E42" s="163">
        <v>1419</v>
      </c>
      <c r="F42" s="163">
        <v>22674</v>
      </c>
      <c r="G42" s="163">
        <v>29023</v>
      </c>
      <c r="H42" s="163">
        <v>30463</v>
      </c>
      <c r="I42" s="164">
        <f t="shared" si="15"/>
        <v>4.9615821934327897E-2</v>
      </c>
      <c r="J42" s="165">
        <f t="shared" si="12"/>
        <v>-0.14762584291670167</v>
      </c>
      <c r="K42" s="163">
        <f t="shared" si="13"/>
        <v>1440</v>
      </c>
      <c r="L42" s="163">
        <f t="shared" si="14"/>
        <v>-5276</v>
      </c>
      <c r="M42" s="164">
        <f t="shared" si="16"/>
        <v>9.6227744787203157E-3</v>
      </c>
      <c r="N42" s="166"/>
    </row>
    <row r="43" spans="1:14" x14ac:dyDescent="0.25">
      <c r="A43" s="161"/>
      <c r="B43" s="162" t="s">
        <v>116</v>
      </c>
      <c r="C43" s="163">
        <v>15598</v>
      </c>
      <c r="D43" s="163">
        <v>13638</v>
      </c>
      <c r="E43" s="163">
        <v>7424</v>
      </c>
      <c r="F43" s="163">
        <v>19469</v>
      </c>
      <c r="G43" s="163">
        <v>23246</v>
      </c>
      <c r="H43" s="163">
        <v>21587</v>
      </c>
      <c r="I43" s="164">
        <f t="shared" si="15"/>
        <v>-7.1367116923341634E-2</v>
      </c>
      <c r="J43" s="165">
        <f t="shared" si="12"/>
        <v>0.58285672385980347</v>
      </c>
      <c r="K43" s="163">
        <f t="shared" si="13"/>
        <v>-1659</v>
      </c>
      <c r="L43" s="163">
        <f t="shared" si="14"/>
        <v>7949</v>
      </c>
      <c r="M43" s="164">
        <f t="shared" si="16"/>
        <v>6.8189880403156438E-3</v>
      </c>
      <c r="N43" s="79"/>
    </row>
    <row r="44" spans="1:14" x14ac:dyDescent="0.25">
      <c r="A44" s="161"/>
      <c r="B44" s="162" t="s">
        <v>123</v>
      </c>
      <c r="C44" s="163">
        <v>44286</v>
      </c>
      <c r="D44" s="163">
        <v>36996</v>
      </c>
      <c r="E44" s="163">
        <v>1075</v>
      </c>
      <c r="F44" s="163">
        <v>37257</v>
      </c>
      <c r="G44" s="163">
        <v>47048</v>
      </c>
      <c r="H44" s="163">
        <v>49338</v>
      </c>
      <c r="I44" s="164">
        <f t="shared" si="15"/>
        <v>4.8673694949838531E-2</v>
      </c>
      <c r="J44" s="165">
        <f t="shared" si="12"/>
        <v>0.33360363282517036</v>
      </c>
      <c r="K44" s="163">
        <f t="shared" si="13"/>
        <v>2290</v>
      </c>
      <c r="L44" s="163">
        <f t="shared" si="14"/>
        <v>12342</v>
      </c>
      <c r="M44" s="164">
        <f t="shared" si="16"/>
        <v>1.5585085094412992E-2</v>
      </c>
      <c r="N44" s="79"/>
    </row>
    <row r="45" spans="1:14" x14ac:dyDescent="0.25">
      <c r="A45" s="161"/>
      <c r="B45" s="162" t="s">
        <v>119</v>
      </c>
      <c r="C45" s="163">
        <v>28382</v>
      </c>
      <c r="D45" s="163">
        <v>30757</v>
      </c>
      <c r="E45" s="163">
        <v>8123</v>
      </c>
      <c r="F45" s="163">
        <v>28129</v>
      </c>
      <c r="G45" s="163">
        <v>34381</v>
      </c>
      <c r="H45" s="163">
        <v>32149</v>
      </c>
      <c r="I45" s="164">
        <f t="shared" si="15"/>
        <v>-6.4919577673715145E-2</v>
      </c>
      <c r="J45" s="165">
        <f t="shared" si="12"/>
        <v>4.5257990051045249E-2</v>
      </c>
      <c r="K45" s="163">
        <f t="shared" si="13"/>
        <v>-2232</v>
      </c>
      <c r="L45" s="163">
        <f t="shared" si="14"/>
        <v>1392</v>
      </c>
      <c r="M45" s="164">
        <f t="shared" si="16"/>
        <v>1.0155354913054507E-2</v>
      </c>
      <c r="N45" s="79"/>
    </row>
    <row r="46" spans="1:14" x14ac:dyDescent="0.25">
      <c r="A46" s="161"/>
      <c r="B46" s="162" t="s">
        <v>128</v>
      </c>
      <c r="C46" s="163">
        <v>16791</v>
      </c>
      <c r="D46" s="163">
        <v>13615</v>
      </c>
      <c r="E46" s="163">
        <v>144</v>
      </c>
      <c r="F46" s="163">
        <v>14250</v>
      </c>
      <c r="G46" s="163">
        <v>13071</v>
      </c>
      <c r="H46" s="163">
        <v>11574</v>
      </c>
      <c r="I46" s="164">
        <f t="shared" si="15"/>
        <v>-0.11452834519164568</v>
      </c>
      <c r="J46" s="165">
        <f t="shared" si="12"/>
        <v>-0.14990818949687845</v>
      </c>
      <c r="K46" s="163">
        <f t="shared" si="13"/>
        <v>-1497</v>
      </c>
      <c r="L46" s="163">
        <f t="shared" si="14"/>
        <v>-2041</v>
      </c>
      <c r="M46" s="164">
        <f t="shared" si="16"/>
        <v>3.6560414869418289E-3</v>
      </c>
      <c r="N46" s="79"/>
    </row>
    <row r="47" spans="1:14" x14ac:dyDescent="0.25">
      <c r="A47" s="161" t="s">
        <v>144</v>
      </c>
      <c r="B47" s="162" t="s">
        <v>131</v>
      </c>
      <c r="C47" s="163">
        <v>32768</v>
      </c>
      <c r="D47" s="163">
        <v>24352</v>
      </c>
      <c r="E47" s="163">
        <v>2086</v>
      </c>
      <c r="F47" s="163">
        <v>12144</v>
      </c>
      <c r="G47" s="163">
        <v>13940</v>
      </c>
      <c r="H47" s="163">
        <v>12474</v>
      </c>
      <c r="I47" s="164">
        <f t="shared" si="15"/>
        <v>-0.10516499282639891</v>
      </c>
      <c r="J47" s="165">
        <f t="shared" si="12"/>
        <v>-0.48776281208935612</v>
      </c>
      <c r="K47" s="163">
        <f t="shared" si="13"/>
        <v>-1466</v>
      </c>
      <c r="L47" s="163">
        <f t="shared" si="14"/>
        <v>-11878</v>
      </c>
      <c r="M47" s="164">
        <f t="shared" si="16"/>
        <v>3.9403370924583009E-3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208811</v>
      </c>
      <c r="D48" s="169">
        <f t="shared" si="17"/>
        <v>189830</v>
      </c>
      <c r="E48" s="169">
        <f t="shared" si="17"/>
        <v>19942</v>
      </c>
      <c r="F48" s="169">
        <f t="shared" si="17"/>
        <v>218082</v>
      </c>
      <c r="G48" s="169">
        <f t="shared" si="17"/>
        <v>219447</v>
      </c>
      <c r="H48" s="169">
        <f t="shared" si="17"/>
        <v>228428</v>
      </c>
      <c r="I48" s="170">
        <f t="shared" si="15"/>
        <v>4.0925599347450659E-2</v>
      </c>
      <c r="J48" s="171">
        <f t="shared" si="12"/>
        <v>0.2033292946320393</v>
      </c>
      <c r="K48" s="169">
        <f>H48-G48</f>
        <v>8981</v>
      </c>
      <c r="L48" s="169">
        <f t="shared" si="14"/>
        <v>38598</v>
      </c>
      <c r="M48" s="170">
        <f t="shared" si="16"/>
        <v>7.2156751752129614E-2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18773</v>
      </c>
      <c r="D50" s="176">
        <v>18601</v>
      </c>
      <c r="E50" s="176">
        <v>1107</v>
      </c>
      <c r="F50" s="176">
        <v>14638</v>
      </c>
      <c r="G50" s="176">
        <v>17811</v>
      </c>
      <c r="H50" s="176">
        <v>17886</v>
      </c>
      <c r="I50" s="177">
        <f>IFERROR(H50/G50-1,"-")</f>
        <v>4.2108809162877403E-3</v>
      </c>
      <c r="J50" s="177">
        <f>IFERROR(H50/D50-1,"-")</f>
        <v>-3.8438793613246647E-2</v>
      </c>
      <c r="K50" s="176">
        <f>H50-G50</f>
        <v>75</v>
      </c>
      <c r="L50" s="176">
        <f>H50-D50</f>
        <v>-715</v>
      </c>
      <c r="M50" s="177">
        <f>H50/H$8</f>
        <v>5.6499013336306853E-3</v>
      </c>
      <c r="N50" s="79"/>
    </row>
    <row r="51" spans="1:14" x14ac:dyDescent="0.25">
      <c r="A51" s="161" t="s">
        <v>96</v>
      </c>
      <c r="B51" s="157" t="s">
        <v>97</v>
      </c>
      <c r="C51" s="158">
        <v>2068</v>
      </c>
      <c r="D51" s="158">
        <v>3643</v>
      </c>
      <c r="E51" s="158">
        <v>528</v>
      </c>
      <c r="F51" s="158">
        <v>2115</v>
      </c>
      <c r="G51" s="158">
        <v>2565</v>
      </c>
      <c r="H51" s="158">
        <v>2189</v>
      </c>
      <c r="I51" s="159">
        <f>IFERROR(H51/G51-1,"-")</f>
        <v>-0.14658869395711505</v>
      </c>
      <c r="J51" s="160">
        <f t="shared" ref="J51:J62" si="18">IFERROR(H51/D51-1,"-")</f>
        <v>-0.39912160307438926</v>
      </c>
      <c r="K51" s="158">
        <f t="shared" ref="K51:K61" si="19">H51-G51</f>
        <v>-376</v>
      </c>
      <c r="L51" s="158">
        <f t="shared" ref="L51:L62" si="20">H51-D51</f>
        <v>-1454</v>
      </c>
      <c r="M51" s="159">
        <f>H51/H$8</f>
        <v>6.9147008941728566E-4</v>
      </c>
      <c r="N51" s="79"/>
    </row>
    <row r="52" spans="1:14" x14ac:dyDescent="0.25">
      <c r="A52" s="161" t="s">
        <v>103</v>
      </c>
      <c r="B52" s="162" t="s">
        <v>103</v>
      </c>
      <c r="C52" s="163">
        <v>16588</v>
      </c>
      <c r="D52" s="163">
        <v>11589</v>
      </c>
      <c r="E52" s="163">
        <v>4571</v>
      </c>
      <c r="F52" s="163">
        <v>4619</v>
      </c>
      <c r="G52" s="163">
        <v>22183</v>
      </c>
      <c r="H52" s="163">
        <v>13220</v>
      </c>
      <c r="I52" s="164">
        <f>IFERROR(H52/G52-1,"-")</f>
        <v>-0.40404814497588248</v>
      </c>
      <c r="J52" s="165">
        <f t="shared" si="18"/>
        <v>0.14073690568642672</v>
      </c>
      <c r="K52" s="163">
        <f t="shared" si="19"/>
        <v>-8963</v>
      </c>
      <c r="L52" s="163">
        <f t="shared" si="20"/>
        <v>1631</v>
      </c>
      <c r="M52" s="164">
        <f>H52/H$8</f>
        <v>4.1759865610308429E-3</v>
      </c>
      <c r="N52" s="79"/>
    </row>
    <row r="53" spans="1:14" x14ac:dyDescent="0.25">
      <c r="A53" s="161" t="s">
        <v>100</v>
      </c>
      <c r="B53" s="162" t="s">
        <v>100</v>
      </c>
      <c r="C53" s="163">
        <v>12480</v>
      </c>
      <c r="D53" s="163">
        <v>16449</v>
      </c>
      <c r="E53" s="163">
        <v>1839</v>
      </c>
      <c r="F53" s="163">
        <v>10723</v>
      </c>
      <c r="G53" s="163">
        <v>11852</v>
      </c>
      <c r="H53" s="163">
        <v>9856</v>
      </c>
      <c r="I53" s="164">
        <f>IFERROR(H53/G53-1,"-")</f>
        <v>-0.16841039487006415</v>
      </c>
      <c r="J53" s="165">
        <f t="shared" si="18"/>
        <v>-0.40081463918779259</v>
      </c>
      <c r="K53" s="163">
        <f t="shared" si="19"/>
        <v>-1996</v>
      </c>
      <c r="L53" s="163">
        <f t="shared" si="20"/>
        <v>-6593</v>
      </c>
      <c r="M53" s="164">
        <f>H53/H$8</f>
        <v>3.113352764411497E-3</v>
      </c>
      <c r="N53" s="79"/>
    </row>
    <row r="54" spans="1:14" x14ac:dyDescent="0.25">
      <c r="A54" s="161"/>
      <c r="B54" s="157" t="s">
        <v>107</v>
      </c>
      <c r="C54" s="158">
        <v>16705</v>
      </c>
      <c r="D54" s="158">
        <v>14958</v>
      </c>
      <c r="E54" s="158">
        <v>579</v>
      </c>
      <c r="F54" s="158">
        <v>12523</v>
      </c>
      <c r="G54" s="158">
        <v>15246</v>
      </c>
      <c r="H54" s="158">
        <v>15697</v>
      </c>
      <c r="I54" s="159">
        <f>IFERROR(H54/G54-1,"-")</f>
        <v>2.9581529581529598E-2</v>
      </c>
      <c r="J54" s="160">
        <f t="shared" si="18"/>
        <v>4.9405000668538479E-2</v>
      </c>
      <c r="K54" s="158">
        <f t="shared" si="19"/>
        <v>451</v>
      </c>
      <c r="L54" s="158">
        <f t="shared" si="20"/>
        <v>739</v>
      </c>
      <c r="M54" s="159">
        <f>H54/H$8</f>
        <v>4.9584312442133996E-3</v>
      </c>
      <c r="N54" s="79"/>
    </row>
    <row r="55" spans="1:14" s="56" customFormat="1" x14ac:dyDescent="0.25">
      <c r="A55" s="161"/>
      <c r="B55" s="162" t="s">
        <v>110</v>
      </c>
      <c r="C55" s="163">
        <v>5736</v>
      </c>
      <c r="D55" s="163">
        <v>5839</v>
      </c>
      <c r="E55" s="163">
        <v>110</v>
      </c>
      <c r="F55" s="163">
        <v>5929</v>
      </c>
      <c r="G55" s="163">
        <v>5420</v>
      </c>
      <c r="H55" s="163">
        <v>6559</v>
      </c>
      <c r="I55" s="164">
        <f t="shared" ref="I55:I62" si="21">IFERROR(H55/G55-1,"-")</f>
        <v>0.21014760147601486</v>
      </c>
      <c r="J55" s="165">
        <f t="shared" si="18"/>
        <v>0.1233087857509847</v>
      </c>
      <c r="K55" s="163">
        <f t="shared" si="19"/>
        <v>1139</v>
      </c>
      <c r="L55" s="163">
        <f t="shared" si="20"/>
        <v>720</v>
      </c>
      <c r="M55" s="164">
        <f t="shared" ref="M55:M62" si="22">H55/H$8</f>
        <v>2.0718831962028214E-3</v>
      </c>
      <c r="N55" s="166"/>
    </row>
    <row r="56" spans="1:14" s="56" customFormat="1" x14ac:dyDescent="0.25">
      <c r="A56" s="161"/>
      <c r="B56" s="162" t="s">
        <v>113</v>
      </c>
      <c r="C56" s="163">
        <v>6720</v>
      </c>
      <c r="D56" s="163">
        <v>4551</v>
      </c>
      <c r="E56" s="163">
        <v>210</v>
      </c>
      <c r="F56" s="163">
        <v>2086</v>
      </c>
      <c r="G56" s="163">
        <v>3442</v>
      </c>
      <c r="H56" s="163">
        <v>3103</v>
      </c>
      <c r="I56" s="164">
        <f t="shared" si="21"/>
        <v>-9.8489250435793152E-2</v>
      </c>
      <c r="J56" s="165">
        <f t="shared" si="18"/>
        <v>-0.31817183036695229</v>
      </c>
      <c r="K56" s="163">
        <f t="shared" si="19"/>
        <v>-339</v>
      </c>
      <c r="L56" s="163">
        <f t="shared" si="20"/>
        <v>-1448</v>
      </c>
      <c r="M56" s="164">
        <f t="shared" si="22"/>
        <v>9.8018807101956924E-4</v>
      </c>
      <c r="N56" s="166"/>
    </row>
    <row r="57" spans="1:14" x14ac:dyDescent="0.25">
      <c r="A57" s="161"/>
      <c r="B57" s="162" t="s">
        <v>116</v>
      </c>
      <c r="C57" s="163">
        <v>324</v>
      </c>
      <c r="D57" s="163">
        <v>336</v>
      </c>
      <c r="E57" s="163">
        <v>10</v>
      </c>
      <c r="F57" s="163">
        <v>562</v>
      </c>
      <c r="G57" s="163">
        <v>717</v>
      </c>
      <c r="H57" s="163">
        <v>709</v>
      </c>
      <c r="I57" s="164">
        <f t="shared" si="21"/>
        <v>-1.1157601115760141E-2</v>
      </c>
      <c r="J57" s="165">
        <f t="shared" si="18"/>
        <v>1.1101190476190474</v>
      </c>
      <c r="K57" s="163">
        <f t="shared" si="19"/>
        <v>-8</v>
      </c>
      <c r="L57" s="163">
        <f t="shared" si="20"/>
        <v>373</v>
      </c>
      <c r="M57" s="164">
        <f t="shared" si="22"/>
        <v>2.23961760345754E-4</v>
      </c>
      <c r="N57" s="79"/>
    </row>
    <row r="58" spans="1:14" x14ac:dyDescent="0.25">
      <c r="A58" s="161"/>
      <c r="B58" s="162" t="s">
        <v>123</v>
      </c>
      <c r="C58" s="163">
        <v>607</v>
      </c>
      <c r="D58" s="163">
        <v>273</v>
      </c>
      <c r="E58" s="163">
        <v>17</v>
      </c>
      <c r="F58" s="163">
        <v>281</v>
      </c>
      <c r="G58" s="163">
        <v>435</v>
      </c>
      <c r="H58" s="163">
        <v>490</v>
      </c>
      <c r="I58" s="164">
        <f t="shared" si="21"/>
        <v>0.12643678160919536</v>
      </c>
      <c r="J58" s="165">
        <f t="shared" si="18"/>
        <v>0.79487179487179493</v>
      </c>
      <c r="K58" s="163">
        <f t="shared" si="19"/>
        <v>55</v>
      </c>
      <c r="L58" s="163">
        <f t="shared" si="20"/>
        <v>217</v>
      </c>
      <c r="M58" s="164">
        <f t="shared" si="22"/>
        <v>1.547831630034125E-4</v>
      </c>
      <c r="N58" s="79"/>
    </row>
    <row r="59" spans="1:14" x14ac:dyDescent="0.25">
      <c r="A59" s="161"/>
      <c r="B59" s="162" t="s">
        <v>119</v>
      </c>
      <c r="C59" s="163">
        <v>262</v>
      </c>
      <c r="D59" s="163">
        <v>118</v>
      </c>
      <c r="E59" s="163">
        <v>25</v>
      </c>
      <c r="F59" s="163">
        <v>46</v>
      </c>
      <c r="G59" s="163">
        <v>181</v>
      </c>
      <c r="H59" s="163">
        <v>440</v>
      </c>
      <c r="I59" s="164">
        <f t="shared" si="21"/>
        <v>1.430939226519337</v>
      </c>
      <c r="J59" s="165">
        <f t="shared" si="18"/>
        <v>2.7288135593220337</v>
      </c>
      <c r="K59" s="163">
        <f t="shared" si="19"/>
        <v>259</v>
      </c>
      <c r="L59" s="163">
        <f t="shared" si="20"/>
        <v>322</v>
      </c>
      <c r="M59" s="164">
        <f t="shared" si="22"/>
        <v>1.3898896269694182E-4</v>
      </c>
      <c r="N59" s="79"/>
    </row>
    <row r="60" spans="1:14" x14ac:dyDescent="0.25">
      <c r="A60" s="161"/>
      <c r="B60" s="162" t="s">
        <v>128</v>
      </c>
      <c r="C60" s="163">
        <v>9</v>
      </c>
      <c r="D60" s="163">
        <v>18</v>
      </c>
      <c r="E60" s="163">
        <v>0</v>
      </c>
      <c r="F60" s="163">
        <v>17</v>
      </c>
      <c r="G60" s="163">
        <v>20</v>
      </c>
      <c r="H60" s="163">
        <v>10</v>
      </c>
      <c r="I60" s="164">
        <f t="shared" si="21"/>
        <v>-0.5</v>
      </c>
      <c r="J60" s="165">
        <f t="shared" si="18"/>
        <v>-0.44444444444444442</v>
      </c>
      <c r="K60" s="163">
        <f t="shared" si="19"/>
        <v>-10</v>
      </c>
      <c r="L60" s="163">
        <f t="shared" si="20"/>
        <v>-8</v>
      </c>
      <c r="M60" s="164">
        <f t="shared" si="22"/>
        <v>3.1588400612941327E-6</v>
      </c>
      <c r="N60" s="79"/>
    </row>
    <row r="61" spans="1:14" x14ac:dyDescent="0.25">
      <c r="A61" s="161" t="s">
        <v>144</v>
      </c>
      <c r="B61" s="162" t="s">
        <v>131</v>
      </c>
      <c r="C61" s="163">
        <v>13</v>
      </c>
      <c r="D61" s="163">
        <v>89</v>
      </c>
      <c r="E61" s="163">
        <v>6</v>
      </c>
      <c r="F61" s="163">
        <v>13</v>
      </c>
      <c r="G61" s="163">
        <v>62</v>
      </c>
      <c r="H61" s="163">
        <v>26</v>
      </c>
      <c r="I61" s="164">
        <f t="shared" si="21"/>
        <v>-0.58064516129032251</v>
      </c>
      <c r="J61" s="165">
        <f t="shared" si="18"/>
        <v>-0.7078651685393258</v>
      </c>
      <c r="K61" s="163">
        <f t="shared" si="19"/>
        <v>-36</v>
      </c>
      <c r="L61" s="163">
        <f t="shared" si="20"/>
        <v>-63</v>
      </c>
      <c r="M61" s="164">
        <f t="shared" si="22"/>
        <v>8.2129841593647449E-6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3034</v>
      </c>
      <c r="D62" s="169">
        <f t="shared" si="23"/>
        <v>3734</v>
      </c>
      <c r="E62" s="169">
        <f t="shared" si="23"/>
        <v>201</v>
      </c>
      <c r="F62" s="169">
        <f t="shared" si="23"/>
        <v>3589</v>
      </c>
      <c r="G62" s="169">
        <f t="shared" si="23"/>
        <v>4969</v>
      </c>
      <c r="H62" s="169">
        <f t="shared" si="23"/>
        <v>4360</v>
      </c>
      <c r="I62" s="170">
        <f t="shared" si="21"/>
        <v>-0.12255987120144896</v>
      </c>
      <c r="J62" s="171">
        <f t="shared" si="18"/>
        <v>0.16764863417246922</v>
      </c>
      <c r="K62" s="169">
        <f>H62-G62</f>
        <v>-609</v>
      </c>
      <c r="L62" s="169">
        <f t="shared" si="20"/>
        <v>626</v>
      </c>
      <c r="M62" s="170">
        <f t="shared" si="22"/>
        <v>1.3772542667242417E-3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78129</v>
      </c>
      <c r="D64" s="176">
        <v>73712</v>
      </c>
      <c r="E64" s="176">
        <v>15842</v>
      </c>
      <c r="F64" s="176">
        <v>96232</v>
      </c>
      <c r="G64" s="176">
        <v>103075</v>
      </c>
      <c r="H64" s="176">
        <v>146033</v>
      </c>
      <c r="I64" s="177">
        <f>IFERROR(H64/G64-1,"-")</f>
        <v>0.41676449187484832</v>
      </c>
      <c r="J64" s="177">
        <f>IFERROR(H64/D64-1,"-")</f>
        <v>0.98112925982201005</v>
      </c>
      <c r="K64" s="176">
        <f>H64-G64</f>
        <v>42958</v>
      </c>
      <c r="L64" s="176">
        <f>H64-D64</f>
        <v>72321</v>
      </c>
      <c r="M64" s="177">
        <f>H64/H$8</f>
        <v>4.6129489067096609E-2</v>
      </c>
      <c r="N64" s="79"/>
    </row>
    <row r="65" spans="1:14" x14ac:dyDescent="0.25">
      <c r="A65" s="161" t="s">
        <v>96</v>
      </c>
      <c r="B65" s="157" t="s">
        <v>97</v>
      </c>
      <c r="C65" s="158">
        <v>9286</v>
      </c>
      <c r="D65" s="158">
        <v>11878</v>
      </c>
      <c r="E65" s="158">
        <v>9120</v>
      </c>
      <c r="F65" s="158">
        <v>4935</v>
      </c>
      <c r="G65" s="158">
        <v>8019</v>
      </c>
      <c r="H65" s="158">
        <v>18094</v>
      </c>
      <c r="I65" s="159">
        <f>IFERROR(H65/G65-1,"-")</f>
        <v>1.2563910712058859</v>
      </c>
      <c r="J65" s="160">
        <f t="shared" ref="J65:J76" si="24">IFERROR(H65/D65-1,"-")</f>
        <v>0.52332042431385761</v>
      </c>
      <c r="K65" s="158">
        <f t="shared" ref="K65:K75" si="25">H65-G65</f>
        <v>10075</v>
      </c>
      <c r="L65" s="158">
        <f t="shared" ref="L65:L76" si="26">H65-D65</f>
        <v>6216</v>
      </c>
      <c r="M65" s="159">
        <f>H65/H$8</f>
        <v>5.7156052069056032E-3</v>
      </c>
      <c r="N65" s="79"/>
    </row>
    <row r="66" spans="1:14" x14ac:dyDescent="0.25">
      <c r="A66" s="161" t="s">
        <v>103</v>
      </c>
      <c r="B66" s="162" t="s">
        <v>103</v>
      </c>
      <c r="C66" s="163">
        <v>64670</v>
      </c>
      <c r="D66" s="163">
        <v>61641</v>
      </c>
      <c r="E66" s="163">
        <v>19744</v>
      </c>
      <c r="F66" s="163">
        <v>71542</v>
      </c>
      <c r="G66" s="163">
        <v>80547</v>
      </c>
      <c r="H66" s="163">
        <v>111383</v>
      </c>
      <c r="I66" s="164">
        <f>IFERROR(H66/G66-1,"-")</f>
        <v>0.38283238357729021</v>
      </c>
      <c r="J66" s="165">
        <f t="shared" si="24"/>
        <v>0.80696289807108901</v>
      </c>
      <c r="K66" s="163">
        <f t="shared" si="25"/>
        <v>30836</v>
      </c>
      <c r="L66" s="163">
        <f t="shared" si="26"/>
        <v>49742</v>
      </c>
      <c r="M66" s="164">
        <f>H66/H$8</f>
        <v>3.5184108254712437E-2</v>
      </c>
      <c r="N66" s="79"/>
    </row>
    <row r="67" spans="1:14" x14ac:dyDescent="0.25">
      <c r="A67" s="161" t="s">
        <v>100</v>
      </c>
      <c r="B67" s="162" t="s">
        <v>100</v>
      </c>
      <c r="C67" s="163">
        <v>64568</v>
      </c>
      <c r="D67" s="163">
        <v>78544</v>
      </c>
      <c r="E67" s="163">
        <v>46265</v>
      </c>
      <c r="F67" s="163">
        <v>39243</v>
      </c>
      <c r="G67" s="163">
        <v>67972</v>
      </c>
      <c r="H67" s="163">
        <v>113660</v>
      </c>
      <c r="I67" s="164">
        <f>IFERROR(H67/G67-1,"-")</f>
        <v>0.67215912434531866</v>
      </c>
      <c r="J67" s="165">
        <f t="shared" si="24"/>
        <v>0.44708698309227946</v>
      </c>
      <c r="K67" s="163">
        <f t="shared" si="25"/>
        <v>45688</v>
      </c>
      <c r="L67" s="163">
        <f t="shared" si="26"/>
        <v>35116</v>
      </c>
      <c r="M67" s="164">
        <f>H67/H$8</f>
        <v>3.5903376136669107E-2</v>
      </c>
      <c r="N67" s="79"/>
    </row>
    <row r="68" spans="1:14" x14ac:dyDescent="0.25">
      <c r="A68" s="161"/>
      <c r="B68" s="157" t="s">
        <v>107</v>
      </c>
      <c r="C68" s="158">
        <v>68843</v>
      </c>
      <c r="D68" s="158">
        <v>61834</v>
      </c>
      <c r="E68" s="158">
        <v>6722</v>
      </c>
      <c r="F68" s="158">
        <v>91297</v>
      </c>
      <c r="G68" s="158">
        <v>95056</v>
      </c>
      <c r="H68" s="158">
        <v>127939</v>
      </c>
      <c r="I68" s="159">
        <f>IFERROR(H68/G68-1,"-")</f>
        <v>0.34593292375021045</v>
      </c>
      <c r="J68" s="160">
        <f t="shared" si="24"/>
        <v>1.0690720315683926</v>
      </c>
      <c r="K68" s="158">
        <f t="shared" si="25"/>
        <v>32883</v>
      </c>
      <c r="L68" s="158">
        <f t="shared" si="26"/>
        <v>66105</v>
      </c>
      <c r="M68" s="159">
        <f>H68/H$8</f>
        <v>4.0413883860190999E-2</v>
      </c>
      <c r="N68" s="79"/>
    </row>
    <row r="69" spans="1:14" s="56" customFormat="1" x14ac:dyDescent="0.25">
      <c r="A69" s="161"/>
      <c r="B69" s="162" t="s">
        <v>110</v>
      </c>
      <c r="C69" s="163">
        <v>33356</v>
      </c>
      <c r="D69" s="163">
        <v>24965</v>
      </c>
      <c r="E69" s="163">
        <v>2369</v>
      </c>
      <c r="F69" s="163">
        <v>40031</v>
      </c>
      <c r="G69" s="163">
        <v>26963</v>
      </c>
      <c r="H69" s="163">
        <v>45010</v>
      </c>
      <c r="I69" s="164">
        <f t="shared" ref="I69:I76" si="27">IFERROR(H69/G69-1,"-")</f>
        <v>0.66932463004858511</v>
      </c>
      <c r="J69" s="165">
        <f t="shared" si="24"/>
        <v>0.80292409373122364</v>
      </c>
      <c r="K69" s="163">
        <f t="shared" si="25"/>
        <v>18047</v>
      </c>
      <c r="L69" s="163">
        <f t="shared" si="26"/>
        <v>20045</v>
      </c>
      <c r="M69" s="164">
        <f t="shared" ref="M69:M76" si="28">H69/H$8</f>
        <v>1.4217939115884891E-2</v>
      </c>
      <c r="N69" s="166"/>
    </row>
    <row r="70" spans="1:14" s="56" customFormat="1" x14ac:dyDescent="0.25">
      <c r="A70" s="161"/>
      <c r="B70" s="162" t="s">
        <v>113</v>
      </c>
      <c r="C70" s="163">
        <v>13504</v>
      </c>
      <c r="D70" s="163">
        <v>10098</v>
      </c>
      <c r="E70" s="163">
        <v>598</v>
      </c>
      <c r="F70" s="163">
        <v>3026</v>
      </c>
      <c r="G70" s="163">
        <v>6685</v>
      </c>
      <c r="H70" s="163">
        <v>8807</v>
      </c>
      <c r="I70" s="164">
        <f t="shared" si="27"/>
        <v>0.3174270755422588</v>
      </c>
      <c r="J70" s="165">
        <f t="shared" si="24"/>
        <v>-0.12784709843533371</v>
      </c>
      <c r="K70" s="163">
        <f t="shared" si="25"/>
        <v>2122</v>
      </c>
      <c r="L70" s="163">
        <f t="shared" si="26"/>
        <v>-1291</v>
      </c>
      <c r="M70" s="164">
        <f t="shared" si="28"/>
        <v>2.7819904419817427E-3</v>
      </c>
      <c r="N70" s="166"/>
    </row>
    <row r="71" spans="1:14" x14ac:dyDescent="0.25">
      <c r="A71" s="161"/>
      <c r="B71" s="162" t="s">
        <v>116</v>
      </c>
      <c r="C71" s="163">
        <v>4232</v>
      </c>
      <c r="D71" s="163">
        <v>8329</v>
      </c>
      <c r="E71" s="163">
        <v>1310</v>
      </c>
      <c r="F71" s="163">
        <v>20423</v>
      </c>
      <c r="G71" s="163">
        <v>25712</v>
      </c>
      <c r="H71" s="163">
        <v>26260</v>
      </c>
      <c r="I71" s="164">
        <f t="shared" si="27"/>
        <v>2.1313005600497759E-2</v>
      </c>
      <c r="J71" s="165">
        <f t="shared" si="24"/>
        <v>2.1528394765277943</v>
      </c>
      <c r="K71" s="163">
        <f t="shared" si="25"/>
        <v>548</v>
      </c>
      <c r="L71" s="163">
        <f t="shared" si="26"/>
        <v>17931</v>
      </c>
      <c r="M71" s="164">
        <f t="shared" si="28"/>
        <v>8.2951140009583924E-3</v>
      </c>
      <c r="N71" s="79"/>
    </row>
    <row r="72" spans="1:14" x14ac:dyDescent="0.25">
      <c r="A72" s="161"/>
      <c r="B72" s="162" t="s">
        <v>123</v>
      </c>
      <c r="C72" s="163">
        <v>2661</v>
      </c>
      <c r="D72" s="163">
        <v>1011</v>
      </c>
      <c r="E72" s="163">
        <v>52</v>
      </c>
      <c r="F72" s="163">
        <v>2125</v>
      </c>
      <c r="G72" s="163">
        <v>2652</v>
      </c>
      <c r="H72" s="163">
        <v>6807</v>
      </c>
      <c r="I72" s="164">
        <f t="shared" si="27"/>
        <v>1.566742081447964</v>
      </c>
      <c r="J72" s="165">
        <f t="shared" si="24"/>
        <v>5.732937685459941</v>
      </c>
      <c r="K72" s="163">
        <f t="shared" si="25"/>
        <v>4155</v>
      </c>
      <c r="L72" s="163">
        <f t="shared" si="26"/>
        <v>5796</v>
      </c>
      <c r="M72" s="164">
        <f t="shared" si="28"/>
        <v>2.1502224297229159E-3</v>
      </c>
      <c r="N72" s="79"/>
    </row>
    <row r="73" spans="1:14" x14ac:dyDescent="0.25">
      <c r="A73" s="161"/>
      <c r="B73" s="162" t="s">
        <v>119</v>
      </c>
      <c r="C73" s="163">
        <v>1561</v>
      </c>
      <c r="D73" s="163">
        <v>1477</v>
      </c>
      <c r="E73" s="163">
        <v>680</v>
      </c>
      <c r="F73" s="163">
        <v>1136</v>
      </c>
      <c r="G73" s="163">
        <v>1837</v>
      </c>
      <c r="H73" s="163">
        <v>2875</v>
      </c>
      <c r="I73" s="164">
        <f t="shared" si="27"/>
        <v>0.56505171475231353</v>
      </c>
      <c r="J73" s="165">
        <f t="shared" si="24"/>
        <v>0.94651320243737302</v>
      </c>
      <c r="K73" s="163">
        <f t="shared" si="25"/>
        <v>1038</v>
      </c>
      <c r="L73" s="163">
        <f t="shared" si="26"/>
        <v>1398</v>
      </c>
      <c r="M73" s="164">
        <f t="shared" si="28"/>
        <v>9.0816651762206312E-4</v>
      </c>
      <c r="N73" s="79"/>
    </row>
    <row r="74" spans="1:14" x14ac:dyDescent="0.25">
      <c r="A74" s="161"/>
      <c r="B74" s="162" t="s">
        <v>128</v>
      </c>
      <c r="C74" s="163">
        <v>352</v>
      </c>
      <c r="D74" s="163">
        <v>2298</v>
      </c>
      <c r="E74" s="163">
        <v>2</v>
      </c>
      <c r="F74" s="163">
        <v>2187</v>
      </c>
      <c r="G74" s="163">
        <v>1351</v>
      </c>
      <c r="H74" s="163">
        <v>1750</v>
      </c>
      <c r="I74" s="164">
        <f t="shared" si="27"/>
        <v>0.29533678756476678</v>
      </c>
      <c r="J74" s="165">
        <f t="shared" si="24"/>
        <v>-0.23846823324630118</v>
      </c>
      <c r="K74" s="163">
        <f t="shared" si="25"/>
        <v>399</v>
      </c>
      <c r="L74" s="163">
        <f t="shared" si="26"/>
        <v>-548</v>
      </c>
      <c r="M74" s="164">
        <f t="shared" si="28"/>
        <v>5.5279701072647315E-4</v>
      </c>
      <c r="N74" s="79"/>
    </row>
    <row r="75" spans="1:14" x14ac:dyDescent="0.25">
      <c r="A75" s="161" t="s">
        <v>144</v>
      </c>
      <c r="B75" s="162" t="s">
        <v>131</v>
      </c>
      <c r="C75" s="163">
        <v>324</v>
      </c>
      <c r="D75" s="163">
        <v>1454</v>
      </c>
      <c r="E75" s="163">
        <v>254</v>
      </c>
      <c r="F75" s="163">
        <v>292</v>
      </c>
      <c r="G75" s="163">
        <v>280</v>
      </c>
      <c r="H75" s="163">
        <v>920</v>
      </c>
      <c r="I75" s="164">
        <f t="shared" si="27"/>
        <v>2.2857142857142856</v>
      </c>
      <c r="J75" s="165">
        <f t="shared" si="24"/>
        <v>-0.3672627235213205</v>
      </c>
      <c r="K75" s="163">
        <f t="shared" si="25"/>
        <v>640</v>
      </c>
      <c r="L75" s="163">
        <f t="shared" si="26"/>
        <v>-534</v>
      </c>
      <c r="M75" s="164">
        <f t="shared" si="28"/>
        <v>2.9061328563906021E-4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12853</v>
      </c>
      <c r="D76" s="169">
        <f t="shared" si="29"/>
        <v>12202</v>
      </c>
      <c r="E76" s="169">
        <f t="shared" si="29"/>
        <v>1457</v>
      </c>
      <c r="F76" s="169">
        <f t="shared" si="29"/>
        <v>22077</v>
      </c>
      <c r="G76" s="169">
        <f t="shared" si="29"/>
        <v>29576</v>
      </c>
      <c r="H76" s="169">
        <f t="shared" si="29"/>
        <v>35510</v>
      </c>
      <c r="I76" s="170">
        <f t="shared" si="27"/>
        <v>0.20063565052745469</v>
      </c>
      <c r="J76" s="171">
        <f t="shared" si="24"/>
        <v>1.9101786592361907</v>
      </c>
      <c r="K76" s="169">
        <f>H76-G76</f>
        <v>5934</v>
      </c>
      <c r="L76" s="169">
        <f t="shared" si="26"/>
        <v>23308</v>
      </c>
      <c r="M76" s="170">
        <f t="shared" si="28"/>
        <v>1.1217041057655464E-2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459297</v>
      </c>
      <c r="D78" s="176">
        <v>419789</v>
      </c>
      <c r="E78" s="176">
        <v>56100</v>
      </c>
      <c r="F78" s="176">
        <v>375972</v>
      </c>
      <c r="G78" s="176">
        <v>428972</v>
      </c>
      <c r="H78" s="176">
        <v>490987</v>
      </c>
      <c r="I78" s="177">
        <f>IFERROR(H78/G78-1,"-")</f>
        <v>0.14456654513581313</v>
      </c>
      <c r="J78" s="177">
        <f>IFERROR(H78/D78-1,"-")</f>
        <v>0.16960425356548181</v>
      </c>
      <c r="K78" s="176">
        <f>H78-G78</f>
        <v>62015</v>
      </c>
      <c r="L78" s="176">
        <f>H78-D78</f>
        <v>71198</v>
      </c>
      <c r="M78" s="177">
        <f>H78/H$8</f>
        <v>0.15509494051746223</v>
      </c>
      <c r="N78" s="79"/>
    </row>
    <row r="79" spans="1:14" x14ac:dyDescent="0.25">
      <c r="A79" s="161" t="s">
        <v>96</v>
      </c>
      <c r="B79" s="157" t="s">
        <v>97</v>
      </c>
      <c r="C79" s="158">
        <v>135311</v>
      </c>
      <c r="D79" s="158">
        <v>127243</v>
      </c>
      <c r="E79" s="158">
        <v>36133</v>
      </c>
      <c r="F79" s="158">
        <v>140180</v>
      </c>
      <c r="G79" s="158">
        <v>118073</v>
      </c>
      <c r="H79" s="158">
        <v>131586</v>
      </c>
      <c r="I79" s="159">
        <f>IFERROR(H79/G79-1,"-")</f>
        <v>0.11444614772217188</v>
      </c>
      <c r="J79" s="160">
        <f t="shared" ref="J79:J90" si="30">IFERROR(H79/D79-1,"-")</f>
        <v>3.4131543581965129E-2</v>
      </c>
      <c r="K79" s="158">
        <f t="shared" ref="K79:K89" si="31">H79-G79</f>
        <v>13513</v>
      </c>
      <c r="L79" s="158">
        <f t="shared" ref="L79:L90" si="32">H79-D79</f>
        <v>4343</v>
      </c>
      <c r="M79" s="159">
        <f>H79/H$8</f>
        <v>4.156591283054497E-2</v>
      </c>
      <c r="N79" s="79"/>
    </row>
    <row r="80" spans="1:14" x14ac:dyDescent="0.25">
      <c r="A80" s="161" t="s">
        <v>103</v>
      </c>
      <c r="B80" s="162" t="s">
        <v>103</v>
      </c>
      <c r="C80" s="163">
        <v>299184</v>
      </c>
      <c r="D80" s="163">
        <v>182940</v>
      </c>
      <c r="E80" s="163">
        <v>51462</v>
      </c>
      <c r="F80" s="163">
        <v>219274</v>
      </c>
      <c r="G80" s="163">
        <v>231889</v>
      </c>
      <c r="H80" s="163">
        <v>254370</v>
      </c>
      <c r="I80" s="164">
        <f>IFERROR(H80/G80-1,"-")</f>
        <v>9.6947246311813062E-2</v>
      </c>
      <c r="J80" s="165">
        <f t="shared" si="30"/>
        <v>0.39045588717612323</v>
      </c>
      <c r="K80" s="163">
        <f t="shared" si="31"/>
        <v>22481</v>
      </c>
      <c r="L80" s="163">
        <f t="shared" si="32"/>
        <v>71430</v>
      </c>
      <c r="M80" s="164">
        <f>H80/H$8</f>
        <v>8.0351414639138849E-2</v>
      </c>
      <c r="N80" s="79"/>
    </row>
    <row r="81" spans="1:14" x14ac:dyDescent="0.25">
      <c r="A81" s="161" t="s">
        <v>100</v>
      </c>
      <c r="B81" s="162" t="s">
        <v>100</v>
      </c>
      <c r="C81" s="163">
        <v>1414465</v>
      </c>
      <c r="D81" s="163">
        <v>1452105</v>
      </c>
      <c r="E81" s="163">
        <v>355686</v>
      </c>
      <c r="F81" s="163">
        <v>1219056</v>
      </c>
      <c r="G81" s="163">
        <v>1244196</v>
      </c>
      <c r="H81" s="163">
        <v>1229169</v>
      </c>
      <c r="I81" s="164">
        <f>IFERROR(H81/G81-1,"-")</f>
        <v>-1.2077679079501968E-2</v>
      </c>
      <c r="J81" s="165">
        <f t="shared" si="30"/>
        <v>-0.15352608798950484</v>
      </c>
      <c r="K81" s="163">
        <f t="shared" si="31"/>
        <v>-15027</v>
      </c>
      <c r="L81" s="163">
        <f t="shared" si="32"/>
        <v>-222936</v>
      </c>
      <c r="M81" s="164">
        <f>H81/H$8</f>
        <v>0.38827482793008478</v>
      </c>
      <c r="N81" s="79"/>
    </row>
    <row r="82" spans="1:14" x14ac:dyDescent="0.25">
      <c r="A82" s="161"/>
      <c r="B82" s="157" t="s">
        <v>107</v>
      </c>
      <c r="C82" s="158">
        <v>323986</v>
      </c>
      <c r="D82" s="158">
        <v>292546</v>
      </c>
      <c r="E82" s="158">
        <v>19967</v>
      </c>
      <c r="F82" s="158">
        <v>235792</v>
      </c>
      <c r="G82" s="158">
        <v>310899</v>
      </c>
      <c r="H82" s="158">
        <v>359401</v>
      </c>
      <c r="I82" s="159">
        <f>IFERROR(H82/G82-1,"-")</f>
        <v>0.15600564813653306</v>
      </c>
      <c r="J82" s="160">
        <f t="shared" si="30"/>
        <v>0.22852816309229995</v>
      </c>
      <c r="K82" s="158">
        <f t="shared" si="31"/>
        <v>48502</v>
      </c>
      <c r="L82" s="158">
        <f t="shared" si="32"/>
        <v>66855</v>
      </c>
      <c r="M82" s="159">
        <f>H82/H$8</f>
        <v>0.11352902768691725</v>
      </c>
      <c r="N82" s="79"/>
    </row>
    <row r="83" spans="1:14" s="56" customFormat="1" x14ac:dyDescent="0.25">
      <c r="A83" s="161"/>
      <c r="B83" s="162" t="s">
        <v>110</v>
      </c>
      <c r="C83" s="163">
        <v>52128</v>
      </c>
      <c r="D83" s="163">
        <v>51277</v>
      </c>
      <c r="E83" s="163">
        <v>3047</v>
      </c>
      <c r="F83" s="163">
        <v>48171</v>
      </c>
      <c r="G83" s="163">
        <v>66201</v>
      </c>
      <c r="H83" s="163">
        <v>74256</v>
      </c>
      <c r="I83" s="164">
        <f t="shared" ref="I83:I90" si="33">IFERROR(H83/G83-1,"-")</f>
        <v>0.12167489917070728</v>
      </c>
      <c r="J83" s="165">
        <f t="shared" si="30"/>
        <v>0.44813464126216429</v>
      </c>
      <c r="K83" s="163">
        <f t="shared" si="31"/>
        <v>8055</v>
      </c>
      <c r="L83" s="163">
        <f t="shared" si="32"/>
        <v>22979</v>
      </c>
      <c r="M83" s="164">
        <f t="shared" ref="M83:M90" si="34">H83/H$8</f>
        <v>2.345628275914571E-2</v>
      </c>
      <c r="N83" s="166"/>
    </row>
    <row r="84" spans="1:14" s="56" customFormat="1" x14ac:dyDescent="0.25">
      <c r="A84" s="161"/>
      <c r="B84" s="162" t="s">
        <v>113</v>
      </c>
      <c r="C84" s="163">
        <v>148704</v>
      </c>
      <c r="D84" s="163">
        <v>116602</v>
      </c>
      <c r="E84" s="163">
        <v>2230</v>
      </c>
      <c r="F84" s="163">
        <v>81267</v>
      </c>
      <c r="G84" s="163">
        <v>95060</v>
      </c>
      <c r="H84" s="163">
        <v>109949</v>
      </c>
      <c r="I84" s="164">
        <f t="shared" si="33"/>
        <v>0.15662739322533148</v>
      </c>
      <c r="J84" s="165">
        <f t="shared" si="30"/>
        <v>-5.7057340354367825E-2</v>
      </c>
      <c r="K84" s="163">
        <f t="shared" si="31"/>
        <v>14889</v>
      </c>
      <c r="L84" s="163">
        <f t="shared" si="32"/>
        <v>-6653</v>
      </c>
      <c r="M84" s="164">
        <f t="shared" si="34"/>
        <v>3.473113058992286E-2</v>
      </c>
      <c r="N84" s="166"/>
    </row>
    <row r="85" spans="1:14" x14ac:dyDescent="0.25">
      <c r="A85" s="161"/>
      <c r="B85" s="162" t="s">
        <v>116</v>
      </c>
      <c r="C85" s="163">
        <v>14601</v>
      </c>
      <c r="D85" s="163">
        <v>15837</v>
      </c>
      <c r="E85" s="163">
        <v>4177</v>
      </c>
      <c r="F85" s="163">
        <v>15893</v>
      </c>
      <c r="G85" s="163">
        <v>29606</v>
      </c>
      <c r="H85" s="163">
        <v>36840</v>
      </c>
      <c r="I85" s="164">
        <f t="shared" si="33"/>
        <v>0.24434236303452006</v>
      </c>
      <c r="J85" s="165">
        <f t="shared" si="30"/>
        <v>1.3261981435878005</v>
      </c>
      <c r="K85" s="163">
        <f t="shared" si="31"/>
        <v>7234</v>
      </c>
      <c r="L85" s="163">
        <f t="shared" si="32"/>
        <v>21003</v>
      </c>
      <c r="M85" s="164">
        <f t="shared" si="34"/>
        <v>1.1637166785807585E-2</v>
      </c>
      <c r="N85" s="79"/>
    </row>
    <row r="86" spans="1:14" x14ac:dyDescent="0.25">
      <c r="A86" s="161"/>
      <c r="B86" s="162" t="s">
        <v>123</v>
      </c>
      <c r="C86" s="163">
        <v>7667</v>
      </c>
      <c r="D86" s="163">
        <v>5485</v>
      </c>
      <c r="E86" s="163">
        <v>218</v>
      </c>
      <c r="F86" s="163">
        <v>6492</v>
      </c>
      <c r="G86" s="163">
        <v>9266</v>
      </c>
      <c r="H86" s="163">
        <v>14761</v>
      </c>
      <c r="I86" s="164">
        <f t="shared" si="33"/>
        <v>0.59302827541549741</v>
      </c>
      <c r="J86" s="165">
        <f t="shared" si="30"/>
        <v>1.6911577028258886</v>
      </c>
      <c r="K86" s="163">
        <f t="shared" si="31"/>
        <v>5495</v>
      </c>
      <c r="L86" s="163">
        <f t="shared" si="32"/>
        <v>9276</v>
      </c>
      <c r="M86" s="164">
        <f t="shared" si="34"/>
        <v>4.6627638144762689E-3</v>
      </c>
      <c r="N86" s="79"/>
    </row>
    <row r="87" spans="1:14" x14ac:dyDescent="0.25">
      <c r="A87" s="161"/>
      <c r="B87" s="162" t="s">
        <v>119</v>
      </c>
      <c r="C87" s="163">
        <v>4428</v>
      </c>
      <c r="D87" s="163">
        <v>3124</v>
      </c>
      <c r="E87" s="163">
        <v>1379</v>
      </c>
      <c r="F87" s="163">
        <v>2154</v>
      </c>
      <c r="G87" s="163">
        <v>4047</v>
      </c>
      <c r="H87" s="163">
        <v>5700</v>
      </c>
      <c r="I87" s="164">
        <f t="shared" si="33"/>
        <v>0.40845070422535201</v>
      </c>
      <c r="J87" s="165">
        <f t="shared" si="30"/>
        <v>0.82458386683738794</v>
      </c>
      <c r="K87" s="163">
        <f t="shared" si="31"/>
        <v>1653</v>
      </c>
      <c r="L87" s="163">
        <f t="shared" si="32"/>
        <v>2576</v>
      </c>
      <c r="M87" s="164">
        <f t="shared" si="34"/>
        <v>1.8005388349376557E-3</v>
      </c>
      <c r="N87" s="79"/>
    </row>
    <row r="88" spans="1:14" x14ac:dyDescent="0.25">
      <c r="A88" s="161"/>
      <c r="B88" s="162" t="s">
        <v>128</v>
      </c>
      <c r="C88" s="163">
        <v>6412</v>
      </c>
      <c r="D88" s="163">
        <v>5718</v>
      </c>
      <c r="E88" s="163">
        <v>13</v>
      </c>
      <c r="F88" s="163">
        <v>6332</v>
      </c>
      <c r="G88" s="163">
        <v>4290</v>
      </c>
      <c r="H88" s="163">
        <v>4680</v>
      </c>
      <c r="I88" s="164">
        <f t="shared" si="33"/>
        <v>9.0909090909090828E-2</v>
      </c>
      <c r="J88" s="165">
        <f t="shared" si="30"/>
        <v>-0.18153200419727178</v>
      </c>
      <c r="K88" s="163">
        <f t="shared" si="31"/>
        <v>390</v>
      </c>
      <c r="L88" s="163">
        <f t="shared" si="32"/>
        <v>-1038</v>
      </c>
      <c r="M88" s="164">
        <f t="shared" si="34"/>
        <v>1.478337148685654E-3</v>
      </c>
      <c r="N88" s="79"/>
    </row>
    <row r="89" spans="1:14" x14ac:dyDescent="0.25">
      <c r="A89" s="161" t="s">
        <v>144</v>
      </c>
      <c r="B89" s="162" t="s">
        <v>131</v>
      </c>
      <c r="C89" s="163">
        <v>8107</v>
      </c>
      <c r="D89" s="163">
        <v>9352</v>
      </c>
      <c r="E89" s="163">
        <v>240</v>
      </c>
      <c r="F89" s="163">
        <v>5750</v>
      </c>
      <c r="G89" s="163">
        <v>5312</v>
      </c>
      <c r="H89" s="163">
        <v>3688</v>
      </c>
      <c r="I89" s="164">
        <f t="shared" si="33"/>
        <v>-0.30572289156626509</v>
      </c>
      <c r="J89" s="165">
        <f t="shared" si="30"/>
        <v>-0.60564585115483327</v>
      </c>
      <c r="K89" s="163">
        <f t="shared" si="31"/>
        <v>-1624</v>
      </c>
      <c r="L89" s="163">
        <f t="shared" si="32"/>
        <v>-5664</v>
      </c>
      <c r="M89" s="164">
        <f t="shared" si="34"/>
        <v>1.1649802146052762E-3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81939</v>
      </c>
      <c r="D90" s="169">
        <f t="shared" si="35"/>
        <v>85151</v>
      </c>
      <c r="E90" s="169">
        <f t="shared" si="35"/>
        <v>8663</v>
      </c>
      <c r="F90" s="169">
        <f t="shared" si="35"/>
        <v>69733</v>
      </c>
      <c r="G90" s="169">
        <f t="shared" si="35"/>
        <v>97117</v>
      </c>
      <c r="H90" s="169">
        <f t="shared" si="35"/>
        <v>109527</v>
      </c>
      <c r="I90" s="170">
        <f t="shared" si="33"/>
        <v>0.12778401309760401</v>
      </c>
      <c r="J90" s="171">
        <f t="shared" si="30"/>
        <v>0.28626792404082169</v>
      </c>
      <c r="K90" s="169">
        <f>H90-G90</f>
        <v>12410</v>
      </c>
      <c r="L90" s="169">
        <f t="shared" si="32"/>
        <v>24376</v>
      </c>
      <c r="M90" s="170">
        <f t="shared" si="34"/>
        <v>3.4597827539336247E-2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10593</v>
      </c>
      <c r="D92" s="176">
        <v>10636</v>
      </c>
      <c r="E92" s="176">
        <v>3603</v>
      </c>
      <c r="F92" s="176">
        <v>11595</v>
      </c>
      <c r="G92" s="176">
        <v>11107</v>
      </c>
      <c r="H92" s="176">
        <v>12187</v>
      </c>
      <c r="I92" s="177">
        <f>IFERROR(H92/G92-1,"-")</f>
        <v>9.7235977311605382E-2</v>
      </c>
      <c r="J92" s="177">
        <f>IFERROR(H92/D92-1,"-")</f>
        <v>0.14582549830763436</v>
      </c>
      <c r="K92" s="176">
        <f>H92-G92</f>
        <v>1080</v>
      </c>
      <c r="L92" s="176">
        <f>H92-D92</f>
        <v>1551</v>
      </c>
      <c r="M92" s="177">
        <f>H92/H$8</f>
        <v>3.8496783826991593E-3</v>
      </c>
      <c r="N92" s="79"/>
    </row>
    <row r="93" spans="1:14" x14ac:dyDescent="0.25">
      <c r="A93" s="161" t="s">
        <v>96</v>
      </c>
      <c r="B93" s="157" t="s">
        <v>97</v>
      </c>
      <c r="C93" s="158">
        <v>5386</v>
      </c>
      <c r="D93" s="158">
        <v>5938</v>
      </c>
      <c r="E93" s="158">
        <v>2778</v>
      </c>
      <c r="F93" s="158">
        <v>5470</v>
      </c>
      <c r="G93" s="158">
        <v>5517</v>
      </c>
      <c r="H93" s="158">
        <v>5734</v>
      </c>
      <c r="I93" s="159">
        <f>IFERROR(H93/G93-1,"-")</f>
        <v>3.9332970817473223E-2</v>
      </c>
      <c r="J93" s="160">
        <f t="shared" ref="J93:J104" si="36">IFERROR(H93/D93-1,"-")</f>
        <v>-3.4355001684068687E-2</v>
      </c>
      <c r="K93" s="158">
        <f t="shared" ref="K93:K103" si="37">H93-G93</f>
        <v>217</v>
      </c>
      <c r="L93" s="158">
        <f t="shared" ref="L93:L104" si="38">H93-D93</f>
        <v>-204</v>
      </c>
      <c r="M93" s="159">
        <f>H93/H$8</f>
        <v>1.8112788911460555E-3</v>
      </c>
      <c r="N93" s="79"/>
    </row>
    <row r="94" spans="1:14" x14ac:dyDescent="0.25">
      <c r="A94" s="161" t="s">
        <v>103</v>
      </c>
      <c r="B94" s="162" t="s">
        <v>103</v>
      </c>
      <c r="C94" s="163">
        <v>24857</v>
      </c>
      <c r="D94" s="163">
        <v>25580</v>
      </c>
      <c r="E94" s="163">
        <v>10910</v>
      </c>
      <c r="F94" s="163">
        <v>24660</v>
      </c>
      <c r="G94" s="163">
        <v>16617</v>
      </c>
      <c r="H94" s="163">
        <v>15955</v>
      </c>
      <c r="I94" s="164">
        <f>IFERROR(H94/G94-1,"-")</f>
        <v>-3.9838719383763599E-2</v>
      </c>
      <c r="J94" s="165">
        <f t="shared" si="36"/>
        <v>-0.3762705238467553</v>
      </c>
      <c r="K94" s="163">
        <f t="shared" si="37"/>
        <v>-662</v>
      </c>
      <c r="L94" s="163">
        <f t="shared" si="38"/>
        <v>-9625</v>
      </c>
      <c r="M94" s="164">
        <f>H94/H$8</f>
        <v>5.0399293177947882E-3</v>
      </c>
      <c r="N94" s="79"/>
    </row>
    <row r="95" spans="1:14" x14ac:dyDescent="0.25">
      <c r="A95" s="161" t="s">
        <v>100</v>
      </c>
      <c r="B95" s="162" t="s">
        <v>100</v>
      </c>
      <c r="C95" s="163">
        <v>33170</v>
      </c>
      <c r="D95" s="163">
        <v>33853</v>
      </c>
      <c r="E95" s="163">
        <v>13340</v>
      </c>
      <c r="F95" s="163">
        <v>34253</v>
      </c>
      <c r="G95" s="163">
        <v>46567</v>
      </c>
      <c r="H95" s="163">
        <v>41485</v>
      </c>
      <c r="I95" s="164">
        <f>IFERROR(H95/G95-1,"-")</f>
        <v>-0.10913307707174613</v>
      </c>
      <c r="J95" s="165">
        <f t="shared" si="36"/>
        <v>0.22544530765367909</v>
      </c>
      <c r="K95" s="163">
        <f t="shared" si="37"/>
        <v>-5082</v>
      </c>
      <c r="L95" s="163">
        <f t="shared" si="38"/>
        <v>7632</v>
      </c>
      <c r="M95" s="164">
        <f>H95/H$8</f>
        <v>1.310444799427871E-2</v>
      </c>
      <c r="N95" s="79"/>
    </row>
    <row r="96" spans="1:14" x14ac:dyDescent="0.25">
      <c r="A96" s="161"/>
      <c r="B96" s="157" t="s">
        <v>107</v>
      </c>
      <c r="C96" s="158">
        <v>5207</v>
      </c>
      <c r="D96" s="158">
        <v>4698</v>
      </c>
      <c r="E96" s="158">
        <v>825</v>
      </c>
      <c r="F96" s="158">
        <v>6125</v>
      </c>
      <c r="G96" s="158">
        <v>5590</v>
      </c>
      <c r="H96" s="158">
        <v>6453</v>
      </c>
      <c r="I96" s="159">
        <f>IFERROR(H96/G96-1,"-")</f>
        <v>0.15438282647584978</v>
      </c>
      <c r="J96" s="160">
        <f t="shared" si="36"/>
        <v>0.37356321839080464</v>
      </c>
      <c r="K96" s="158">
        <f t="shared" si="37"/>
        <v>863</v>
      </c>
      <c r="L96" s="158">
        <f t="shared" si="38"/>
        <v>1755</v>
      </c>
      <c r="M96" s="159">
        <f>H96/H$8</f>
        <v>2.0383994915531035E-3</v>
      </c>
      <c r="N96" s="79"/>
    </row>
    <row r="97" spans="1:14" s="56" customFormat="1" x14ac:dyDescent="0.25">
      <c r="A97" s="161"/>
      <c r="B97" s="162" t="s">
        <v>110</v>
      </c>
      <c r="C97" s="163">
        <v>458</v>
      </c>
      <c r="D97" s="163">
        <v>312</v>
      </c>
      <c r="E97" s="163">
        <v>90</v>
      </c>
      <c r="F97" s="163">
        <v>676</v>
      </c>
      <c r="G97" s="163">
        <v>658</v>
      </c>
      <c r="H97" s="163">
        <v>850</v>
      </c>
      <c r="I97" s="164">
        <f t="shared" ref="I97:I104" si="39">IFERROR(H97/G97-1,"-")</f>
        <v>0.29179331306990886</v>
      </c>
      <c r="J97" s="165">
        <f t="shared" si="36"/>
        <v>1.7243589743589745</v>
      </c>
      <c r="K97" s="163">
        <f t="shared" si="37"/>
        <v>192</v>
      </c>
      <c r="L97" s="163">
        <f t="shared" si="38"/>
        <v>538</v>
      </c>
      <c r="M97" s="164">
        <f t="shared" ref="M97:M104" si="40">H97/H$8</f>
        <v>2.6850140521000128E-4</v>
      </c>
      <c r="N97" s="166"/>
    </row>
    <row r="98" spans="1:14" s="56" customFormat="1" x14ac:dyDescent="0.25">
      <c r="A98" s="161"/>
      <c r="B98" s="162" t="s">
        <v>113</v>
      </c>
      <c r="C98" s="163">
        <v>1839</v>
      </c>
      <c r="D98" s="163">
        <v>1681</v>
      </c>
      <c r="E98" s="163">
        <v>122</v>
      </c>
      <c r="F98" s="163">
        <v>2114</v>
      </c>
      <c r="G98" s="163">
        <v>1758</v>
      </c>
      <c r="H98" s="163">
        <v>1824</v>
      </c>
      <c r="I98" s="164">
        <f t="shared" si="39"/>
        <v>3.7542662116040848E-2</v>
      </c>
      <c r="J98" s="165">
        <f t="shared" si="36"/>
        <v>8.5068411659726451E-2</v>
      </c>
      <c r="K98" s="163">
        <f t="shared" si="37"/>
        <v>66</v>
      </c>
      <c r="L98" s="163">
        <f t="shared" si="38"/>
        <v>143</v>
      </c>
      <c r="M98" s="164">
        <f t="shared" si="40"/>
        <v>5.7617242718004981E-4</v>
      </c>
      <c r="N98" s="166"/>
    </row>
    <row r="99" spans="1:14" x14ac:dyDescent="0.25">
      <c r="A99" s="161"/>
      <c r="B99" s="162" t="s">
        <v>116</v>
      </c>
      <c r="C99" s="163">
        <v>856</v>
      </c>
      <c r="D99" s="163">
        <v>638</v>
      </c>
      <c r="E99" s="163">
        <v>266</v>
      </c>
      <c r="F99" s="163">
        <v>484</v>
      </c>
      <c r="G99" s="163">
        <v>565</v>
      </c>
      <c r="H99" s="163">
        <v>622</v>
      </c>
      <c r="I99" s="164">
        <f t="shared" si="39"/>
        <v>0.10088495575221246</v>
      </c>
      <c r="J99" s="165">
        <f t="shared" si="36"/>
        <v>-2.5078369905956133E-2</v>
      </c>
      <c r="K99" s="163">
        <f t="shared" si="37"/>
        <v>57</v>
      </c>
      <c r="L99" s="163">
        <f t="shared" si="38"/>
        <v>-16</v>
      </c>
      <c r="M99" s="164">
        <f t="shared" si="40"/>
        <v>1.9647985181249505E-4</v>
      </c>
      <c r="N99" s="79"/>
    </row>
    <row r="100" spans="1:14" x14ac:dyDescent="0.25">
      <c r="A100" s="161"/>
      <c r="B100" s="162" t="s">
        <v>123</v>
      </c>
      <c r="C100" s="163">
        <v>73</v>
      </c>
      <c r="D100" s="163">
        <v>243</v>
      </c>
      <c r="E100" s="163">
        <v>5</v>
      </c>
      <c r="F100" s="163">
        <v>458</v>
      </c>
      <c r="G100" s="163">
        <v>266</v>
      </c>
      <c r="H100" s="163">
        <v>155</v>
      </c>
      <c r="I100" s="164">
        <f t="shared" si="39"/>
        <v>-0.41729323308270672</v>
      </c>
      <c r="J100" s="165">
        <f t="shared" si="36"/>
        <v>-0.36213991769547327</v>
      </c>
      <c r="K100" s="163">
        <f t="shared" si="37"/>
        <v>-111</v>
      </c>
      <c r="L100" s="163">
        <f t="shared" si="38"/>
        <v>-88</v>
      </c>
      <c r="M100" s="164">
        <f t="shared" si="40"/>
        <v>4.8962020950059053E-5</v>
      </c>
      <c r="N100" s="79"/>
    </row>
    <row r="101" spans="1:14" x14ac:dyDescent="0.25">
      <c r="A101" s="161"/>
      <c r="B101" s="162" t="s">
        <v>119</v>
      </c>
      <c r="C101" s="163">
        <v>110</v>
      </c>
      <c r="D101" s="163">
        <v>56</v>
      </c>
      <c r="E101" s="163">
        <v>74</v>
      </c>
      <c r="F101" s="163">
        <v>83</v>
      </c>
      <c r="G101" s="163">
        <v>116</v>
      </c>
      <c r="H101" s="163">
        <v>156</v>
      </c>
      <c r="I101" s="164">
        <f t="shared" si="39"/>
        <v>0.34482758620689657</v>
      </c>
      <c r="J101" s="165">
        <f t="shared" si="36"/>
        <v>1.7857142857142856</v>
      </c>
      <c r="K101" s="163">
        <f t="shared" si="37"/>
        <v>40</v>
      </c>
      <c r="L101" s="163">
        <f t="shared" si="38"/>
        <v>100</v>
      </c>
      <c r="M101" s="164">
        <f t="shared" si="40"/>
        <v>4.9277904956188466E-5</v>
      </c>
      <c r="N101" s="79"/>
    </row>
    <row r="102" spans="1:14" x14ac:dyDescent="0.25">
      <c r="A102" s="161"/>
      <c r="B102" s="162" t="s">
        <v>128</v>
      </c>
      <c r="C102" s="163">
        <v>21</v>
      </c>
      <c r="D102" s="163">
        <v>16</v>
      </c>
      <c r="E102" s="163">
        <v>0</v>
      </c>
      <c r="F102" s="163">
        <v>46</v>
      </c>
      <c r="G102" s="163">
        <v>6</v>
      </c>
      <c r="H102" s="163">
        <v>24</v>
      </c>
      <c r="I102" s="164">
        <f t="shared" si="39"/>
        <v>3</v>
      </c>
      <c r="J102" s="165">
        <f t="shared" si="36"/>
        <v>0.5</v>
      </c>
      <c r="K102" s="163">
        <f t="shared" si="37"/>
        <v>18</v>
      </c>
      <c r="L102" s="163">
        <f t="shared" si="38"/>
        <v>8</v>
      </c>
      <c r="M102" s="164">
        <f t="shared" si="40"/>
        <v>7.5812161471059178E-6</v>
      </c>
      <c r="N102" s="79"/>
    </row>
    <row r="103" spans="1:14" x14ac:dyDescent="0.25">
      <c r="A103" s="161" t="s">
        <v>144</v>
      </c>
      <c r="B103" s="162" t="s">
        <v>131</v>
      </c>
      <c r="C103" s="163">
        <v>43</v>
      </c>
      <c r="D103" s="163">
        <v>48</v>
      </c>
      <c r="E103" s="163">
        <v>6</v>
      </c>
      <c r="F103" s="163">
        <v>20</v>
      </c>
      <c r="G103" s="163">
        <v>26</v>
      </c>
      <c r="H103" s="163">
        <v>122</v>
      </c>
      <c r="I103" s="164">
        <f t="shared" si="39"/>
        <v>3.6923076923076925</v>
      </c>
      <c r="J103" s="165">
        <f t="shared" si="36"/>
        <v>1.5416666666666665</v>
      </c>
      <c r="K103" s="163">
        <f t="shared" si="37"/>
        <v>96</v>
      </c>
      <c r="L103" s="163">
        <f t="shared" si="38"/>
        <v>74</v>
      </c>
      <c r="M103" s="164">
        <f t="shared" si="40"/>
        <v>3.8537848747788415E-5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1807</v>
      </c>
      <c r="D104" s="169">
        <f t="shared" si="41"/>
        <v>1704</v>
      </c>
      <c r="E104" s="169">
        <f t="shared" si="41"/>
        <v>262</v>
      </c>
      <c r="F104" s="169">
        <f t="shared" si="41"/>
        <v>2244</v>
      </c>
      <c r="G104" s="169">
        <f t="shared" si="41"/>
        <v>2195</v>
      </c>
      <c r="H104" s="169">
        <f t="shared" si="41"/>
        <v>2700</v>
      </c>
      <c r="I104" s="170">
        <f t="shared" si="39"/>
        <v>0.23006833712984065</v>
      </c>
      <c r="J104" s="171">
        <f t="shared" si="36"/>
        <v>0.58450704225352124</v>
      </c>
      <c r="K104" s="169">
        <f>H104-G104</f>
        <v>505</v>
      </c>
      <c r="L104" s="169">
        <f t="shared" si="38"/>
        <v>996</v>
      </c>
      <c r="M104" s="170">
        <f t="shared" si="40"/>
        <v>8.5288681654941583E-4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91323</v>
      </c>
      <c r="D106" s="176">
        <v>84734</v>
      </c>
      <c r="E106" s="176">
        <v>20597</v>
      </c>
      <c r="F106" s="176">
        <v>132612</v>
      </c>
      <c r="G106" s="176">
        <v>146405</v>
      </c>
      <c r="H106" s="176">
        <v>126079</v>
      </c>
      <c r="I106" s="177">
        <f>IFERROR(H106/G106-1,"-")</f>
        <v>-0.13883405621392708</v>
      </c>
      <c r="J106" s="177">
        <f>IFERROR(H106/D106-1,"-")</f>
        <v>0.48793872589515419</v>
      </c>
      <c r="K106" s="176">
        <f>H106-G106</f>
        <v>-20326</v>
      </c>
      <c r="L106" s="176">
        <f>H106-D106</f>
        <v>41345</v>
      </c>
      <c r="M106" s="177">
        <f>H106/H$8</f>
        <v>3.9826339608790291E-2</v>
      </c>
      <c r="N106" s="79"/>
    </row>
    <row r="107" spans="1:14" x14ac:dyDescent="0.25">
      <c r="A107" s="161" t="s">
        <v>96</v>
      </c>
      <c r="B107" s="157" t="s">
        <v>97</v>
      </c>
      <c r="C107" s="158">
        <v>12483</v>
      </c>
      <c r="D107" s="158">
        <v>15718</v>
      </c>
      <c r="E107" s="158">
        <v>9240</v>
      </c>
      <c r="F107" s="158">
        <v>24745</v>
      </c>
      <c r="G107" s="158">
        <v>21110</v>
      </c>
      <c r="H107" s="158">
        <v>14338</v>
      </c>
      <c r="I107" s="159">
        <f>IFERROR(H107/G107-1,"-")</f>
        <v>-0.32079583135954526</v>
      </c>
      <c r="J107" s="160">
        <f t="shared" ref="J107:J118" si="42">IFERROR(H107/D107-1,"-")</f>
        <v>-8.7797429698434959E-2</v>
      </c>
      <c r="K107" s="158">
        <f t="shared" ref="K107:K117" si="43">H107-G107</f>
        <v>-6772</v>
      </c>
      <c r="L107" s="158">
        <f t="shared" ref="L107:L118" si="44">H107-D107</f>
        <v>-1380</v>
      </c>
      <c r="M107" s="159">
        <f>H107/H$8</f>
        <v>4.5291448798835269E-3</v>
      </c>
      <c r="N107" s="79"/>
    </row>
    <row r="108" spans="1:14" x14ac:dyDescent="0.25">
      <c r="A108" s="161" t="s">
        <v>103</v>
      </c>
      <c r="B108" s="162" t="s">
        <v>103</v>
      </c>
      <c r="C108" s="163">
        <v>47469</v>
      </c>
      <c r="D108" s="163">
        <v>37729</v>
      </c>
      <c r="E108" s="163">
        <v>8382</v>
      </c>
      <c r="F108" s="163">
        <v>59185</v>
      </c>
      <c r="G108" s="163">
        <v>53181</v>
      </c>
      <c r="H108" s="163">
        <v>52808</v>
      </c>
      <c r="I108" s="164">
        <f>IFERROR(H108/G108-1,"-")</f>
        <v>-7.013783118030914E-3</v>
      </c>
      <c r="J108" s="165">
        <f t="shared" si="42"/>
        <v>0.39966603938614864</v>
      </c>
      <c r="K108" s="163">
        <f t="shared" si="43"/>
        <v>-373</v>
      </c>
      <c r="L108" s="163">
        <f t="shared" si="44"/>
        <v>15079</v>
      </c>
      <c r="M108" s="164">
        <f>H108/H$8</f>
        <v>1.6681202595682055E-2</v>
      </c>
      <c r="N108" s="79"/>
    </row>
    <row r="109" spans="1:14" x14ac:dyDescent="0.25">
      <c r="A109" s="161" t="s">
        <v>100</v>
      </c>
      <c r="B109" s="162" t="s">
        <v>100</v>
      </c>
      <c r="C109" s="163">
        <v>90791</v>
      </c>
      <c r="D109" s="163">
        <v>94259</v>
      </c>
      <c r="E109" s="163">
        <v>104181</v>
      </c>
      <c r="F109" s="163">
        <v>111770</v>
      </c>
      <c r="G109" s="163">
        <v>139031</v>
      </c>
      <c r="H109" s="163">
        <v>131711</v>
      </c>
      <c r="I109" s="164">
        <f>IFERROR(H109/G109-1,"-")</f>
        <v>-5.26501283886327E-2</v>
      </c>
      <c r="J109" s="165">
        <f t="shared" si="42"/>
        <v>0.39733075886652736</v>
      </c>
      <c r="K109" s="163">
        <f t="shared" si="43"/>
        <v>-7320</v>
      </c>
      <c r="L109" s="163">
        <f t="shared" si="44"/>
        <v>37452</v>
      </c>
      <c r="M109" s="164">
        <f>H109/H$8</f>
        <v>4.1605398331311147E-2</v>
      </c>
      <c r="N109" s="79"/>
    </row>
    <row r="110" spans="1:14" x14ac:dyDescent="0.25">
      <c r="A110" s="161"/>
      <c r="B110" s="157" t="s">
        <v>107</v>
      </c>
      <c r="C110" s="158">
        <v>78840</v>
      </c>
      <c r="D110" s="158">
        <v>69016</v>
      </c>
      <c r="E110" s="158">
        <v>11357</v>
      </c>
      <c r="F110" s="158">
        <v>107867</v>
      </c>
      <c r="G110" s="158">
        <v>125295</v>
      </c>
      <c r="H110" s="158">
        <v>111741</v>
      </c>
      <c r="I110" s="159">
        <f>IFERROR(H110/G110-1,"-")</f>
        <v>-0.10817670298096493</v>
      </c>
      <c r="J110" s="160">
        <f t="shared" si="42"/>
        <v>0.61905934855685629</v>
      </c>
      <c r="K110" s="158">
        <f t="shared" si="43"/>
        <v>-13554</v>
      </c>
      <c r="L110" s="158">
        <f t="shared" si="44"/>
        <v>42725</v>
      </c>
      <c r="M110" s="159">
        <f>H110/H$8</f>
        <v>3.5297194728906765E-2</v>
      </c>
      <c r="N110" s="79"/>
    </row>
    <row r="111" spans="1:14" s="56" customFormat="1" x14ac:dyDescent="0.25">
      <c r="A111" s="161"/>
      <c r="B111" s="162" t="s">
        <v>110</v>
      </c>
      <c r="C111" s="163">
        <v>43294</v>
      </c>
      <c r="D111" s="163">
        <v>37865</v>
      </c>
      <c r="E111" s="163">
        <v>5886</v>
      </c>
      <c r="F111" s="163">
        <v>68927</v>
      </c>
      <c r="G111" s="163">
        <v>90194</v>
      </c>
      <c r="H111" s="163">
        <v>68520</v>
      </c>
      <c r="I111" s="164">
        <f t="shared" ref="I111:I118" si="45">IFERROR(H111/G111-1,"-")</f>
        <v>-0.24030423309754534</v>
      </c>
      <c r="J111" s="165">
        <f t="shared" si="42"/>
        <v>0.80958668955499813</v>
      </c>
      <c r="K111" s="163">
        <f t="shared" si="43"/>
        <v>-21674</v>
      </c>
      <c r="L111" s="163">
        <f t="shared" si="44"/>
        <v>30655</v>
      </c>
      <c r="M111" s="164">
        <f t="shared" ref="M111:M118" si="46">H111/H$8</f>
        <v>2.1644372099987395E-2</v>
      </c>
      <c r="N111" s="166"/>
    </row>
    <row r="112" spans="1:14" s="56" customFormat="1" x14ac:dyDescent="0.25">
      <c r="A112" s="161"/>
      <c r="B112" s="162" t="s">
        <v>113</v>
      </c>
      <c r="C112" s="163">
        <v>8373</v>
      </c>
      <c r="D112" s="163">
        <v>5517</v>
      </c>
      <c r="E112" s="163">
        <v>442</v>
      </c>
      <c r="F112" s="163">
        <v>3075</v>
      </c>
      <c r="G112" s="163">
        <v>4324</v>
      </c>
      <c r="H112" s="163">
        <v>5830</v>
      </c>
      <c r="I112" s="164">
        <f t="shared" si="45"/>
        <v>0.34828862164662344</v>
      </c>
      <c r="J112" s="165">
        <f t="shared" si="42"/>
        <v>5.6733732100779477E-2</v>
      </c>
      <c r="K112" s="163">
        <f t="shared" si="43"/>
        <v>1506</v>
      </c>
      <c r="L112" s="163">
        <f t="shared" si="44"/>
        <v>313</v>
      </c>
      <c r="M112" s="164">
        <f t="shared" si="46"/>
        <v>1.8416037557344794E-3</v>
      </c>
      <c r="N112" s="166"/>
    </row>
    <row r="113" spans="1:14" x14ac:dyDescent="0.25">
      <c r="A113" s="161"/>
      <c r="B113" s="162" t="s">
        <v>116</v>
      </c>
      <c r="C113" s="163">
        <v>10664</v>
      </c>
      <c r="D113" s="163">
        <v>7592</v>
      </c>
      <c r="E113" s="163">
        <v>2076</v>
      </c>
      <c r="F113" s="163">
        <v>6802</v>
      </c>
      <c r="G113" s="163">
        <v>4406</v>
      </c>
      <c r="H113" s="163">
        <v>10904</v>
      </c>
      <c r="I113" s="164">
        <f t="shared" si="45"/>
        <v>1.4748070812528371</v>
      </c>
      <c r="J113" s="165">
        <f t="shared" si="42"/>
        <v>0.43624868282402529</v>
      </c>
      <c r="K113" s="163">
        <f t="shared" si="43"/>
        <v>6498</v>
      </c>
      <c r="L113" s="163">
        <f t="shared" si="44"/>
        <v>3312</v>
      </c>
      <c r="M113" s="164">
        <f t="shared" si="46"/>
        <v>3.4443992028351223E-3</v>
      </c>
      <c r="N113" s="79"/>
    </row>
    <row r="114" spans="1:14" x14ac:dyDescent="0.25">
      <c r="A114" s="161"/>
      <c r="B114" s="162" t="s">
        <v>123</v>
      </c>
      <c r="C114" s="163">
        <v>2661</v>
      </c>
      <c r="D114" s="163">
        <v>1718</v>
      </c>
      <c r="E114" s="163">
        <v>230</v>
      </c>
      <c r="F114" s="163">
        <v>3070</v>
      </c>
      <c r="G114" s="163">
        <v>6655</v>
      </c>
      <c r="H114" s="163">
        <v>4208</v>
      </c>
      <c r="I114" s="164">
        <f t="shared" si="45"/>
        <v>-0.36769346356123211</v>
      </c>
      <c r="J114" s="165">
        <f t="shared" si="42"/>
        <v>1.4493597206053552</v>
      </c>
      <c r="K114" s="163">
        <f t="shared" si="43"/>
        <v>-2447</v>
      </c>
      <c r="L114" s="163">
        <f t="shared" si="44"/>
        <v>2490</v>
      </c>
      <c r="M114" s="164">
        <f t="shared" si="46"/>
        <v>1.329239897792571E-3</v>
      </c>
      <c r="N114" s="79"/>
    </row>
    <row r="115" spans="1:14" x14ac:dyDescent="0.25">
      <c r="A115" s="161"/>
      <c r="B115" s="162" t="s">
        <v>119</v>
      </c>
      <c r="C115" s="163">
        <v>3018</v>
      </c>
      <c r="D115" s="163">
        <v>1511</v>
      </c>
      <c r="E115" s="163">
        <v>1415</v>
      </c>
      <c r="F115" s="163">
        <v>2701</v>
      </c>
      <c r="G115" s="163">
        <v>2228</v>
      </c>
      <c r="H115" s="163">
        <v>3906</v>
      </c>
      <c r="I115" s="164">
        <f t="shared" si="45"/>
        <v>0.7531418312387792</v>
      </c>
      <c r="J115" s="165">
        <f t="shared" si="42"/>
        <v>1.5850430178689607</v>
      </c>
      <c r="K115" s="163">
        <f t="shared" si="43"/>
        <v>1678</v>
      </c>
      <c r="L115" s="163">
        <f t="shared" si="44"/>
        <v>2395</v>
      </c>
      <c r="M115" s="164">
        <f t="shared" si="46"/>
        <v>1.2338429279414882E-3</v>
      </c>
      <c r="N115" s="79"/>
    </row>
    <row r="116" spans="1:14" x14ac:dyDescent="0.25">
      <c r="A116" s="161"/>
      <c r="B116" s="162" t="s">
        <v>128</v>
      </c>
      <c r="C116" s="163">
        <v>145</v>
      </c>
      <c r="D116" s="163">
        <v>365</v>
      </c>
      <c r="E116" s="163">
        <v>0</v>
      </c>
      <c r="F116" s="163">
        <v>5288</v>
      </c>
      <c r="G116" s="163">
        <v>682</v>
      </c>
      <c r="H116" s="163">
        <v>352</v>
      </c>
      <c r="I116" s="164">
        <f t="shared" si="45"/>
        <v>-0.4838709677419355</v>
      </c>
      <c r="J116" s="165">
        <f t="shared" si="42"/>
        <v>-3.5616438356164348E-2</v>
      </c>
      <c r="K116" s="163">
        <f t="shared" si="43"/>
        <v>-330</v>
      </c>
      <c r="L116" s="163">
        <f t="shared" si="44"/>
        <v>-13</v>
      </c>
      <c r="M116" s="164">
        <f t="shared" si="46"/>
        <v>1.1119117015755347E-4</v>
      </c>
      <c r="N116" s="79"/>
    </row>
    <row r="117" spans="1:14" x14ac:dyDescent="0.25">
      <c r="A117" s="161" t="s">
        <v>144</v>
      </c>
      <c r="B117" s="162" t="s">
        <v>131</v>
      </c>
      <c r="C117" s="163">
        <v>400</v>
      </c>
      <c r="D117" s="163">
        <v>433</v>
      </c>
      <c r="E117" s="163">
        <v>12</v>
      </c>
      <c r="F117" s="163">
        <v>258</v>
      </c>
      <c r="G117" s="163">
        <v>251</v>
      </c>
      <c r="H117" s="163">
        <v>185</v>
      </c>
      <c r="I117" s="164">
        <f t="shared" si="45"/>
        <v>-0.26294820717131473</v>
      </c>
      <c r="J117" s="165">
        <f t="shared" si="42"/>
        <v>-0.57274826789838329</v>
      </c>
      <c r="K117" s="163">
        <f t="shared" si="43"/>
        <v>-66</v>
      </c>
      <c r="L117" s="163">
        <f t="shared" si="44"/>
        <v>-248</v>
      </c>
      <c r="M117" s="164">
        <f t="shared" si="46"/>
        <v>5.8438541133941454E-5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10285</v>
      </c>
      <c r="D118" s="169">
        <f t="shared" si="47"/>
        <v>14015</v>
      </c>
      <c r="E118" s="169">
        <f t="shared" si="47"/>
        <v>1296</v>
      </c>
      <c r="F118" s="169">
        <f t="shared" si="47"/>
        <v>17746</v>
      </c>
      <c r="G118" s="169">
        <f t="shared" si="47"/>
        <v>16555</v>
      </c>
      <c r="H118" s="169">
        <f t="shared" si="47"/>
        <v>17836</v>
      </c>
      <c r="I118" s="170">
        <f t="shared" si="45"/>
        <v>7.7378435517970301E-2</v>
      </c>
      <c r="J118" s="171">
        <f t="shared" si="42"/>
        <v>0.27263646093471272</v>
      </c>
      <c r="K118" s="169">
        <f>H118-G118</f>
        <v>1281</v>
      </c>
      <c r="L118" s="169">
        <f t="shared" si="44"/>
        <v>3821</v>
      </c>
      <c r="M118" s="170">
        <f t="shared" si="46"/>
        <v>5.6341071333242147E-3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44079</v>
      </c>
      <c r="D120" s="176">
        <v>40116</v>
      </c>
      <c r="E120" s="176">
        <v>17308</v>
      </c>
      <c r="F120" s="176">
        <v>48246</v>
      </c>
      <c r="G120" s="176">
        <v>49321</v>
      </c>
      <c r="H120" s="176">
        <v>43124</v>
      </c>
      <c r="I120" s="177">
        <f>IFERROR(H120/G120-1,"-")</f>
        <v>-0.1256462764339733</v>
      </c>
      <c r="J120" s="177">
        <f>IFERROR(H120/D120-1,"-")</f>
        <v>7.4982550603250653E-2</v>
      </c>
      <c r="K120" s="176">
        <f>H120-G120</f>
        <v>-6197</v>
      </c>
      <c r="L120" s="176">
        <f>H120-D120</f>
        <v>3008</v>
      </c>
      <c r="M120" s="177">
        <f>H120/H$8</f>
        <v>1.3622181880324817E-2</v>
      </c>
      <c r="N120" s="79"/>
    </row>
    <row r="121" spans="1:14" x14ac:dyDescent="0.25">
      <c r="A121" s="161" t="s">
        <v>96</v>
      </c>
      <c r="B121" s="157" t="s">
        <v>97</v>
      </c>
      <c r="C121" s="158">
        <v>23290</v>
      </c>
      <c r="D121" s="158">
        <v>20320</v>
      </c>
      <c r="E121" s="158">
        <v>12162</v>
      </c>
      <c r="F121" s="158">
        <v>26214</v>
      </c>
      <c r="G121" s="158">
        <v>28464</v>
      </c>
      <c r="H121" s="158">
        <v>24346</v>
      </c>
      <c r="I121" s="159">
        <f>IFERROR(H121/G121-1,"-")</f>
        <v>-0.14467397414277683</v>
      </c>
      <c r="J121" s="160">
        <f t="shared" ref="J121:J132" si="48">IFERROR(H121/D121-1,"-")</f>
        <v>0.19812992125984241</v>
      </c>
      <c r="K121" s="158">
        <f t="shared" ref="K121:K131" si="49">H121-G121</f>
        <v>-4118</v>
      </c>
      <c r="L121" s="158">
        <f t="shared" ref="L121:L132" si="50">H121-D121</f>
        <v>4026</v>
      </c>
      <c r="M121" s="159">
        <f>H121/H$8</f>
        <v>7.690512013226695E-3</v>
      </c>
      <c r="N121" s="79"/>
    </row>
    <row r="122" spans="1:14" x14ac:dyDescent="0.25">
      <c r="A122" s="161" t="s">
        <v>103</v>
      </c>
      <c r="B122" s="162" t="s">
        <v>103</v>
      </c>
      <c r="C122" s="163">
        <v>115685</v>
      </c>
      <c r="D122" s="163">
        <v>90547</v>
      </c>
      <c r="E122" s="163">
        <v>32750</v>
      </c>
      <c r="F122" s="163">
        <v>106682</v>
      </c>
      <c r="G122" s="163">
        <v>101584</v>
      </c>
      <c r="H122" s="163">
        <v>112133</v>
      </c>
      <c r="I122" s="164">
        <f>IFERROR(H122/G122-1,"-")</f>
        <v>0.10384509371554573</v>
      </c>
      <c r="J122" s="165">
        <f t="shared" si="48"/>
        <v>0.23839552939357467</v>
      </c>
      <c r="K122" s="163">
        <f t="shared" si="49"/>
        <v>10549</v>
      </c>
      <c r="L122" s="163">
        <f t="shared" si="50"/>
        <v>21586</v>
      </c>
      <c r="M122" s="164">
        <f>H122/H$8</f>
        <v>3.5421021259309494E-2</v>
      </c>
      <c r="N122" s="79"/>
    </row>
    <row r="123" spans="1:14" x14ac:dyDescent="0.25">
      <c r="A123" s="161" t="s">
        <v>100</v>
      </c>
      <c r="B123" s="162" t="s">
        <v>100</v>
      </c>
      <c r="C123" s="163">
        <v>109039</v>
      </c>
      <c r="D123" s="163">
        <v>102230</v>
      </c>
      <c r="E123" s="163">
        <v>49974</v>
      </c>
      <c r="F123" s="163">
        <v>118534</v>
      </c>
      <c r="G123" s="163">
        <v>151841</v>
      </c>
      <c r="H123" s="163">
        <v>142105</v>
      </c>
      <c r="I123" s="164">
        <f>IFERROR(H123/G123-1,"-")</f>
        <v>-6.4119704164224411E-2</v>
      </c>
      <c r="J123" s="165">
        <f t="shared" si="48"/>
        <v>0.39005184388144376</v>
      </c>
      <c r="K123" s="163">
        <f t="shared" si="49"/>
        <v>-9736</v>
      </c>
      <c r="L123" s="163">
        <f t="shared" si="50"/>
        <v>39875</v>
      </c>
      <c r="M123" s="164">
        <f>H123/H$8</f>
        <v>4.4888696691020268E-2</v>
      </c>
      <c r="N123" s="79"/>
    </row>
    <row r="124" spans="1:14" x14ac:dyDescent="0.25">
      <c r="A124" s="161"/>
      <c r="B124" s="157" t="s">
        <v>107</v>
      </c>
      <c r="C124" s="158">
        <v>20789</v>
      </c>
      <c r="D124" s="158">
        <v>19796</v>
      </c>
      <c r="E124" s="158">
        <v>5146</v>
      </c>
      <c r="F124" s="158">
        <v>22032</v>
      </c>
      <c r="G124" s="158">
        <v>20857</v>
      </c>
      <c r="H124" s="158">
        <v>18778</v>
      </c>
      <c r="I124" s="159">
        <f>IFERROR(H124/G124-1,"-")</f>
        <v>-9.9678764923047392E-2</v>
      </c>
      <c r="J124" s="160">
        <f t="shared" si="48"/>
        <v>-5.1424530208122876E-2</v>
      </c>
      <c r="K124" s="158">
        <f t="shared" si="49"/>
        <v>-2079</v>
      </c>
      <c r="L124" s="158">
        <f t="shared" si="50"/>
        <v>-1018</v>
      </c>
      <c r="M124" s="159">
        <f>H124/H$8</f>
        <v>5.9316698670981221E-3</v>
      </c>
      <c r="N124" s="79"/>
    </row>
    <row r="125" spans="1:14" s="56" customFormat="1" x14ac:dyDescent="0.25">
      <c r="A125" s="161"/>
      <c r="B125" s="162" t="s">
        <v>110</v>
      </c>
      <c r="C125" s="163">
        <v>3057</v>
      </c>
      <c r="D125" s="163">
        <v>2070</v>
      </c>
      <c r="E125" s="163">
        <v>273</v>
      </c>
      <c r="F125" s="163">
        <v>2166</v>
      </c>
      <c r="G125" s="163">
        <v>4936</v>
      </c>
      <c r="H125" s="163">
        <v>1826</v>
      </c>
      <c r="I125" s="164">
        <f t="shared" ref="I125:I132" si="51">IFERROR(H125/G125-1,"-")</f>
        <v>-0.63006482982171796</v>
      </c>
      <c r="J125" s="165">
        <f t="shared" si="48"/>
        <v>-0.11787439613526574</v>
      </c>
      <c r="K125" s="163">
        <f t="shared" si="49"/>
        <v>-3110</v>
      </c>
      <c r="L125" s="163">
        <f t="shared" si="50"/>
        <v>-244</v>
      </c>
      <c r="M125" s="164">
        <f t="shared" ref="M125:M132" si="52">H125/H$8</f>
        <v>5.7680419519230859E-4</v>
      </c>
      <c r="N125" s="166"/>
    </row>
    <row r="126" spans="1:14" s="56" customFormat="1" x14ac:dyDescent="0.25">
      <c r="A126" s="161"/>
      <c r="B126" s="162" t="s">
        <v>113</v>
      </c>
      <c r="C126" s="163">
        <v>2637</v>
      </c>
      <c r="D126" s="163">
        <v>2455</v>
      </c>
      <c r="E126" s="163">
        <v>260</v>
      </c>
      <c r="F126" s="163">
        <v>2874</v>
      </c>
      <c r="G126" s="163">
        <v>3162</v>
      </c>
      <c r="H126" s="163">
        <v>3189</v>
      </c>
      <c r="I126" s="164">
        <f t="shared" si="51"/>
        <v>8.5388994307400434E-3</v>
      </c>
      <c r="J126" s="165">
        <f t="shared" si="48"/>
        <v>0.29898167006109988</v>
      </c>
      <c r="K126" s="163">
        <f t="shared" si="49"/>
        <v>27</v>
      </c>
      <c r="L126" s="163">
        <f t="shared" si="50"/>
        <v>734</v>
      </c>
      <c r="M126" s="164">
        <f t="shared" si="52"/>
        <v>1.0073540955466988E-3</v>
      </c>
      <c r="N126" s="166"/>
    </row>
    <row r="127" spans="1:14" x14ac:dyDescent="0.25">
      <c r="A127" s="161"/>
      <c r="B127" s="162" t="s">
        <v>116</v>
      </c>
      <c r="C127" s="163">
        <v>1421</v>
      </c>
      <c r="D127" s="163">
        <v>1738</v>
      </c>
      <c r="E127" s="163">
        <v>349</v>
      </c>
      <c r="F127" s="163">
        <v>1751</v>
      </c>
      <c r="G127" s="163">
        <v>1685</v>
      </c>
      <c r="H127" s="163">
        <v>1740</v>
      </c>
      <c r="I127" s="164">
        <f t="shared" si="51"/>
        <v>3.2640949554896048E-2</v>
      </c>
      <c r="J127" s="165">
        <f t="shared" si="48"/>
        <v>1.1507479861909697E-3</v>
      </c>
      <c r="K127" s="163">
        <f t="shared" si="49"/>
        <v>55</v>
      </c>
      <c r="L127" s="163">
        <f t="shared" si="50"/>
        <v>2</v>
      </c>
      <c r="M127" s="164">
        <f t="shared" si="52"/>
        <v>5.4963817066517912E-4</v>
      </c>
      <c r="N127" s="79"/>
    </row>
    <row r="128" spans="1:14" x14ac:dyDescent="0.25">
      <c r="A128" s="161"/>
      <c r="B128" s="162" t="s">
        <v>123</v>
      </c>
      <c r="C128" s="163">
        <v>365</v>
      </c>
      <c r="D128" s="163">
        <v>306</v>
      </c>
      <c r="E128" s="163">
        <v>47</v>
      </c>
      <c r="F128" s="163">
        <v>371</v>
      </c>
      <c r="G128" s="163">
        <v>441</v>
      </c>
      <c r="H128" s="163">
        <v>517</v>
      </c>
      <c r="I128" s="164">
        <f t="shared" si="51"/>
        <v>0.17233560090702937</v>
      </c>
      <c r="J128" s="165">
        <f t="shared" si="48"/>
        <v>0.68954248366013071</v>
      </c>
      <c r="K128" s="163">
        <f t="shared" si="49"/>
        <v>76</v>
      </c>
      <c r="L128" s="163">
        <f t="shared" si="50"/>
        <v>211</v>
      </c>
      <c r="M128" s="164">
        <f t="shared" si="52"/>
        <v>1.6331203116890666E-4</v>
      </c>
      <c r="N128" s="79"/>
    </row>
    <row r="129" spans="1:14" x14ac:dyDescent="0.25">
      <c r="A129" s="161"/>
      <c r="B129" s="162" t="s">
        <v>119</v>
      </c>
      <c r="C129" s="163">
        <v>406</v>
      </c>
      <c r="D129" s="163">
        <v>285</v>
      </c>
      <c r="E129" s="163">
        <v>131</v>
      </c>
      <c r="F129" s="163">
        <v>291</v>
      </c>
      <c r="G129" s="163">
        <v>386</v>
      </c>
      <c r="H129" s="163">
        <v>369</v>
      </c>
      <c r="I129" s="164">
        <f t="shared" si="51"/>
        <v>-4.4041450777202118E-2</v>
      </c>
      <c r="J129" s="165">
        <f t="shared" si="48"/>
        <v>0.29473684210526319</v>
      </c>
      <c r="K129" s="163">
        <f t="shared" si="49"/>
        <v>-17</v>
      </c>
      <c r="L129" s="163">
        <f t="shared" si="50"/>
        <v>84</v>
      </c>
      <c r="M129" s="164">
        <f t="shared" si="52"/>
        <v>1.1656119826175349E-4</v>
      </c>
      <c r="N129" s="79"/>
    </row>
    <row r="130" spans="1:14" x14ac:dyDescent="0.25">
      <c r="A130" s="161"/>
      <c r="B130" s="162" t="s">
        <v>128</v>
      </c>
      <c r="C130" s="163">
        <v>273</v>
      </c>
      <c r="D130" s="163">
        <v>168</v>
      </c>
      <c r="E130" s="163">
        <v>45</v>
      </c>
      <c r="F130" s="163">
        <v>275</v>
      </c>
      <c r="G130" s="163">
        <v>223</v>
      </c>
      <c r="H130" s="163">
        <v>251</v>
      </c>
      <c r="I130" s="164">
        <f t="shared" si="51"/>
        <v>0.12556053811659185</v>
      </c>
      <c r="J130" s="165">
        <f t="shared" si="48"/>
        <v>0.49404761904761907</v>
      </c>
      <c r="K130" s="163">
        <f t="shared" si="49"/>
        <v>28</v>
      </c>
      <c r="L130" s="163">
        <f t="shared" si="50"/>
        <v>83</v>
      </c>
      <c r="M130" s="164">
        <f t="shared" si="52"/>
        <v>7.9286885538482725E-5</v>
      </c>
      <c r="N130" s="79"/>
    </row>
    <row r="131" spans="1:14" x14ac:dyDescent="0.25">
      <c r="A131" s="161" t="s">
        <v>144</v>
      </c>
      <c r="B131" s="162" t="s">
        <v>131</v>
      </c>
      <c r="C131" s="163">
        <v>526</v>
      </c>
      <c r="D131" s="163">
        <v>472</v>
      </c>
      <c r="E131" s="163">
        <v>33</v>
      </c>
      <c r="F131" s="163">
        <v>286</v>
      </c>
      <c r="G131" s="163">
        <v>452</v>
      </c>
      <c r="H131" s="163">
        <v>379</v>
      </c>
      <c r="I131" s="164">
        <f t="shared" si="51"/>
        <v>-0.16150442477876104</v>
      </c>
      <c r="J131" s="165">
        <f t="shared" si="48"/>
        <v>-0.19703389830508478</v>
      </c>
      <c r="K131" s="163">
        <f t="shared" si="49"/>
        <v>-73</v>
      </c>
      <c r="L131" s="163">
        <f t="shared" si="50"/>
        <v>-93</v>
      </c>
      <c r="M131" s="164">
        <f t="shared" si="52"/>
        <v>1.1972003832304763E-4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12104</v>
      </c>
      <c r="D132" s="169">
        <f t="shared" si="53"/>
        <v>12302</v>
      </c>
      <c r="E132" s="169">
        <f t="shared" si="53"/>
        <v>4008</v>
      </c>
      <c r="F132" s="169">
        <f t="shared" si="53"/>
        <v>14018</v>
      </c>
      <c r="G132" s="169">
        <f t="shared" si="53"/>
        <v>9572</v>
      </c>
      <c r="H132" s="169">
        <f t="shared" si="53"/>
        <v>10507</v>
      </c>
      <c r="I132" s="170">
        <f t="shared" si="51"/>
        <v>9.7680735478478997E-2</v>
      </c>
      <c r="J132" s="171">
        <f t="shared" si="48"/>
        <v>-0.14591123394569994</v>
      </c>
      <c r="K132" s="169">
        <f>H132-G132</f>
        <v>935</v>
      </c>
      <c r="L132" s="169">
        <f t="shared" si="50"/>
        <v>-1795</v>
      </c>
      <c r="M132" s="170">
        <f t="shared" si="52"/>
        <v>3.318993252401745E-3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171180</v>
      </c>
      <c r="D134" s="176">
        <v>161488</v>
      </c>
      <c r="E134" s="176">
        <v>24343</v>
      </c>
      <c r="F134" s="176">
        <v>154114</v>
      </c>
      <c r="G134" s="176">
        <v>170708</v>
      </c>
      <c r="H134" s="176">
        <v>177711</v>
      </c>
      <c r="I134" s="177">
        <f>IFERROR(H134/G134-1,"-")</f>
        <v>4.1023267802329233E-2</v>
      </c>
      <c r="J134" s="177">
        <f>IFERROR(H134/D134-1,"-")</f>
        <v>0.10045947686515411</v>
      </c>
      <c r="K134" s="176">
        <f>H134-G134</f>
        <v>7003</v>
      </c>
      <c r="L134" s="176">
        <f>H134-D134</f>
        <v>16223</v>
      </c>
      <c r="M134" s="177">
        <f>H134/H$8</f>
        <v>5.6136062613264162E-2</v>
      </c>
      <c r="N134" s="79"/>
    </row>
    <row r="135" spans="1:14" x14ac:dyDescent="0.25">
      <c r="A135" s="161" t="s">
        <v>96</v>
      </c>
      <c r="B135" s="157" t="s">
        <v>97</v>
      </c>
      <c r="C135" s="158">
        <v>10336</v>
      </c>
      <c r="D135" s="158">
        <v>14688</v>
      </c>
      <c r="E135" s="158">
        <v>9331</v>
      </c>
      <c r="F135" s="158">
        <v>5869</v>
      </c>
      <c r="G135" s="158">
        <v>7638</v>
      </c>
      <c r="H135" s="158">
        <v>11565</v>
      </c>
      <c r="I135" s="159">
        <f>IFERROR(H135/G135-1,"-")</f>
        <v>0.51413982717989004</v>
      </c>
      <c r="J135" s="160">
        <f t="shared" ref="J135:J146" si="54">IFERROR(H135/D135-1,"-")</f>
        <v>-0.21262254901960786</v>
      </c>
      <c r="K135" s="158">
        <f t="shared" ref="K135:K145" si="55">H135-G135</f>
        <v>3927</v>
      </c>
      <c r="L135" s="158">
        <f t="shared" ref="L135:L146" si="56">H135-D135</f>
        <v>-3123</v>
      </c>
      <c r="M135" s="159">
        <f>H135/H$8</f>
        <v>3.6531985308866644E-3</v>
      </c>
      <c r="N135" s="79"/>
    </row>
    <row r="136" spans="1:14" x14ac:dyDescent="0.25">
      <c r="A136" s="161" t="s">
        <v>103</v>
      </c>
      <c r="B136" s="162" t="s">
        <v>103</v>
      </c>
      <c r="C136" s="163">
        <v>136915</v>
      </c>
      <c r="D136" s="163">
        <v>90010</v>
      </c>
      <c r="E136" s="163">
        <v>34399</v>
      </c>
      <c r="F136" s="163">
        <v>51915</v>
      </c>
      <c r="G136" s="163">
        <v>56049</v>
      </c>
      <c r="H136" s="163">
        <v>45454</v>
      </c>
      <c r="I136" s="164">
        <f>IFERROR(H136/G136-1,"-")</f>
        <v>-0.18903102642330816</v>
      </c>
      <c r="J136" s="165">
        <f t="shared" si="54"/>
        <v>-0.49501166537051444</v>
      </c>
      <c r="K136" s="163">
        <f t="shared" si="55"/>
        <v>-10595</v>
      </c>
      <c r="L136" s="163">
        <f t="shared" si="56"/>
        <v>-44556</v>
      </c>
      <c r="M136" s="164">
        <f>H136/H$8</f>
        <v>1.435819161460635E-2</v>
      </c>
      <c r="N136" s="79"/>
    </row>
    <row r="137" spans="1:14" x14ac:dyDescent="0.25">
      <c r="A137" s="161" t="s">
        <v>100</v>
      </c>
      <c r="B137" s="162" t="s">
        <v>100</v>
      </c>
      <c r="C137" s="163">
        <v>56818</v>
      </c>
      <c r="D137" s="163">
        <v>87982</v>
      </c>
      <c r="E137" s="163">
        <v>19349</v>
      </c>
      <c r="F137" s="163">
        <v>41790</v>
      </c>
      <c r="G137" s="163">
        <v>47195</v>
      </c>
      <c r="H137" s="163">
        <v>47041</v>
      </c>
      <c r="I137" s="164">
        <f>IFERROR(H137/G137-1,"-")</f>
        <v>-3.2630575272803997E-3</v>
      </c>
      <c r="J137" s="165">
        <f t="shared" si="54"/>
        <v>-0.46533381828101206</v>
      </c>
      <c r="K137" s="163">
        <f t="shared" si="55"/>
        <v>-154</v>
      </c>
      <c r="L137" s="163">
        <f t="shared" si="56"/>
        <v>-40941</v>
      </c>
      <c r="M137" s="164">
        <f>H137/H$8</f>
        <v>1.4859499532333729E-2</v>
      </c>
      <c r="N137" s="79"/>
    </row>
    <row r="138" spans="1:14" x14ac:dyDescent="0.25">
      <c r="A138" s="161"/>
      <c r="B138" s="157" t="s">
        <v>107</v>
      </c>
      <c r="C138" s="158">
        <v>160844</v>
      </c>
      <c r="D138" s="158">
        <v>146800</v>
      </c>
      <c r="E138" s="158">
        <v>15012</v>
      </c>
      <c r="F138" s="158">
        <v>148245</v>
      </c>
      <c r="G138" s="158">
        <v>163070</v>
      </c>
      <c r="H138" s="158">
        <v>166146</v>
      </c>
      <c r="I138" s="159">
        <f>IFERROR(H138/G138-1,"-")</f>
        <v>1.8863064941436303E-2</v>
      </c>
      <c r="J138" s="160">
        <f t="shared" si="54"/>
        <v>0.13178474114441419</v>
      </c>
      <c r="K138" s="158">
        <f t="shared" si="55"/>
        <v>3076</v>
      </c>
      <c r="L138" s="158">
        <f t="shared" si="56"/>
        <v>19346</v>
      </c>
      <c r="M138" s="159">
        <f>H138/H$8</f>
        <v>5.2482864082377498E-2</v>
      </c>
      <c r="N138" s="79"/>
    </row>
    <row r="139" spans="1:14" s="56" customFormat="1" x14ac:dyDescent="0.25">
      <c r="A139" s="161"/>
      <c r="B139" s="162" t="s">
        <v>110</v>
      </c>
      <c r="C139" s="163">
        <v>87660</v>
      </c>
      <c r="D139" s="163">
        <v>77126</v>
      </c>
      <c r="E139" s="163">
        <v>2708</v>
      </c>
      <c r="F139" s="163">
        <v>74615</v>
      </c>
      <c r="G139" s="163">
        <v>76376</v>
      </c>
      <c r="H139" s="163">
        <v>81903</v>
      </c>
      <c r="I139" s="164">
        <f t="shared" ref="I139:I146" si="57">IFERROR(H139/G139-1,"-")</f>
        <v>7.2365664606682811E-2</v>
      </c>
      <c r="J139" s="165">
        <f t="shared" si="54"/>
        <v>6.1937608588543469E-2</v>
      </c>
      <c r="K139" s="163">
        <f t="shared" si="55"/>
        <v>5527</v>
      </c>
      <c r="L139" s="163">
        <f t="shared" si="56"/>
        <v>4777</v>
      </c>
      <c r="M139" s="164">
        <f t="shared" ref="M139:M146" si="58">H139/H$8</f>
        <v>2.5871847754017335E-2</v>
      </c>
      <c r="N139" s="166"/>
    </row>
    <row r="140" spans="1:14" s="56" customFormat="1" x14ac:dyDescent="0.25">
      <c r="A140" s="161"/>
      <c r="B140" s="162" t="s">
        <v>113</v>
      </c>
      <c r="C140" s="163">
        <v>17354</v>
      </c>
      <c r="D140" s="163">
        <v>11416</v>
      </c>
      <c r="E140" s="163">
        <v>926</v>
      </c>
      <c r="F140" s="163">
        <v>12307</v>
      </c>
      <c r="G140" s="163">
        <v>18958</v>
      </c>
      <c r="H140" s="163">
        <v>17259</v>
      </c>
      <c r="I140" s="164">
        <f t="shared" si="57"/>
        <v>-8.9619158139044197E-2</v>
      </c>
      <c r="J140" s="165">
        <f t="shared" si="54"/>
        <v>0.51182550805886473</v>
      </c>
      <c r="K140" s="163">
        <f t="shared" si="55"/>
        <v>-1699</v>
      </c>
      <c r="L140" s="163">
        <f t="shared" si="56"/>
        <v>5843</v>
      </c>
      <c r="M140" s="164">
        <f t="shared" si="58"/>
        <v>5.4518420617875431E-3</v>
      </c>
      <c r="N140" s="166"/>
    </row>
    <row r="141" spans="1:14" x14ac:dyDescent="0.25">
      <c r="A141" s="161"/>
      <c r="B141" s="162" t="s">
        <v>116</v>
      </c>
      <c r="C141" s="163">
        <v>13224</v>
      </c>
      <c r="D141" s="163">
        <v>12991</v>
      </c>
      <c r="E141" s="163">
        <v>5235</v>
      </c>
      <c r="F141" s="163">
        <v>17416</v>
      </c>
      <c r="G141" s="163">
        <v>15664</v>
      </c>
      <c r="H141" s="163">
        <v>17244</v>
      </c>
      <c r="I141" s="164">
        <f t="shared" si="57"/>
        <v>0.1008682328907049</v>
      </c>
      <c r="J141" s="165">
        <f t="shared" si="54"/>
        <v>0.3273804941882843</v>
      </c>
      <c r="K141" s="163">
        <f t="shared" si="55"/>
        <v>1580</v>
      </c>
      <c r="L141" s="163">
        <f t="shared" si="56"/>
        <v>4253</v>
      </c>
      <c r="M141" s="164">
        <f t="shared" si="58"/>
        <v>5.4471038016956023E-3</v>
      </c>
      <c r="N141" s="79"/>
    </row>
    <row r="142" spans="1:14" x14ac:dyDescent="0.25">
      <c r="A142" s="161"/>
      <c r="B142" s="162" t="s">
        <v>123</v>
      </c>
      <c r="C142" s="163">
        <v>2574</v>
      </c>
      <c r="D142" s="163">
        <v>2824</v>
      </c>
      <c r="E142" s="163">
        <v>87</v>
      </c>
      <c r="F142" s="163">
        <v>4458</v>
      </c>
      <c r="G142" s="163">
        <v>7404</v>
      </c>
      <c r="H142" s="163">
        <v>5114</v>
      </c>
      <c r="I142" s="164">
        <f t="shared" si="57"/>
        <v>-0.3092922744462453</v>
      </c>
      <c r="J142" s="165">
        <f t="shared" si="54"/>
        <v>0.81090651558073645</v>
      </c>
      <c r="K142" s="163">
        <f t="shared" si="55"/>
        <v>-2290</v>
      </c>
      <c r="L142" s="163">
        <f t="shared" si="56"/>
        <v>2290</v>
      </c>
      <c r="M142" s="164">
        <f t="shared" si="58"/>
        <v>1.6154308073458195E-3</v>
      </c>
      <c r="N142" s="79"/>
    </row>
    <row r="143" spans="1:14" x14ac:dyDescent="0.25">
      <c r="A143" s="161"/>
      <c r="B143" s="162" t="s">
        <v>119</v>
      </c>
      <c r="C143" s="163">
        <v>3105</v>
      </c>
      <c r="D143" s="163">
        <v>2405</v>
      </c>
      <c r="E143" s="163">
        <v>641</v>
      </c>
      <c r="F143" s="163">
        <v>2416</v>
      </c>
      <c r="G143" s="163">
        <v>3994</v>
      </c>
      <c r="H143" s="163">
        <v>2226</v>
      </c>
      <c r="I143" s="164">
        <f t="shared" si="57"/>
        <v>-0.44266399599399098</v>
      </c>
      <c r="J143" s="165">
        <f t="shared" si="54"/>
        <v>-7.4428274428274377E-2</v>
      </c>
      <c r="K143" s="163">
        <f t="shared" si="55"/>
        <v>-1768</v>
      </c>
      <c r="L143" s="163">
        <f t="shared" si="56"/>
        <v>-179</v>
      </c>
      <c r="M143" s="164">
        <f t="shared" si="58"/>
        <v>7.0315779764407388E-4</v>
      </c>
      <c r="N143" s="79"/>
    </row>
    <row r="144" spans="1:14" x14ac:dyDescent="0.25">
      <c r="A144" s="161"/>
      <c r="B144" s="162" t="s">
        <v>128</v>
      </c>
      <c r="C144" s="163">
        <v>398</v>
      </c>
      <c r="D144" s="163">
        <v>1656</v>
      </c>
      <c r="E144" s="163">
        <v>3</v>
      </c>
      <c r="F144" s="163">
        <v>539</v>
      </c>
      <c r="G144" s="163">
        <v>545</v>
      </c>
      <c r="H144" s="163">
        <v>1114</v>
      </c>
      <c r="I144" s="164">
        <f t="shared" si="57"/>
        <v>1.0440366972477064</v>
      </c>
      <c r="J144" s="165">
        <f t="shared" si="54"/>
        <v>-0.32729468599033817</v>
      </c>
      <c r="K144" s="163">
        <f t="shared" si="55"/>
        <v>569</v>
      </c>
      <c r="L144" s="163">
        <f t="shared" si="56"/>
        <v>-542</v>
      </c>
      <c r="M144" s="164">
        <f t="shared" si="58"/>
        <v>3.5189478282816639E-4</v>
      </c>
      <c r="N144" s="79"/>
    </row>
    <row r="145" spans="1:14" x14ac:dyDescent="0.25">
      <c r="A145" s="161" t="s">
        <v>144</v>
      </c>
      <c r="B145" s="162" t="s">
        <v>131</v>
      </c>
      <c r="C145" s="163">
        <v>2721</v>
      </c>
      <c r="D145" s="163">
        <v>1637</v>
      </c>
      <c r="E145" s="163">
        <v>331</v>
      </c>
      <c r="F145" s="163">
        <v>612</v>
      </c>
      <c r="G145" s="163">
        <v>560</v>
      </c>
      <c r="H145" s="163">
        <v>1129</v>
      </c>
      <c r="I145" s="164">
        <f t="shared" si="57"/>
        <v>1.0160714285714287</v>
      </c>
      <c r="J145" s="165">
        <f t="shared" si="54"/>
        <v>-0.3103237629810629</v>
      </c>
      <c r="K145" s="163">
        <f t="shared" si="55"/>
        <v>569</v>
      </c>
      <c r="L145" s="163">
        <f t="shared" si="56"/>
        <v>-508</v>
      </c>
      <c r="M145" s="164">
        <f t="shared" si="58"/>
        <v>3.5663304292010754E-4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33808</v>
      </c>
      <c r="D146" s="169">
        <f t="shared" si="59"/>
        <v>36745</v>
      </c>
      <c r="E146" s="169">
        <f t="shared" si="59"/>
        <v>5081</v>
      </c>
      <c r="F146" s="169">
        <f t="shared" si="59"/>
        <v>35882</v>
      </c>
      <c r="G146" s="169">
        <f t="shared" si="59"/>
        <v>39569</v>
      </c>
      <c r="H146" s="169">
        <f t="shared" si="59"/>
        <v>40157</v>
      </c>
      <c r="I146" s="170">
        <f t="shared" si="57"/>
        <v>1.4860117768960457E-2</v>
      </c>
      <c r="J146" s="171">
        <f t="shared" si="54"/>
        <v>9.2856170907606561E-2</v>
      </c>
      <c r="K146" s="169">
        <f>H146-G146</f>
        <v>588</v>
      </c>
      <c r="L146" s="169">
        <f t="shared" si="56"/>
        <v>3412</v>
      </c>
      <c r="M146" s="170">
        <f t="shared" si="58"/>
        <v>1.2684954034138848E-2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61529</v>
      </c>
      <c r="D148" s="176">
        <v>52497</v>
      </c>
      <c r="E148" s="176">
        <v>6958</v>
      </c>
      <c r="F148" s="176">
        <v>49304</v>
      </c>
      <c r="G148" s="176">
        <v>57291</v>
      </c>
      <c r="H148" s="176">
        <v>57597</v>
      </c>
      <c r="I148" s="177">
        <f>IFERROR(H148/G148-1,"-")</f>
        <v>5.3411530606901625E-3</v>
      </c>
      <c r="J148" s="177">
        <f>IFERROR(H148/D148-1,"-")</f>
        <v>9.714840848048456E-2</v>
      </c>
      <c r="K148" s="176">
        <f>H148-G148</f>
        <v>306</v>
      </c>
      <c r="L148" s="176">
        <f>H148-D148</f>
        <v>5100</v>
      </c>
      <c r="M148" s="177">
        <f>H148/H$8</f>
        <v>1.8193971101035815E-2</v>
      </c>
      <c r="N148" s="79"/>
    </row>
    <row r="149" spans="1:14" x14ac:dyDescent="0.25">
      <c r="A149" s="161" t="s">
        <v>96</v>
      </c>
      <c r="B149" s="157" t="s">
        <v>97</v>
      </c>
      <c r="C149" s="158">
        <v>20692</v>
      </c>
      <c r="D149" s="158">
        <v>22852</v>
      </c>
      <c r="E149" s="158">
        <v>4573</v>
      </c>
      <c r="F149" s="158">
        <v>23106</v>
      </c>
      <c r="G149" s="158">
        <v>20408</v>
      </c>
      <c r="H149" s="158">
        <v>21711</v>
      </c>
      <c r="I149" s="159">
        <f>IFERROR(H149/G149-1,"-")</f>
        <v>6.3847510780086214E-2</v>
      </c>
      <c r="J149" s="160">
        <f t="shared" ref="J149:J160" si="60">IFERROR(H149/D149-1,"-")</f>
        <v>-4.992998424645545E-2</v>
      </c>
      <c r="K149" s="158">
        <f t="shared" ref="K149:K159" si="61">H149-G149</f>
        <v>1303</v>
      </c>
      <c r="L149" s="158">
        <f t="shared" ref="L149:L160" si="62">H149-D149</f>
        <v>-1141</v>
      </c>
      <c r="M149" s="159">
        <f>H149/H$8</f>
        <v>6.8581576570756909E-3</v>
      </c>
      <c r="N149" s="79"/>
    </row>
    <row r="150" spans="1:14" x14ac:dyDescent="0.25">
      <c r="A150" s="161" t="s">
        <v>103</v>
      </c>
      <c r="B150" s="162" t="s">
        <v>103</v>
      </c>
      <c r="C150" s="163">
        <v>95301</v>
      </c>
      <c r="D150" s="163">
        <v>96513</v>
      </c>
      <c r="E150" s="163">
        <v>34406</v>
      </c>
      <c r="F150" s="163">
        <v>128107</v>
      </c>
      <c r="G150" s="163">
        <v>179358</v>
      </c>
      <c r="H150" s="163">
        <v>156139</v>
      </c>
      <c r="I150" s="164">
        <f>IFERROR(H150/G150-1,"-")</f>
        <v>-0.12945617145597077</v>
      </c>
      <c r="J150" s="165">
        <f t="shared" si="60"/>
        <v>0.61780278304477121</v>
      </c>
      <c r="K150" s="163">
        <f t="shared" si="61"/>
        <v>-23219</v>
      </c>
      <c r="L150" s="163">
        <f t="shared" si="62"/>
        <v>59626</v>
      </c>
      <c r="M150" s="164">
        <f>H150/H$8</f>
        <v>4.9321812833040456E-2</v>
      </c>
      <c r="N150" s="79"/>
    </row>
    <row r="151" spans="1:14" x14ac:dyDescent="0.25">
      <c r="A151" s="161" t="s">
        <v>100</v>
      </c>
      <c r="B151" s="162" t="s">
        <v>100</v>
      </c>
      <c r="C151" s="163">
        <v>127627</v>
      </c>
      <c r="D151" s="163">
        <v>126353</v>
      </c>
      <c r="E151" s="163">
        <v>42277</v>
      </c>
      <c r="F151" s="163">
        <v>82488</v>
      </c>
      <c r="G151" s="163">
        <v>78315</v>
      </c>
      <c r="H151" s="163">
        <v>82396</v>
      </c>
      <c r="I151" s="164">
        <f>IFERROR(H151/G151-1,"-")</f>
        <v>5.2110068313860669E-2</v>
      </c>
      <c r="J151" s="165">
        <f t="shared" si="60"/>
        <v>-0.34789043394300101</v>
      </c>
      <c r="K151" s="163">
        <f t="shared" si="61"/>
        <v>4081</v>
      </c>
      <c r="L151" s="163">
        <f t="shared" si="62"/>
        <v>-43957</v>
      </c>
      <c r="M151" s="164">
        <f>H151/H$8</f>
        <v>2.6027578569039134E-2</v>
      </c>
      <c r="N151" s="79"/>
    </row>
    <row r="152" spans="1:14" x14ac:dyDescent="0.25">
      <c r="A152" s="161"/>
      <c r="B152" s="157" t="s">
        <v>107</v>
      </c>
      <c r="C152" s="158">
        <v>40837</v>
      </c>
      <c r="D152" s="158">
        <v>29645</v>
      </c>
      <c r="E152" s="158">
        <v>2385</v>
      </c>
      <c r="F152" s="158">
        <v>26198</v>
      </c>
      <c r="G152" s="158">
        <v>36883</v>
      </c>
      <c r="H152" s="158">
        <v>35886</v>
      </c>
      <c r="I152" s="159">
        <f>IFERROR(H152/G152-1,"-")</f>
        <v>-2.7031423691131429E-2</v>
      </c>
      <c r="J152" s="160">
        <f t="shared" si="60"/>
        <v>0.21052454039467028</v>
      </c>
      <c r="K152" s="158">
        <f t="shared" si="61"/>
        <v>-997</v>
      </c>
      <c r="L152" s="158">
        <f t="shared" si="62"/>
        <v>6241</v>
      </c>
      <c r="M152" s="159">
        <f>H152/H$8</f>
        <v>1.1335813443960124E-2</v>
      </c>
      <c r="N152" s="79"/>
    </row>
    <row r="153" spans="1:14" s="56" customFormat="1" x14ac:dyDescent="0.25">
      <c r="A153" s="161"/>
      <c r="B153" s="162" t="s">
        <v>110</v>
      </c>
      <c r="C153" s="163">
        <v>9240</v>
      </c>
      <c r="D153" s="163">
        <v>4299</v>
      </c>
      <c r="E153" s="163">
        <v>230</v>
      </c>
      <c r="F153" s="163">
        <v>8549</v>
      </c>
      <c r="G153" s="163">
        <v>11323</v>
      </c>
      <c r="H153" s="163">
        <v>7760</v>
      </c>
      <c r="I153" s="164">
        <f t="shared" ref="I153:I160" si="63">IFERROR(H153/G153-1,"-")</f>
        <v>-0.31466925726397599</v>
      </c>
      <c r="J153" s="165">
        <f t="shared" si="60"/>
        <v>0.80507094673179802</v>
      </c>
      <c r="K153" s="163">
        <f t="shared" si="61"/>
        <v>-3563</v>
      </c>
      <c r="L153" s="163">
        <f t="shared" si="62"/>
        <v>3461</v>
      </c>
      <c r="M153" s="164">
        <f t="shared" ref="M153:M160" si="64">H153/H$8</f>
        <v>2.4512598875642468E-3</v>
      </c>
      <c r="N153" s="166"/>
    </row>
    <row r="154" spans="1:14" s="56" customFormat="1" x14ac:dyDescent="0.25">
      <c r="A154" s="161"/>
      <c r="B154" s="162" t="s">
        <v>113</v>
      </c>
      <c r="C154" s="163">
        <v>13852</v>
      </c>
      <c r="D154" s="163">
        <v>11397</v>
      </c>
      <c r="E154" s="163">
        <v>126</v>
      </c>
      <c r="F154" s="163">
        <v>7099</v>
      </c>
      <c r="G154" s="163">
        <v>8963</v>
      </c>
      <c r="H154" s="163">
        <v>8193</v>
      </c>
      <c r="I154" s="164">
        <f t="shared" si="63"/>
        <v>-8.590873591431436E-2</v>
      </c>
      <c r="J154" s="165">
        <f t="shared" si="60"/>
        <v>-0.28112661226638591</v>
      </c>
      <c r="K154" s="163">
        <f t="shared" si="61"/>
        <v>-770</v>
      </c>
      <c r="L154" s="163">
        <f t="shared" si="62"/>
        <v>-3204</v>
      </c>
      <c r="M154" s="164">
        <f t="shared" si="64"/>
        <v>2.5880376622182829E-3</v>
      </c>
      <c r="N154" s="166"/>
    </row>
    <row r="155" spans="1:14" x14ac:dyDescent="0.25">
      <c r="A155" s="161"/>
      <c r="B155" s="162" t="s">
        <v>116</v>
      </c>
      <c r="C155" s="163">
        <v>7695</v>
      </c>
      <c r="D155" s="163">
        <v>5006</v>
      </c>
      <c r="E155" s="163">
        <v>165</v>
      </c>
      <c r="F155" s="163">
        <v>2990</v>
      </c>
      <c r="G155" s="163">
        <v>6221</v>
      </c>
      <c r="H155" s="163">
        <v>9164</v>
      </c>
      <c r="I155" s="164">
        <f t="shared" si="63"/>
        <v>0.47307506831699087</v>
      </c>
      <c r="J155" s="165">
        <f t="shared" si="60"/>
        <v>0.83060327606871764</v>
      </c>
      <c r="K155" s="163">
        <f t="shared" si="61"/>
        <v>2943</v>
      </c>
      <c r="L155" s="163">
        <f t="shared" si="62"/>
        <v>4158</v>
      </c>
      <c r="M155" s="164">
        <f t="shared" si="64"/>
        <v>2.894761032169943E-3</v>
      </c>
      <c r="N155" s="79"/>
    </row>
    <row r="156" spans="1:14" x14ac:dyDescent="0.25">
      <c r="A156" s="161"/>
      <c r="B156" s="162" t="s">
        <v>123</v>
      </c>
      <c r="C156" s="163">
        <v>723</v>
      </c>
      <c r="D156" s="163">
        <v>827</v>
      </c>
      <c r="E156" s="163">
        <v>5</v>
      </c>
      <c r="F156" s="163">
        <v>866</v>
      </c>
      <c r="G156" s="163">
        <v>1217</v>
      </c>
      <c r="H156" s="163">
        <v>1519</v>
      </c>
      <c r="I156" s="164">
        <f t="shared" si="63"/>
        <v>0.24815119145439613</v>
      </c>
      <c r="J156" s="165">
        <f t="shared" si="60"/>
        <v>0.83675937122128174</v>
      </c>
      <c r="K156" s="163">
        <f t="shared" si="61"/>
        <v>302</v>
      </c>
      <c r="L156" s="163">
        <f t="shared" si="62"/>
        <v>692</v>
      </c>
      <c r="M156" s="164">
        <f t="shared" si="64"/>
        <v>4.7982780531057875E-4</v>
      </c>
      <c r="N156" s="79"/>
    </row>
    <row r="157" spans="1:14" x14ac:dyDescent="0.25">
      <c r="A157" s="161"/>
      <c r="B157" s="162" t="s">
        <v>119</v>
      </c>
      <c r="C157" s="163">
        <v>2228</v>
      </c>
      <c r="D157" s="163">
        <v>727</v>
      </c>
      <c r="E157" s="163">
        <v>730</v>
      </c>
      <c r="F157" s="163">
        <v>1997</v>
      </c>
      <c r="G157" s="163">
        <v>1491</v>
      </c>
      <c r="H157" s="163">
        <v>1446</v>
      </c>
      <c r="I157" s="164">
        <f t="shared" si="63"/>
        <v>-3.0181086519114664E-2</v>
      </c>
      <c r="J157" s="165">
        <f t="shared" si="60"/>
        <v>0.9889958734525448</v>
      </c>
      <c r="K157" s="163">
        <f t="shared" si="61"/>
        <v>-45</v>
      </c>
      <c r="L157" s="163">
        <f t="shared" si="62"/>
        <v>719</v>
      </c>
      <c r="M157" s="164">
        <f t="shared" si="64"/>
        <v>4.5676827286313159E-4</v>
      </c>
      <c r="N157" s="79"/>
    </row>
    <row r="158" spans="1:14" x14ac:dyDescent="0.25">
      <c r="A158" s="161"/>
      <c r="B158" s="162" t="s">
        <v>128</v>
      </c>
      <c r="C158" s="163">
        <v>54</v>
      </c>
      <c r="D158" s="163">
        <v>66</v>
      </c>
      <c r="E158" s="163">
        <v>6</v>
      </c>
      <c r="F158" s="163">
        <v>126</v>
      </c>
      <c r="G158" s="163">
        <v>110</v>
      </c>
      <c r="H158" s="163">
        <v>37</v>
      </c>
      <c r="I158" s="164">
        <f t="shared" si="63"/>
        <v>-0.66363636363636358</v>
      </c>
      <c r="J158" s="165">
        <f t="shared" si="60"/>
        <v>-0.43939393939393945</v>
      </c>
      <c r="K158" s="163">
        <f t="shared" si="61"/>
        <v>-73</v>
      </c>
      <c r="L158" s="163">
        <f t="shared" si="62"/>
        <v>-29</v>
      </c>
      <c r="M158" s="164">
        <f t="shared" si="64"/>
        <v>1.1687708226788291E-5</v>
      </c>
      <c r="N158" s="79"/>
    </row>
    <row r="159" spans="1:14" x14ac:dyDescent="0.25">
      <c r="A159" s="161" t="s">
        <v>144</v>
      </c>
      <c r="B159" s="162" t="s">
        <v>131</v>
      </c>
      <c r="C159" s="163">
        <v>232</v>
      </c>
      <c r="D159" s="163">
        <v>329</v>
      </c>
      <c r="E159" s="163">
        <v>8</v>
      </c>
      <c r="F159" s="163">
        <v>155</v>
      </c>
      <c r="G159" s="163">
        <v>344</v>
      </c>
      <c r="H159" s="163">
        <v>221</v>
      </c>
      <c r="I159" s="164">
        <f t="shared" si="63"/>
        <v>-0.35755813953488369</v>
      </c>
      <c r="J159" s="165">
        <f t="shared" si="60"/>
        <v>-0.32826747720364746</v>
      </c>
      <c r="K159" s="163">
        <f t="shared" si="61"/>
        <v>-123</v>
      </c>
      <c r="L159" s="163">
        <f t="shared" si="62"/>
        <v>-108</v>
      </c>
      <c r="M159" s="164">
        <f t="shared" si="64"/>
        <v>6.9810365354600331E-5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6813</v>
      </c>
      <c r="D160" s="169">
        <f t="shared" si="65"/>
        <v>6994</v>
      </c>
      <c r="E160" s="169">
        <f t="shared" si="65"/>
        <v>1115</v>
      </c>
      <c r="F160" s="169">
        <f t="shared" si="65"/>
        <v>4416</v>
      </c>
      <c r="G160" s="169">
        <f t="shared" si="65"/>
        <v>7214</v>
      </c>
      <c r="H160" s="169">
        <f t="shared" si="65"/>
        <v>7546</v>
      </c>
      <c r="I160" s="170">
        <f t="shared" si="63"/>
        <v>4.6021624618796775E-2</v>
      </c>
      <c r="J160" s="171">
        <f t="shared" si="60"/>
        <v>7.8924792679439415E-2</v>
      </c>
      <c r="K160" s="169">
        <f>H160-G160</f>
        <v>332</v>
      </c>
      <c r="L160" s="169">
        <f t="shared" si="62"/>
        <v>552</v>
      </c>
      <c r="M160" s="170">
        <f t="shared" si="64"/>
        <v>2.3836607102525526E-3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8F7F8-6219-472E-A473-7F8E9F780671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259</v>
      </c>
      <c r="D6" s="172" t="s">
        <v>260</v>
      </c>
      <c r="E6" s="172" t="s">
        <v>261</v>
      </c>
      <c r="F6" s="172" t="s">
        <v>262</v>
      </c>
      <c r="G6" s="172" t="s">
        <v>263</v>
      </c>
      <c r="H6" s="172" t="s">
        <v>264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28920569</v>
      </c>
      <c r="D8" s="176">
        <v>28427477</v>
      </c>
      <c r="E8" s="176">
        <v>9315912</v>
      </c>
      <c r="F8" s="176">
        <v>25825446</v>
      </c>
      <c r="G8" s="176">
        <v>28612657</v>
      </c>
      <c r="H8" s="176">
        <v>30210542</v>
      </c>
      <c r="I8" s="177">
        <f>IFERROR(H8/G8-1,"-")</f>
        <v>5.58453903809073E-2</v>
      </c>
      <c r="J8" s="177">
        <f>IFERROR(H8/D8-1,"-")</f>
        <v>6.2723294086211023E-2</v>
      </c>
      <c r="K8" s="176">
        <f>H8-G8</f>
        <v>1597885</v>
      </c>
      <c r="L8" s="176">
        <f>H8-D8</f>
        <v>1783065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4075248</v>
      </c>
      <c r="D9" s="158">
        <v>4035857</v>
      </c>
      <c r="E9" s="158">
        <v>1512350</v>
      </c>
      <c r="F9" s="158">
        <v>3575173</v>
      </c>
      <c r="G9" s="158">
        <v>3738561</v>
      </c>
      <c r="H9" s="158">
        <v>3694044</v>
      </c>
      <c r="I9" s="159">
        <f>IFERROR(H9/G9-1,"-")</f>
        <v>-1.1907522707266249E-2</v>
      </c>
      <c r="J9" s="160">
        <f t="shared" ref="J9:J20" si="0">IFERROR(H9/D9-1,"-")</f>
        <v>-8.4694031527876246E-2</v>
      </c>
      <c r="K9" s="158">
        <f t="shared" ref="K9:K19" si="1">H9-G9</f>
        <v>-44517</v>
      </c>
      <c r="L9" s="158">
        <f t="shared" ref="L9:L20" si="2">H9-D9</f>
        <v>-341813</v>
      </c>
      <c r="M9" s="159">
        <f>H9/H$8</f>
        <v>0.12227665428842686</v>
      </c>
      <c r="N9" s="79"/>
    </row>
    <row r="10" spans="1:14" x14ac:dyDescent="0.25">
      <c r="A10" s="161" t="s">
        <v>103</v>
      </c>
      <c r="B10" s="162" t="s">
        <v>103</v>
      </c>
      <c r="C10" s="163">
        <v>1267408</v>
      </c>
      <c r="D10" s="163">
        <v>1155368</v>
      </c>
      <c r="E10" s="163">
        <v>490250</v>
      </c>
      <c r="F10" s="163">
        <v>1054198</v>
      </c>
      <c r="G10" s="163">
        <v>1156630</v>
      </c>
      <c r="H10" s="163">
        <v>1172318</v>
      </c>
      <c r="I10" s="164">
        <f>IFERROR(H10/G10-1,"-")</f>
        <v>1.3563542360132352E-2</v>
      </c>
      <c r="J10" s="165">
        <f t="shared" si="0"/>
        <v>1.4670650390178785E-2</v>
      </c>
      <c r="K10" s="163">
        <f t="shared" si="1"/>
        <v>15688</v>
      </c>
      <c r="L10" s="163">
        <f t="shared" si="2"/>
        <v>16950</v>
      </c>
      <c r="M10" s="164">
        <f>H10/H$8</f>
        <v>3.8804931073398156E-2</v>
      </c>
      <c r="N10" s="79"/>
    </row>
    <row r="11" spans="1:14" x14ac:dyDescent="0.25">
      <c r="A11" s="161" t="s">
        <v>100</v>
      </c>
      <c r="B11" s="162" t="s">
        <v>100</v>
      </c>
      <c r="C11" s="163">
        <v>2807840</v>
      </c>
      <c r="D11" s="163">
        <v>2880489</v>
      </c>
      <c r="E11" s="163">
        <v>1022100</v>
      </c>
      <c r="F11" s="163">
        <v>2520975</v>
      </c>
      <c r="G11" s="163">
        <v>2581931</v>
      </c>
      <c r="H11" s="163">
        <v>2521726</v>
      </c>
      <c r="I11" s="164">
        <f>IFERROR(H11/G11-1,"-")</f>
        <v>-2.3317819105158066E-2</v>
      </c>
      <c r="J11" s="165">
        <f t="shared" si="0"/>
        <v>-0.1245493386713159</v>
      </c>
      <c r="K11" s="163">
        <f t="shared" si="1"/>
        <v>-60205</v>
      </c>
      <c r="L11" s="163">
        <f t="shared" si="2"/>
        <v>-358763</v>
      </c>
      <c r="M11" s="164">
        <f>H11/H$8</f>
        <v>8.3471723215028715E-2</v>
      </c>
      <c r="N11" s="79"/>
    </row>
    <row r="12" spans="1:14" x14ac:dyDescent="0.25">
      <c r="A12" s="1"/>
      <c r="B12" s="157" t="s">
        <v>107</v>
      </c>
      <c r="C12" s="158">
        <v>24845321</v>
      </c>
      <c r="D12" s="158">
        <v>24391620</v>
      </c>
      <c r="E12" s="158">
        <v>7803562</v>
      </c>
      <c r="F12" s="158">
        <v>22250273</v>
      </c>
      <c r="G12" s="158">
        <v>24874096</v>
      </c>
      <c r="H12" s="158">
        <v>26516498</v>
      </c>
      <c r="I12" s="159">
        <f>IFERROR(H12/G12-1,"-")</f>
        <v>6.6028610647800079E-2</v>
      </c>
      <c r="J12" s="160">
        <f t="shared" si="0"/>
        <v>8.7115082967019086E-2</v>
      </c>
      <c r="K12" s="158">
        <f t="shared" si="1"/>
        <v>1642402</v>
      </c>
      <c r="L12" s="158">
        <f t="shared" si="2"/>
        <v>2124878</v>
      </c>
      <c r="M12" s="159">
        <f>H12/H$8</f>
        <v>0.87772334571157318</v>
      </c>
      <c r="N12" s="79"/>
    </row>
    <row r="13" spans="1:14" s="56" customFormat="1" x14ac:dyDescent="0.25">
      <c r="A13" s="161"/>
      <c r="B13" s="162" t="s">
        <v>110</v>
      </c>
      <c r="C13" s="163">
        <v>10876985</v>
      </c>
      <c r="D13" s="163">
        <v>11186887</v>
      </c>
      <c r="E13" s="163">
        <v>3001948</v>
      </c>
      <c r="F13" s="163">
        <v>10615397</v>
      </c>
      <c r="G13" s="163">
        <v>11675069</v>
      </c>
      <c r="H13" s="163">
        <v>12500229</v>
      </c>
      <c r="I13" s="164">
        <f t="shared" ref="I13:I20" si="3">IFERROR(H13/G13-1,"-")</f>
        <v>7.0677098353765677E-2</v>
      </c>
      <c r="J13" s="165">
        <f t="shared" si="0"/>
        <v>0.11740013106416458</v>
      </c>
      <c r="K13" s="163">
        <f t="shared" si="1"/>
        <v>825160</v>
      </c>
      <c r="L13" s="163">
        <f t="shared" si="2"/>
        <v>1313342</v>
      </c>
      <c r="M13" s="164">
        <f t="shared" ref="M13:M20" si="4">H13/H$8</f>
        <v>0.41377043152684911</v>
      </c>
      <c r="N13" s="166"/>
    </row>
    <row r="14" spans="1:14" s="56" customFormat="1" x14ac:dyDescent="0.25">
      <c r="A14" s="161"/>
      <c r="B14" s="162" t="s">
        <v>113</v>
      </c>
      <c r="C14" s="163">
        <v>4246868</v>
      </c>
      <c r="D14" s="163">
        <v>3609232</v>
      </c>
      <c r="E14" s="163">
        <v>1160708</v>
      </c>
      <c r="F14" s="163">
        <v>2470654</v>
      </c>
      <c r="G14" s="163">
        <v>2832520</v>
      </c>
      <c r="H14" s="163">
        <v>2982992</v>
      </c>
      <c r="I14" s="164">
        <f t="shared" si="3"/>
        <v>5.3123014135822544E-2</v>
      </c>
      <c r="J14" s="165">
        <f t="shared" si="0"/>
        <v>-0.17351059726833851</v>
      </c>
      <c r="K14" s="163">
        <f t="shared" si="1"/>
        <v>150472</v>
      </c>
      <c r="L14" s="163">
        <f t="shared" si="2"/>
        <v>-626240</v>
      </c>
      <c r="M14" s="164">
        <f t="shared" si="4"/>
        <v>9.874010204782159E-2</v>
      </c>
      <c r="N14" s="166"/>
    </row>
    <row r="15" spans="1:14" x14ac:dyDescent="0.25">
      <c r="A15" s="161"/>
      <c r="B15" s="162" t="s">
        <v>116</v>
      </c>
      <c r="C15" s="163">
        <v>1007203</v>
      </c>
      <c r="D15" s="163">
        <v>1030606</v>
      </c>
      <c r="E15" s="163">
        <v>359040</v>
      </c>
      <c r="F15" s="163">
        <v>1072113</v>
      </c>
      <c r="G15" s="163">
        <v>1296269</v>
      </c>
      <c r="H15" s="163">
        <v>1376511</v>
      </c>
      <c r="I15" s="164">
        <f t="shared" si="3"/>
        <v>6.190227491361755E-2</v>
      </c>
      <c r="J15" s="165">
        <f t="shared" si="0"/>
        <v>0.3356326277937447</v>
      </c>
      <c r="K15" s="163">
        <f t="shared" si="1"/>
        <v>80242</v>
      </c>
      <c r="L15" s="163">
        <f t="shared" si="2"/>
        <v>345905</v>
      </c>
      <c r="M15" s="164">
        <f t="shared" si="4"/>
        <v>4.5563929306531477E-2</v>
      </c>
      <c r="N15" s="79"/>
    </row>
    <row r="16" spans="1:14" x14ac:dyDescent="0.25">
      <c r="A16" s="161"/>
      <c r="B16" s="162" t="s">
        <v>123</v>
      </c>
      <c r="C16" s="163">
        <v>1036604</v>
      </c>
      <c r="D16" s="163">
        <v>962157</v>
      </c>
      <c r="E16" s="163">
        <v>282778</v>
      </c>
      <c r="F16" s="163">
        <v>1110628</v>
      </c>
      <c r="G16" s="163">
        <v>1119405</v>
      </c>
      <c r="H16" s="163">
        <v>1166775</v>
      </c>
      <c r="I16" s="164">
        <f t="shared" si="3"/>
        <v>4.2317123829177072E-2</v>
      </c>
      <c r="J16" s="165">
        <f t="shared" si="0"/>
        <v>0.21266591626938225</v>
      </c>
      <c r="K16" s="163">
        <f t="shared" si="1"/>
        <v>47370</v>
      </c>
      <c r="L16" s="163">
        <f t="shared" si="2"/>
        <v>204618</v>
      </c>
      <c r="M16" s="164">
        <f t="shared" si="4"/>
        <v>3.8621452074577144E-2</v>
      </c>
      <c r="N16" s="79"/>
    </row>
    <row r="17" spans="1:14" x14ac:dyDescent="0.25">
      <c r="A17" s="161"/>
      <c r="B17" s="162" t="s">
        <v>119</v>
      </c>
      <c r="C17" s="163">
        <v>916535</v>
      </c>
      <c r="D17" s="163">
        <v>883964</v>
      </c>
      <c r="E17" s="163">
        <v>409476</v>
      </c>
      <c r="F17" s="163">
        <v>914694</v>
      </c>
      <c r="G17" s="163">
        <v>951216</v>
      </c>
      <c r="H17" s="163">
        <v>983481</v>
      </c>
      <c r="I17" s="164">
        <f t="shared" si="3"/>
        <v>3.391974062673464E-2</v>
      </c>
      <c r="J17" s="165">
        <f t="shared" si="0"/>
        <v>0.11258037657642173</v>
      </c>
      <c r="K17" s="163">
        <f t="shared" si="1"/>
        <v>32265</v>
      </c>
      <c r="L17" s="163">
        <f t="shared" si="2"/>
        <v>99517</v>
      </c>
      <c r="M17" s="164">
        <f t="shared" si="4"/>
        <v>3.2554232227942154E-2</v>
      </c>
      <c r="N17" s="79"/>
    </row>
    <row r="18" spans="1:14" x14ac:dyDescent="0.25">
      <c r="A18" s="161"/>
      <c r="B18" s="162" t="s">
        <v>128</v>
      </c>
      <c r="C18" s="163">
        <v>426822</v>
      </c>
      <c r="D18" s="163">
        <v>456341</v>
      </c>
      <c r="E18" s="163">
        <v>240272</v>
      </c>
      <c r="F18" s="163">
        <v>349565</v>
      </c>
      <c r="G18" s="163">
        <v>398489</v>
      </c>
      <c r="H18" s="163">
        <v>383984</v>
      </c>
      <c r="I18" s="164">
        <f t="shared" si="3"/>
        <v>-3.6400001003791815E-2</v>
      </c>
      <c r="J18" s="165">
        <f t="shared" si="0"/>
        <v>-0.15855906000118336</v>
      </c>
      <c r="K18" s="163">
        <f t="shared" si="1"/>
        <v>-14505</v>
      </c>
      <c r="L18" s="163">
        <f t="shared" si="2"/>
        <v>-72357</v>
      </c>
      <c r="M18" s="164">
        <f t="shared" si="4"/>
        <v>1.2710265178294385E-2</v>
      </c>
      <c r="N18" s="79"/>
    </row>
    <row r="19" spans="1:14" x14ac:dyDescent="0.25">
      <c r="A19" s="161" t="s">
        <v>144</v>
      </c>
      <c r="B19" s="162" t="s">
        <v>131</v>
      </c>
      <c r="C19" s="163">
        <v>673748</v>
      </c>
      <c r="D19" s="163">
        <v>576862</v>
      </c>
      <c r="E19" s="163">
        <v>343263</v>
      </c>
      <c r="F19" s="163">
        <v>253216</v>
      </c>
      <c r="G19" s="163">
        <v>357881</v>
      </c>
      <c r="H19" s="163">
        <v>367398</v>
      </c>
      <c r="I19" s="164">
        <f t="shared" si="3"/>
        <v>2.6592638335088958E-2</v>
      </c>
      <c r="J19" s="165">
        <f t="shared" si="0"/>
        <v>-0.3631093745124484</v>
      </c>
      <c r="K19" s="163">
        <f t="shared" si="1"/>
        <v>9517</v>
      </c>
      <c r="L19" s="163">
        <f t="shared" si="2"/>
        <v>-209464</v>
      </c>
      <c r="M19" s="164">
        <f t="shared" si="4"/>
        <v>1.2161251526040149E-2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5660556</v>
      </c>
      <c r="D20" s="169">
        <f t="shared" si="5"/>
        <v>5685571</v>
      </c>
      <c r="E20" s="169">
        <f t="shared" si="5"/>
        <v>2006077</v>
      </c>
      <c r="F20" s="169">
        <f t="shared" si="5"/>
        <v>5464006</v>
      </c>
      <c r="G20" s="169">
        <f t="shared" si="5"/>
        <v>6243247</v>
      </c>
      <c r="H20" s="169">
        <f t="shared" si="5"/>
        <v>6755128</v>
      </c>
      <c r="I20" s="170">
        <f t="shared" si="3"/>
        <v>8.198954806689529E-2</v>
      </c>
      <c r="J20" s="171">
        <f t="shared" si="0"/>
        <v>0.18811778095814824</v>
      </c>
      <c r="K20" s="169">
        <f>H20-G20</f>
        <v>511881</v>
      </c>
      <c r="L20" s="169">
        <f t="shared" si="2"/>
        <v>1069557</v>
      </c>
      <c r="M20" s="170">
        <f t="shared" si="4"/>
        <v>0.22360168182351711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10725543</v>
      </c>
      <c r="D22" s="176">
        <v>11006882</v>
      </c>
      <c r="E22" s="176">
        <v>3365944</v>
      </c>
      <c r="F22" s="176">
        <v>10458907</v>
      </c>
      <c r="G22" s="176">
        <v>11285244</v>
      </c>
      <c r="H22" s="176">
        <v>11574731</v>
      </c>
      <c r="I22" s="177">
        <f>IFERROR(H22/G22-1,"-")</f>
        <v>2.5651815769335506E-2</v>
      </c>
      <c r="J22" s="177">
        <f>IFERROR(H22/D22-1,"-")</f>
        <v>5.1590359558683296E-2</v>
      </c>
      <c r="K22" s="176">
        <f>H22-G22</f>
        <v>289487</v>
      </c>
      <c r="L22" s="176">
        <f>H22-D22</f>
        <v>567849</v>
      </c>
      <c r="M22" s="177">
        <f>H22/H$8</f>
        <v>0.38313549621188525</v>
      </c>
      <c r="N22" s="79"/>
    </row>
    <row r="23" spans="1:14" x14ac:dyDescent="0.25">
      <c r="A23" s="161" t="s">
        <v>96</v>
      </c>
      <c r="B23" s="157" t="s">
        <v>97</v>
      </c>
      <c r="C23" s="158">
        <v>765921</v>
      </c>
      <c r="D23" s="158">
        <v>911936</v>
      </c>
      <c r="E23" s="158">
        <v>329366</v>
      </c>
      <c r="F23" s="158">
        <v>805373</v>
      </c>
      <c r="G23" s="158">
        <v>715304</v>
      </c>
      <c r="H23" s="158">
        <v>652740</v>
      </c>
      <c r="I23" s="159">
        <f>IFERROR(H23/G23-1,"-")</f>
        <v>-8.7464910024269371E-2</v>
      </c>
      <c r="J23" s="160">
        <f t="shared" ref="J23:J34" si="6">IFERROR(H23/D23-1,"-")</f>
        <v>-0.28422608604112565</v>
      </c>
      <c r="K23" s="158">
        <f t="shared" ref="K23:K33" si="7">H23-G23</f>
        <v>-62564</v>
      </c>
      <c r="L23" s="158">
        <f t="shared" ref="L23:L34" si="8">H23-D23</f>
        <v>-259196</v>
      </c>
      <c r="M23" s="159">
        <f>H23/H$8</f>
        <v>2.1606365089378403E-2</v>
      </c>
      <c r="N23" s="79"/>
    </row>
    <row r="24" spans="1:14" x14ac:dyDescent="0.25">
      <c r="A24" s="161" t="s">
        <v>103</v>
      </c>
      <c r="B24" s="162" t="s">
        <v>103</v>
      </c>
      <c r="C24" s="163">
        <v>283767</v>
      </c>
      <c r="D24" s="163">
        <v>373111</v>
      </c>
      <c r="E24" s="163">
        <v>154119</v>
      </c>
      <c r="F24" s="163">
        <v>245937</v>
      </c>
      <c r="G24" s="163">
        <v>227528</v>
      </c>
      <c r="H24" s="163">
        <v>196116</v>
      </c>
      <c r="I24" s="164">
        <f>IFERROR(H24/G24-1,"-")</f>
        <v>-0.13805773355367257</v>
      </c>
      <c r="J24" s="165">
        <f t="shared" si="6"/>
        <v>-0.47437625800365035</v>
      </c>
      <c r="K24" s="163">
        <f t="shared" si="7"/>
        <v>-31412</v>
      </c>
      <c r="L24" s="163">
        <f t="shared" si="8"/>
        <v>-176995</v>
      </c>
      <c r="M24" s="164">
        <f>H24/H$8</f>
        <v>6.4916412290782471E-3</v>
      </c>
      <c r="N24" s="79"/>
    </row>
    <row r="25" spans="1:14" x14ac:dyDescent="0.25">
      <c r="A25" s="161" t="s">
        <v>100</v>
      </c>
      <c r="B25" s="162" t="s">
        <v>100</v>
      </c>
      <c r="C25" s="163">
        <v>482154</v>
      </c>
      <c r="D25" s="163">
        <v>538825</v>
      </c>
      <c r="E25" s="163">
        <v>175247</v>
      </c>
      <c r="F25" s="163">
        <v>559436</v>
      </c>
      <c r="G25" s="163">
        <v>487776</v>
      </c>
      <c r="H25" s="163">
        <v>456624</v>
      </c>
      <c r="I25" s="164">
        <f>IFERROR(H25/G25-1,"-")</f>
        <v>-6.386538083054516E-2</v>
      </c>
      <c r="J25" s="165">
        <f t="shared" si="6"/>
        <v>-0.15255602468333873</v>
      </c>
      <c r="K25" s="163">
        <f t="shared" si="7"/>
        <v>-31152</v>
      </c>
      <c r="L25" s="163">
        <f t="shared" si="8"/>
        <v>-82201</v>
      </c>
      <c r="M25" s="164">
        <f>H25/H$8</f>
        <v>1.5114723860300156E-2</v>
      </c>
      <c r="N25" s="79"/>
    </row>
    <row r="26" spans="1:14" x14ac:dyDescent="0.25">
      <c r="A26" s="161"/>
      <c r="B26" s="157" t="s">
        <v>107</v>
      </c>
      <c r="C26" s="158">
        <v>9959622</v>
      </c>
      <c r="D26" s="158">
        <v>10094946</v>
      </c>
      <c r="E26" s="158">
        <v>3036578</v>
      </c>
      <c r="F26" s="158">
        <v>9653534</v>
      </c>
      <c r="G26" s="158">
        <v>10569940</v>
      </c>
      <c r="H26" s="158">
        <v>10921991</v>
      </c>
      <c r="I26" s="159">
        <f>IFERROR(H26/G26-1,"-")</f>
        <v>3.3306811580765761E-2</v>
      </c>
      <c r="J26" s="160">
        <f t="shared" si="6"/>
        <v>8.1926639330215378E-2</v>
      </c>
      <c r="K26" s="158">
        <f t="shared" si="7"/>
        <v>352051</v>
      </c>
      <c r="L26" s="158">
        <f t="shared" si="8"/>
        <v>827045</v>
      </c>
      <c r="M26" s="159">
        <f>H26/H$8</f>
        <v>0.36152913112250684</v>
      </c>
      <c r="N26" s="79"/>
    </row>
    <row r="27" spans="1:14" s="56" customFormat="1" x14ac:dyDescent="0.25">
      <c r="A27" s="161"/>
      <c r="B27" s="162" t="s">
        <v>110</v>
      </c>
      <c r="C27" s="163">
        <v>4572107</v>
      </c>
      <c r="D27" s="163">
        <v>4797859</v>
      </c>
      <c r="E27" s="163">
        <v>1278867</v>
      </c>
      <c r="F27" s="163">
        <v>4904862</v>
      </c>
      <c r="G27" s="163">
        <v>5434073</v>
      </c>
      <c r="H27" s="163">
        <v>5667269</v>
      </c>
      <c r="I27" s="164">
        <f t="shared" ref="I27:I34" si="9">IFERROR(H27/G27-1,"-")</f>
        <v>4.2913667151692758E-2</v>
      </c>
      <c r="J27" s="165">
        <f t="shared" si="6"/>
        <v>0.18120790961134947</v>
      </c>
      <c r="K27" s="163">
        <f t="shared" si="7"/>
        <v>233196</v>
      </c>
      <c r="L27" s="163">
        <f t="shared" si="8"/>
        <v>869410</v>
      </c>
      <c r="M27" s="164">
        <f t="shared" ref="M27:M34" si="10">H27/H$8</f>
        <v>0.18759243048337232</v>
      </c>
      <c r="N27" s="166"/>
    </row>
    <row r="28" spans="1:14" s="56" customFormat="1" x14ac:dyDescent="0.25">
      <c r="A28" s="161"/>
      <c r="B28" s="162" t="s">
        <v>113</v>
      </c>
      <c r="C28" s="163">
        <v>1637976</v>
      </c>
      <c r="D28" s="163">
        <v>1506479</v>
      </c>
      <c r="E28" s="163">
        <v>418778</v>
      </c>
      <c r="F28" s="163">
        <v>1139756</v>
      </c>
      <c r="G28" s="163">
        <v>1212128</v>
      </c>
      <c r="H28" s="163">
        <v>1197540</v>
      </c>
      <c r="I28" s="164">
        <f t="shared" si="9"/>
        <v>-1.2035032603817442E-2</v>
      </c>
      <c r="J28" s="165">
        <f t="shared" si="6"/>
        <v>-0.20507355230308555</v>
      </c>
      <c r="K28" s="163">
        <f t="shared" si="7"/>
        <v>-14588</v>
      </c>
      <c r="L28" s="163">
        <f t="shared" si="8"/>
        <v>-308939</v>
      </c>
      <c r="M28" s="164">
        <f t="shared" si="10"/>
        <v>3.9639805204421688E-2</v>
      </c>
      <c r="N28" s="166"/>
    </row>
    <row r="29" spans="1:14" x14ac:dyDescent="0.25">
      <c r="A29" s="161"/>
      <c r="B29" s="162" t="s">
        <v>116</v>
      </c>
      <c r="C29" s="163">
        <v>350519</v>
      </c>
      <c r="D29" s="163">
        <v>367531</v>
      </c>
      <c r="E29" s="163">
        <v>150527</v>
      </c>
      <c r="F29" s="163">
        <v>394345</v>
      </c>
      <c r="G29" s="163">
        <v>453330</v>
      </c>
      <c r="H29" s="163">
        <v>402067</v>
      </c>
      <c r="I29" s="164">
        <f t="shared" si="9"/>
        <v>-0.11308097853660692</v>
      </c>
      <c r="J29" s="165">
        <f t="shared" si="6"/>
        <v>9.3967583686818346E-2</v>
      </c>
      <c r="K29" s="163">
        <f t="shared" si="7"/>
        <v>-51263</v>
      </c>
      <c r="L29" s="163">
        <f t="shared" si="8"/>
        <v>34536</v>
      </c>
      <c r="M29" s="164">
        <f t="shared" si="10"/>
        <v>1.3308831069631256E-2</v>
      </c>
      <c r="N29" s="79"/>
    </row>
    <row r="30" spans="1:14" x14ac:dyDescent="0.25">
      <c r="A30" s="161"/>
      <c r="B30" s="162" t="s">
        <v>123</v>
      </c>
      <c r="C30" s="163">
        <v>462383</v>
      </c>
      <c r="D30" s="163">
        <v>431334</v>
      </c>
      <c r="E30" s="163">
        <v>122447</v>
      </c>
      <c r="F30" s="163">
        <v>512097</v>
      </c>
      <c r="G30" s="163">
        <v>474886</v>
      </c>
      <c r="H30" s="163">
        <v>478395</v>
      </c>
      <c r="I30" s="164">
        <f t="shared" si="9"/>
        <v>7.3891418150882071E-3</v>
      </c>
      <c r="J30" s="165">
        <f t="shared" si="6"/>
        <v>0.1091057046279682</v>
      </c>
      <c r="K30" s="163">
        <f t="shared" si="7"/>
        <v>3509</v>
      </c>
      <c r="L30" s="163">
        <f t="shared" si="8"/>
        <v>47061</v>
      </c>
      <c r="M30" s="164">
        <f t="shared" si="10"/>
        <v>1.5835366343311549E-2</v>
      </c>
      <c r="N30" s="79"/>
    </row>
    <row r="31" spans="1:14" x14ac:dyDescent="0.25">
      <c r="A31" s="161"/>
      <c r="B31" s="162" t="s">
        <v>119</v>
      </c>
      <c r="C31" s="163">
        <v>482659</v>
      </c>
      <c r="D31" s="163">
        <v>465454</v>
      </c>
      <c r="E31" s="163">
        <v>203480</v>
      </c>
      <c r="F31" s="163">
        <v>521622</v>
      </c>
      <c r="G31" s="163">
        <v>497643</v>
      </c>
      <c r="H31" s="163">
        <v>514784</v>
      </c>
      <c r="I31" s="164">
        <f t="shared" si="9"/>
        <v>3.4444370763780485E-2</v>
      </c>
      <c r="J31" s="165">
        <f t="shared" si="6"/>
        <v>0.10598254607329616</v>
      </c>
      <c r="K31" s="163">
        <f t="shared" si="7"/>
        <v>17141</v>
      </c>
      <c r="L31" s="163">
        <f t="shared" si="8"/>
        <v>49330</v>
      </c>
      <c r="M31" s="164">
        <f t="shared" si="10"/>
        <v>1.7039879655254116E-2</v>
      </c>
      <c r="N31" s="79"/>
    </row>
    <row r="32" spans="1:14" x14ac:dyDescent="0.25">
      <c r="A32" s="161"/>
      <c r="B32" s="162" t="s">
        <v>128</v>
      </c>
      <c r="C32" s="163">
        <v>167909</v>
      </c>
      <c r="D32" s="163">
        <v>193235</v>
      </c>
      <c r="E32" s="163">
        <v>94535</v>
      </c>
      <c r="F32" s="163">
        <v>131098</v>
      </c>
      <c r="G32" s="163">
        <v>142686</v>
      </c>
      <c r="H32" s="163">
        <v>141703</v>
      </c>
      <c r="I32" s="164">
        <f t="shared" si="9"/>
        <v>-6.8892533254839572E-3</v>
      </c>
      <c r="J32" s="165">
        <f t="shared" si="6"/>
        <v>-0.2666804667891427</v>
      </c>
      <c r="K32" s="163">
        <f t="shared" si="7"/>
        <v>-983</v>
      </c>
      <c r="L32" s="163">
        <f t="shared" si="8"/>
        <v>-51532</v>
      </c>
      <c r="M32" s="164">
        <f t="shared" si="10"/>
        <v>4.6905149864573765E-3</v>
      </c>
      <c r="N32" s="79"/>
    </row>
    <row r="33" spans="1:14" x14ac:dyDescent="0.25">
      <c r="A33" s="161" t="s">
        <v>144</v>
      </c>
      <c r="B33" s="162" t="s">
        <v>131</v>
      </c>
      <c r="C33" s="163">
        <v>206154</v>
      </c>
      <c r="D33" s="163">
        <v>186650</v>
      </c>
      <c r="E33" s="163">
        <v>104071</v>
      </c>
      <c r="F33" s="163">
        <v>81865</v>
      </c>
      <c r="G33" s="163">
        <v>122820</v>
      </c>
      <c r="H33" s="163">
        <v>116203</v>
      </c>
      <c r="I33" s="164">
        <f t="shared" si="9"/>
        <v>-5.3875590294740316E-2</v>
      </c>
      <c r="J33" s="165">
        <f t="shared" si="6"/>
        <v>-0.37742834181623364</v>
      </c>
      <c r="K33" s="163">
        <f t="shared" si="7"/>
        <v>-6617</v>
      </c>
      <c r="L33" s="163">
        <f t="shared" si="8"/>
        <v>-70447</v>
      </c>
      <c r="M33" s="164">
        <f t="shared" si="10"/>
        <v>3.8464387696188966E-3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2079915</v>
      </c>
      <c r="D34" s="169">
        <f t="shared" si="11"/>
        <v>2146404</v>
      </c>
      <c r="E34" s="169">
        <f t="shared" si="11"/>
        <v>663873</v>
      </c>
      <c r="F34" s="169">
        <f t="shared" si="11"/>
        <v>1967889</v>
      </c>
      <c r="G34" s="169">
        <f t="shared" si="11"/>
        <v>2232374</v>
      </c>
      <c r="H34" s="169">
        <f t="shared" si="11"/>
        <v>2404030</v>
      </c>
      <c r="I34" s="170">
        <f t="shared" si="9"/>
        <v>7.6893925480228775E-2</v>
      </c>
      <c r="J34" s="171">
        <f t="shared" si="6"/>
        <v>0.12002679831010377</v>
      </c>
      <c r="K34" s="169">
        <f>H34-G34</f>
        <v>171656</v>
      </c>
      <c r="L34" s="169">
        <f t="shared" si="8"/>
        <v>257626</v>
      </c>
      <c r="M34" s="170">
        <f t="shared" si="10"/>
        <v>7.9575864610439626E-2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8526822</v>
      </c>
      <c r="D36" s="176">
        <v>8401894</v>
      </c>
      <c r="E36" s="176">
        <v>2506467</v>
      </c>
      <c r="F36" s="176">
        <v>7289014</v>
      </c>
      <c r="G36" s="176">
        <v>8059754</v>
      </c>
      <c r="H36" s="176">
        <v>8362569</v>
      </c>
      <c r="I36" s="177">
        <f>IFERROR(H36/G36-1,"-")</f>
        <v>3.7571245971030898E-2</v>
      </c>
      <c r="J36" s="177">
        <f>IFERROR(H36/D36-1,"-")</f>
        <v>-4.680492279478865E-3</v>
      </c>
      <c r="K36" s="176">
        <f>H36-G36</f>
        <v>302815</v>
      </c>
      <c r="L36" s="176">
        <f>H36-D36</f>
        <v>-39325</v>
      </c>
      <c r="M36" s="177">
        <f>H36/H$8</f>
        <v>0.27680963155179406</v>
      </c>
      <c r="N36" s="79"/>
    </row>
    <row r="37" spans="1:14" x14ac:dyDescent="0.25">
      <c r="A37" s="161" t="s">
        <v>96</v>
      </c>
      <c r="B37" s="157" t="s">
        <v>97</v>
      </c>
      <c r="C37" s="158">
        <v>599700</v>
      </c>
      <c r="D37" s="158">
        <v>535597</v>
      </c>
      <c r="E37" s="158">
        <v>203267</v>
      </c>
      <c r="F37" s="158">
        <v>445959</v>
      </c>
      <c r="G37" s="158">
        <v>494880</v>
      </c>
      <c r="H37" s="158">
        <v>482419</v>
      </c>
      <c r="I37" s="159">
        <f>IFERROR(H37/G37-1,"-")</f>
        <v>-2.5179841577756212E-2</v>
      </c>
      <c r="J37" s="160">
        <f t="shared" ref="J37:J48" si="12">IFERROR(H37/D37-1,"-")</f>
        <v>-9.9287337307714552E-2</v>
      </c>
      <c r="K37" s="158">
        <f t="shared" ref="K37:K47" si="13">H37-G37</f>
        <v>-12461</v>
      </c>
      <c r="L37" s="158">
        <f t="shared" ref="L37:L48" si="14">H37-D37</f>
        <v>-53178</v>
      </c>
      <c r="M37" s="159">
        <f>H37/H$8</f>
        <v>1.5968564880431472E-2</v>
      </c>
      <c r="N37" s="79"/>
    </row>
    <row r="38" spans="1:14" x14ac:dyDescent="0.25">
      <c r="A38" s="161" t="s">
        <v>103</v>
      </c>
      <c r="B38" s="162" t="s">
        <v>103</v>
      </c>
      <c r="C38" s="163">
        <v>182972</v>
      </c>
      <c r="D38" s="163">
        <v>185708</v>
      </c>
      <c r="E38" s="163">
        <v>78592</v>
      </c>
      <c r="F38" s="163">
        <v>142277</v>
      </c>
      <c r="G38" s="163">
        <v>187694</v>
      </c>
      <c r="H38" s="163">
        <v>214740</v>
      </c>
      <c r="I38" s="164">
        <f>IFERROR(H38/G38-1,"-")</f>
        <v>0.1440962417551972</v>
      </c>
      <c r="J38" s="165">
        <f t="shared" si="12"/>
        <v>0.15633144506429453</v>
      </c>
      <c r="K38" s="163">
        <f t="shared" si="13"/>
        <v>27046</v>
      </c>
      <c r="L38" s="163">
        <f t="shared" si="14"/>
        <v>29032</v>
      </c>
      <c r="M38" s="164">
        <f>H38/H$8</f>
        <v>7.108114776623339E-3</v>
      </c>
      <c r="N38" s="79"/>
    </row>
    <row r="39" spans="1:14" x14ac:dyDescent="0.25">
      <c r="A39" s="161" t="s">
        <v>100</v>
      </c>
      <c r="B39" s="162" t="s">
        <v>100</v>
      </c>
      <c r="C39" s="163">
        <v>416728</v>
      </c>
      <c r="D39" s="163">
        <v>349889</v>
      </c>
      <c r="E39" s="163">
        <v>124675</v>
      </c>
      <c r="F39" s="163">
        <v>303682</v>
      </c>
      <c r="G39" s="163">
        <v>307186</v>
      </c>
      <c r="H39" s="163">
        <v>267679</v>
      </c>
      <c r="I39" s="164">
        <f>IFERROR(H39/G39-1,"-")</f>
        <v>-0.1286093767294082</v>
      </c>
      <c r="J39" s="165">
        <f t="shared" si="12"/>
        <v>-0.23496023024444901</v>
      </c>
      <c r="K39" s="163">
        <f t="shared" si="13"/>
        <v>-39507</v>
      </c>
      <c r="L39" s="163">
        <f t="shared" si="14"/>
        <v>-82210</v>
      </c>
      <c r="M39" s="164">
        <f>H39/H$8</f>
        <v>8.8604501038081346E-3</v>
      </c>
      <c r="N39" s="79"/>
    </row>
    <row r="40" spans="1:14" x14ac:dyDescent="0.25">
      <c r="A40" s="161"/>
      <c r="B40" s="157" t="s">
        <v>107</v>
      </c>
      <c r="C40" s="158">
        <v>7927122</v>
      </c>
      <c r="D40" s="158">
        <v>7866297</v>
      </c>
      <c r="E40" s="158">
        <v>2303200</v>
      </c>
      <c r="F40" s="158">
        <v>6843055</v>
      </c>
      <c r="G40" s="158">
        <v>7564874</v>
      </c>
      <c r="H40" s="158">
        <v>7880150</v>
      </c>
      <c r="I40" s="159">
        <f>IFERROR(H40/G40-1,"-")</f>
        <v>4.1676305514143364E-2</v>
      </c>
      <c r="J40" s="160">
        <f t="shared" si="12"/>
        <v>1.7610573310415933E-3</v>
      </c>
      <c r="K40" s="158">
        <f t="shared" si="13"/>
        <v>315276</v>
      </c>
      <c r="L40" s="158">
        <f t="shared" si="14"/>
        <v>13853</v>
      </c>
      <c r="M40" s="159">
        <f>H40/H$8</f>
        <v>0.26084106667136259</v>
      </c>
      <c r="N40" s="79"/>
    </row>
    <row r="41" spans="1:14" s="56" customFormat="1" x14ac:dyDescent="0.25">
      <c r="A41" s="161"/>
      <c r="B41" s="162" t="s">
        <v>110</v>
      </c>
      <c r="C41" s="163">
        <v>4084279</v>
      </c>
      <c r="D41" s="163">
        <v>4367953</v>
      </c>
      <c r="E41" s="163">
        <v>1005724</v>
      </c>
      <c r="F41" s="163">
        <v>3576394</v>
      </c>
      <c r="G41" s="163">
        <v>3920000</v>
      </c>
      <c r="H41" s="163">
        <v>4161787</v>
      </c>
      <c r="I41" s="164">
        <f t="shared" ref="I41:I48" si="15">IFERROR(H41/G41-1,"-")</f>
        <v>6.1680357142857245E-2</v>
      </c>
      <c r="J41" s="165">
        <f t="shared" si="12"/>
        <v>-4.7199683696230288E-2</v>
      </c>
      <c r="K41" s="163">
        <f t="shared" si="13"/>
        <v>241787</v>
      </c>
      <c r="L41" s="163">
        <f t="shared" si="14"/>
        <v>-206166</v>
      </c>
      <c r="M41" s="164">
        <f t="shared" ref="M41:M48" si="16">H41/H$8</f>
        <v>0.13775942848029671</v>
      </c>
      <c r="N41" s="166"/>
    </row>
    <row r="42" spans="1:14" s="56" customFormat="1" x14ac:dyDescent="0.25">
      <c r="A42" s="161"/>
      <c r="B42" s="162" t="s">
        <v>113</v>
      </c>
      <c r="C42" s="163">
        <v>533141</v>
      </c>
      <c r="D42" s="163">
        <v>384338</v>
      </c>
      <c r="E42" s="163">
        <v>119434</v>
      </c>
      <c r="F42" s="163">
        <v>238491</v>
      </c>
      <c r="G42" s="163">
        <v>283326</v>
      </c>
      <c r="H42" s="163">
        <v>275563</v>
      </c>
      <c r="I42" s="164">
        <f t="shared" si="15"/>
        <v>-2.7399532693787365E-2</v>
      </c>
      <c r="J42" s="165">
        <f t="shared" si="12"/>
        <v>-0.28301911338457297</v>
      </c>
      <c r="K42" s="163">
        <f t="shared" si="13"/>
        <v>-7763</v>
      </c>
      <c r="L42" s="163">
        <f t="shared" si="14"/>
        <v>-108775</v>
      </c>
      <c r="M42" s="164">
        <f t="shared" si="16"/>
        <v>9.1214186094377252E-3</v>
      </c>
      <c r="N42" s="166"/>
    </row>
    <row r="43" spans="1:14" x14ac:dyDescent="0.25">
      <c r="A43" s="161"/>
      <c r="B43" s="162" t="s">
        <v>116</v>
      </c>
      <c r="C43" s="163">
        <v>158114</v>
      </c>
      <c r="D43" s="163">
        <v>152993</v>
      </c>
      <c r="E43" s="163">
        <v>61048</v>
      </c>
      <c r="F43" s="163">
        <v>163873</v>
      </c>
      <c r="G43" s="163">
        <v>207861</v>
      </c>
      <c r="H43" s="163">
        <v>207311</v>
      </c>
      <c r="I43" s="164">
        <f t="shared" si="15"/>
        <v>-2.645999008953126E-3</v>
      </c>
      <c r="J43" s="165">
        <f t="shared" si="12"/>
        <v>0.35503585131345883</v>
      </c>
      <c r="K43" s="163">
        <f t="shared" si="13"/>
        <v>-550</v>
      </c>
      <c r="L43" s="163">
        <f t="shared" si="14"/>
        <v>54318</v>
      </c>
      <c r="M43" s="164">
        <f t="shared" si="16"/>
        <v>6.8622072387843954E-3</v>
      </c>
      <c r="N43" s="79"/>
    </row>
    <row r="44" spans="1:14" x14ac:dyDescent="0.25">
      <c r="A44" s="161"/>
      <c r="B44" s="162" t="s">
        <v>123</v>
      </c>
      <c r="C44" s="163">
        <v>410380</v>
      </c>
      <c r="D44" s="163">
        <v>391197</v>
      </c>
      <c r="E44" s="163">
        <v>103813</v>
      </c>
      <c r="F44" s="163">
        <v>411305</v>
      </c>
      <c r="G44" s="163">
        <v>424993</v>
      </c>
      <c r="H44" s="163">
        <v>422008</v>
      </c>
      <c r="I44" s="164">
        <f t="shared" si="15"/>
        <v>-7.0236450953309326E-3</v>
      </c>
      <c r="J44" s="165">
        <f t="shared" si="12"/>
        <v>7.8760828942962213E-2</v>
      </c>
      <c r="K44" s="163">
        <f t="shared" si="13"/>
        <v>-2985</v>
      </c>
      <c r="L44" s="163">
        <f t="shared" si="14"/>
        <v>30811</v>
      </c>
      <c r="M44" s="164">
        <f t="shared" si="16"/>
        <v>1.3968898671198948E-2</v>
      </c>
      <c r="N44" s="79"/>
    </row>
    <row r="45" spans="1:14" x14ac:dyDescent="0.25">
      <c r="A45" s="161"/>
      <c r="B45" s="162" t="s">
        <v>119</v>
      </c>
      <c r="C45" s="163">
        <v>291930</v>
      </c>
      <c r="D45" s="163">
        <v>282365</v>
      </c>
      <c r="E45" s="163">
        <v>117501</v>
      </c>
      <c r="F45" s="163">
        <v>253270</v>
      </c>
      <c r="G45" s="163">
        <v>303691</v>
      </c>
      <c r="H45" s="163">
        <v>301431</v>
      </c>
      <c r="I45" s="164">
        <f t="shared" si="15"/>
        <v>-7.4417746986246147E-3</v>
      </c>
      <c r="J45" s="165">
        <f t="shared" si="12"/>
        <v>6.7522532891824305E-2</v>
      </c>
      <c r="K45" s="163">
        <f t="shared" si="13"/>
        <v>-2260</v>
      </c>
      <c r="L45" s="163">
        <f t="shared" si="14"/>
        <v>19066</v>
      </c>
      <c r="M45" s="164">
        <f t="shared" si="16"/>
        <v>9.9776760046211676E-3</v>
      </c>
      <c r="N45" s="79"/>
    </row>
    <row r="46" spans="1:14" x14ac:dyDescent="0.25">
      <c r="A46" s="161"/>
      <c r="B46" s="162" t="s">
        <v>128</v>
      </c>
      <c r="C46" s="163">
        <v>179312</v>
      </c>
      <c r="D46" s="163">
        <v>170337</v>
      </c>
      <c r="E46" s="163">
        <v>86006</v>
      </c>
      <c r="F46" s="163">
        <v>136931</v>
      </c>
      <c r="G46" s="163">
        <v>142670</v>
      </c>
      <c r="H46" s="163">
        <v>137164</v>
      </c>
      <c r="I46" s="164">
        <f t="shared" si="15"/>
        <v>-3.8592556248685739E-2</v>
      </c>
      <c r="J46" s="165">
        <f t="shared" si="12"/>
        <v>-0.19474923240399911</v>
      </c>
      <c r="K46" s="163">
        <f t="shared" si="13"/>
        <v>-5506</v>
      </c>
      <c r="L46" s="163">
        <f t="shared" si="14"/>
        <v>-33173</v>
      </c>
      <c r="M46" s="164">
        <f t="shared" si="16"/>
        <v>4.5402694198601271E-3</v>
      </c>
      <c r="N46" s="79"/>
    </row>
    <row r="47" spans="1:14" x14ac:dyDescent="0.25">
      <c r="A47" s="161" t="s">
        <v>144</v>
      </c>
      <c r="B47" s="162" t="s">
        <v>131</v>
      </c>
      <c r="C47" s="163">
        <v>290684</v>
      </c>
      <c r="D47" s="163">
        <v>250452</v>
      </c>
      <c r="E47" s="163">
        <v>141204</v>
      </c>
      <c r="F47" s="163">
        <v>113789</v>
      </c>
      <c r="G47" s="163">
        <v>145549</v>
      </c>
      <c r="H47" s="163">
        <v>150872</v>
      </c>
      <c r="I47" s="164">
        <f t="shared" si="15"/>
        <v>3.6571876137933002E-2</v>
      </c>
      <c r="J47" s="165">
        <f t="shared" si="12"/>
        <v>-0.39760113714404355</v>
      </c>
      <c r="K47" s="163">
        <f t="shared" si="13"/>
        <v>5323</v>
      </c>
      <c r="L47" s="163">
        <f t="shared" si="14"/>
        <v>-99580</v>
      </c>
      <c r="M47" s="164">
        <f t="shared" si="16"/>
        <v>4.994018313210005E-3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1979282</v>
      </c>
      <c r="D48" s="169">
        <f t="shared" si="17"/>
        <v>1866662</v>
      </c>
      <c r="E48" s="169">
        <f t="shared" si="17"/>
        <v>668470</v>
      </c>
      <c r="F48" s="169">
        <f t="shared" si="17"/>
        <v>1949002</v>
      </c>
      <c r="G48" s="169">
        <f t="shared" si="17"/>
        <v>2136784</v>
      </c>
      <c r="H48" s="169">
        <f t="shared" si="17"/>
        <v>2224014</v>
      </c>
      <c r="I48" s="170">
        <f t="shared" si="15"/>
        <v>4.0823031246957964E-2</v>
      </c>
      <c r="J48" s="171">
        <f t="shared" si="12"/>
        <v>0.19143905002619643</v>
      </c>
      <c r="K48" s="169">
        <f>H48-G48</f>
        <v>87230</v>
      </c>
      <c r="L48" s="169">
        <f t="shared" si="14"/>
        <v>357352</v>
      </c>
      <c r="M48" s="170">
        <f t="shared" si="16"/>
        <v>7.3617149933953518E-2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195531</v>
      </c>
      <c r="D50" s="176">
        <v>190027</v>
      </c>
      <c r="E50" s="176">
        <v>59506</v>
      </c>
      <c r="F50" s="176">
        <v>133756</v>
      </c>
      <c r="G50" s="176">
        <v>142013</v>
      </c>
      <c r="H50" s="176">
        <v>160183</v>
      </c>
      <c r="I50" s="177">
        <f>IFERROR(H50/G50-1,"-")</f>
        <v>0.12794603310964492</v>
      </c>
      <c r="J50" s="177">
        <f>IFERROR(H50/D50-1,"-")</f>
        <v>-0.1570513663847769</v>
      </c>
      <c r="K50" s="176">
        <f>H50-G50</f>
        <v>18170</v>
      </c>
      <c r="L50" s="176">
        <f>H50-D50</f>
        <v>-29844</v>
      </c>
      <c r="M50" s="177">
        <f>H50/H$8</f>
        <v>5.3022219859544389E-3</v>
      </c>
      <c r="N50" s="79"/>
    </row>
    <row r="51" spans="1:14" x14ac:dyDescent="0.25">
      <c r="A51" s="161" t="s">
        <v>96</v>
      </c>
      <c r="B51" s="157" t="s">
        <v>97</v>
      </c>
      <c r="C51" s="158">
        <v>29068</v>
      </c>
      <c r="D51" s="158">
        <v>28038</v>
      </c>
      <c r="E51" s="158">
        <v>6410</v>
      </c>
      <c r="F51" s="158">
        <v>15342</v>
      </c>
      <c r="G51" s="158">
        <v>34035</v>
      </c>
      <c r="H51" s="158">
        <v>23076</v>
      </c>
      <c r="I51" s="159">
        <f>IFERROR(H51/G51-1,"-")</f>
        <v>-0.32199206698986338</v>
      </c>
      <c r="J51" s="160">
        <f t="shared" ref="J51:J62" si="18">IFERROR(H51/D51-1,"-")</f>
        <v>-0.17697410656965551</v>
      </c>
      <c r="K51" s="158">
        <f t="shared" ref="K51:K61" si="19">H51-G51</f>
        <v>-10959</v>
      </c>
      <c r="L51" s="158">
        <f t="shared" ref="L51:L62" si="20">H51-D51</f>
        <v>-4962</v>
      </c>
      <c r="M51" s="159">
        <f>H51/H$8</f>
        <v>7.6383932469665725E-4</v>
      </c>
      <c r="N51" s="79"/>
    </row>
    <row r="52" spans="1:14" x14ac:dyDescent="0.25">
      <c r="A52" s="161" t="s">
        <v>103</v>
      </c>
      <c r="B52" s="162" t="s">
        <v>103</v>
      </c>
      <c r="C52" s="163">
        <v>16588</v>
      </c>
      <c r="D52" s="163">
        <v>11589</v>
      </c>
      <c r="E52" s="163">
        <v>4571</v>
      </c>
      <c r="F52" s="163">
        <v>4619</v>
      </c>
      <c r="G52" s="163">
        <v>22183</v>
      </c>
      <c r="H52" s="163">
        <v>13220</v>
      </c>
      <c r="I52" s="164">
        <f>IFERROR(H52/G52-1,"-")</f>
        <v>-0.40404814497588248</v>
      </c>
      <c r="J52" s="165">
        <f t="shared" si="18"/>
        <v>0.14073690568642672</v>
      </c>
      <c r="K52" s="163">
        <f t="shared" si="19"/>
        <v>-8963</v>
      </c>
      <c r="L52" s="163">
        <f t="shared" si="20"/>
        <v>1631</v>
      </c>
      <c r="M52" s="164">
        <f>H52/H$8</f>
        <v>4.3759559163155694E-4</v>
      </c>
      <c r="N52" s="79"/>
    </row>
    <row r="53" spans="1:14" x14ac:dyDescent="0.25">
      <c r="A53" s="161" t="s">
        <v>100</v>
      </c>
      <c r="B53" s="162" t="s">
        <v>100</v>
      </c>
      <c r="C53" s="163">
        <v>12480</v>
      </c>
      <c r="D53" s="163">
        <v>16449</v>
      </c>
      <c r="E53" s="163">
        <v>1839</v>
      </c>
      <c r="F53" s="163">
        <v>10723</v>
      </c>
      <c r="G53" s="163">
        <v>11852</v>
      </c>
      <c r="H53" s="163">
        <v>9856</v>
      </c>
      <c r="I53" s="164">
        <f>IFERROR(H53/G53-1,"-")</f>
        <v>-0.16841039487006415</v>
      </c>
      <c r="J53" s="165">
        <f t="shared" si="18"/>
        <v>-0.40081463918779259</v>
      </c>
      <c r="K53" s="163">
        <f t="shared" si="19"/>
        <v>-1996</v>
      </c>
      <c r="L53" s="163">
        <f t="shared" si="20"/>
        <v>-6593</v>
      </c>
      <c r="M53" s="164">
        <f>H53/H$8</f>
        <v>3.2624373306510025E-4</v>
      </c>
      <c r="N53" s="79"/>
    </row>
    <row r="54" spans="1:14" x14ac:dyDescent="0.25">
      <c r="A54" s="161"/>
      <c r="B54" s="157" t="s">
        <v>107</v>
      </c>
      <c r="C54" s="158">
        <v>166463</v>
      </c>
      <c r="D54" s="158">
        <v>161989</v>
      </c>
      <c r="E54" s="158">
        <v>53096</v>
      </c>
      <c r="F54" s="158">
        <v>118414</v>
      </c>
      <c r="G54" s="158">
        <v>107978</v>
      </c>
      <c r="H54" s="158">
        <v>137107</v>
      </c>
      <c r="I54" s="159">
        <f>IFERROR(H54/G54-1,"-")</f>
        <v>0.26976791568652869</v>
      </c>
      <c r="J54" s="160">
        <f t="shared" si="18"/>
        <v>-0.15360302242744883</v>
      </c>
      <c r="K54" s="158">
        <f t="shared" si="19"/>
        <v>29129</v>
      </c>
      <c r="L54" s="158">
        <f t="shared" si="20"/>
        <v>-24882</v>
      </c>
      <c r="M54" s="159">
        <f>H54/H$8</f>
        <v>4.5383826612577826E-3</v>
      </c>
      <c r="N54" s="79"/>
    </row>
    <row r="55" spans="1:14" s="56" customFormat="1" x14ac:dyDescent="0.25">
      <c r="A55" s="161"/>
      <c r="B55" s="162" t="s">
        <v>110</v>
      </c>
      <c r="C55" s="163">
        <v>54978</v>
      </c>
      <c r="D55" s="163">
        <v>57054</v>
      </c>
      <c r="E55" s="163">
        <v>19218</v>
      </c>
      <c r="F55" s="163">
        <v>54862</v>
      </c>
      <c r="G55" s="163">
        <v>44985</v>
      </c>
      <c r="H55" s="163">
        <v>58295</v>
      </c>
      <c r="I55" s="164">
        <f t="shared" ref="I55:I62" si="21">IFERROR(H55/G55-1,"-")</f>
        <v>0.29587640324552633</v>
      </c>
      <c r="J55" s="165">
        <f t="shared" si="18"/>
        <v>2.1751323307743542E-2</v>
      </c>
      <c r="K55" s="163">
        <f t="shared" si="19"/>
        <v>13310</v>
      </c>
      <c r="L55" s="163">
        <f t="shared" si="20"/>
        <v>1241</v>
      </c>
      <c r="M55" s="164">
        <f t="shared" ref="M55:M62" si="22">H55/H$8</f>
        <v>1.9296244337489873E-3</v>
      </c>
      <c r="N55" s="166"/>
    </row>
    <row r="56" spans="1:14" s="56" customFormat="1" x14ac:dyDescent="0.25">
      <c r="A56" s="161"/>
      <c r="B56" s="162" t="s">
        <v>113</v>
      </c>
      <c r="C56" s="163">
        <v>65971</v>
      </c>
      <c r="D56" s="163">
        <v>51784</v>
      </c>
      <c r="E56" s="163">
        <v>15319</v>
      </c>
      <c r="F56" s="163">
        <v>25954</v>
      </c>
      <c r="G56" s="163">
        <v>22828</v>
      </c>
      <c r="H56" s="163">
        <v>30312</v>
      </c>
      <c r="I56" s="164">
        <f t="shared" si="21"/>
        <v>0.32784299982477649</v>
      </c>
      <c r="J56" s="165">
        <f t="shared" si="18"/>
        <v>-0.41464545033214895</v>
      </c>
      <c r="K56" s="163">
        <f t="shared" si="19"/>
        <v>7484</v>
      </c>
      <c r="L56" s="163">
        <f t="shared" si="20"/>
        <v>-21472</v>
      </c>
      <c r="M56" s="164">
        <f t="shared" si="22"/>
        <v>1.0033583641101177E-3</v>
      </c>
      <c r="N56" s="166"/>
    </row>
    <row r="57" spans="1:14" x14ac:dyDescent="0.25">
      <c r="A57" s="161"/>
      <c r="B57" s="162" t="s">
        <v>116</v>
      </c>
      <c r="C57" s="163">
        <v>4167</v>
      </c>
      <c r="D57" s="163">
        <v>6170</v>
      </c>
      <c r="E57" s="163">
        <v>1415</v>
      </c>
      <c r="F57" s="163">
        <v>5068</v>
      </c>
      <c r="G57" s="163">
        <v>5554</v>
      </c>
      <c r="H57" s="163">
        <v>5721</v>
      </c>
      <c r="I57" s="164">
        <f t="shared" si="21"/>
        <v>3.0068419157364135E-2</v>
      </c>
      <c r="J57" s="165">
        <f t="shared" si="18"/>
        <v>-7.2771474878444042E-2</v>
      </c>
      <c r="K57" s="163">
        <f t="shared" si="19"/>
        <v>167</v>
      </c>
      <c r="L57" s="163">
        <f t="shared" si="20"/>
        <v>-449</v>
      </c>
      <c r="M57" s="164">
        <f t="shared" si="22"/>
        <v>1.8937098182482127E-4</v>
      </c>
      <c r="N57" s="79"/>
    </row>
    <row r="58" spans="1:14" x14ac:dyDescent="0.25">
      <c r="A58" s="161"/>
      <c r="B58" s="162" t="s">
        <v>123</v>
      </c>
      <c r="C58" s="163">
        <v>2734</v>
      </c>
      <c r="D58" s="163">
        <v>3367</v>
      </c>
      <c r="E58" s="163">
        <v>928</v>
      </c>
      <c r="F58" s="163">
        <v>2463</v>
      </c>
      <c r="G58" s="163">
        <v>1849</v>
      </c>
      <c r="H58" s="163">
        <v>3975</v>
      </c>
      <c r="I58" s="164">
        <f t="shared" si="21"/>
        <v>1.1498107084910765</v>
      </c>
      <c r="J58" s="165">
        <f t="shared" si="18"/>
        <v>0.18057618057618052</v>
      </c>
      <c r="K58" s="163">
        <f t="shared" si="19"/>
        <v>2126</v>
      </c>
      <c r="L58" s="163">
        <f t="shared" si="20"/>
        <v>608</v>
      </c>
      <c r="M58" s="164">
        <f t="shared" si="22"/>
        <v>1.315765867424689E-4</v>
      </c>
      <c r="N58" s="79"/>
    </row>
    <row r="59" spans="1:14" x14ac:dyDescent="0.25">
      <c r="A59" s="161"/>
      <c r="B59" s="162" t="s">
        <v>119</v>
      </c>
      <c r="C59" s="163">
        <v>2671</v>
      </c>
      <c r="D59" s="163">
        <v>3841</v>
      </c>
      <c r="E59" s="163">
        <v>828</v>
      </c>
      <c r="F59" s="163">
        <v>1950</v>
      </c>
      <c r="G59" s="163">
        <v>2073</v>
      </c>
      <c r="H59" s="163">
        <v>2665</v>
      </c>
      <c r="I59" s="164">
        <f t="shared" si="21"/>
        <v>0.2855764592378196</v>
      </c>
      <c r="J59" s="165">
        <f t="shared" si="18"/>
        <v>-0.30617026815933346</v>
      </c>
      <c r="K59" s="163">
        <f t="shared" si="19"/>
        <v>592</v>
      </c>
      <c r="L59" s="163">
        <f t="shared" si="20"/>
        <v>-1176</v>
      </c>
      <c r="M59" s="164">
        <f t="shared" si="22"/>
        <v>8.8214239916648959E-5</v>
      </c>
      <c r="N59" s="79"/>
    </row>
    <row r="60" spans="1:14" x14ac:dyDescent="0.25">
      <c r="A60" s="161"/>
      <c r="B60" s="162" t="s">
        <v>128</v>
      </c>
      <c r="C60" s="163">
        <v>913</v>
      </c>
      <c r="D60" s="163">
        <v>1106</v>
      </c>
      <c r="E60" s="163">
        <v>713</v>
      </c>
      <c r="F60" s="163">
        <v>315</v>
      </c>
      <c r="G60" s="163">
        <v>603</v>
      </c>
      <c r="H60" s="163">
        <v>460</v>
      </c>
      <c r="I60" s="164">
        <f t="shared" si="21"/>
        <v>-0.23714759535655061</v>
      </c>
      <c r="J60" s="165">
        <f t="shared" si="18"/>
        <v>-0.58408679927667273</v>
      </c>
      <c r="K60" s="163">
        <f t="shared" si="19"/>
        <v>-143</v>
      </c>
      <c r="L60" s="163">
        <f t="shared" si="20"/>
        <v>-646</v>
      </c>
      <c r="M60" s="164">
        <f t="shared" si="22"/>
        <v>1.5226472931203949E-5</v>
      </c>
      <c r="N60" s="79"/>
    </row>
    <row r="61" spans="1:14" x14ac:dyDescent="0.25">
      <c r="A61" s="161" t="s">
        <v>144</v>
      </c>
      <c r="B61" s="162" t="s">
        <v>131</v>
      </c>
      <c r="C61" s="163">
        <v>1023</v>
      </c>
      <c r="D61" s="163">
        <v>1822</v>
      </c>
      <c r="E61" s="163">
        <v>1494</v>
      </c>
      <c r="F61" s="163">
        <v>271</v>
      </c>
      <c r="G61" s="163">
        <v>520</v>
      </c>
      <c r="H61" s="163">
        <v>413</v>
      </c>
      <c r="I61" s="164">
        <f t="shared" si="21"/>
        <v>-0.20576923076923082</v>
      </c>
      <c r="J61" s="165">
        <f t="shared" si="18"/>
        <v>-0.77332601536772771</v>
      </c>
      <c r="K61" s="163">
        <f t="shared" si="19"/>
        <v>-107</v>
      </c>
      <c r="L61" s="163">
        <f t="shared" si="20"/>
        <v>-1409</v>
      </c>
      <c r="M61" s="164">
        <f t="shared" si="22"/>
        <v>1.3670724609972241E-5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34006</v>
      </c>
      <c r="D62" s="169">
        <f t="shared" si="23"/>
        <v>36845</v>
      </c>
      <c r="E62" s="169">
        <f t="shared" si="23"/>
        <v>13181</v>
      </c>
      <c r="F62" s="169">
        <f t="shared" si="23"/>
        <v>27531</v>
      </c>
      <c r="G62" s="169">
        <f t="shared" si="23"/>
        <v>29566</v>
      </c>
      <c r="H62" s="169">
        <f t="shared" si="23"/>
        <v>35266</v>
      </c>
      <c r="I62" s="170">
        <f t="shared" si="21"/>
        <v>0.19278901440844209</v>
      </c>
      <c r="J62" s="171">
        <f t="shared" si="18"/>
        <v>-4.2855204233953059E-2</v>
      </c>
      <c r="K62" s="169">
        <f>H62-G62</f>
        <v>5700</v>
      </c>
      <c r="L62" s="169">
        <f t="shared" si="20"/>
        <v>-1579</v>
      </c>
      <c r="M62" s="170">
        <f t="shared" si="22"/>
        <v>1.1673408573735619E-3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751051</v>
      </c>
      <c r="D64" s="176">
        <v>704626</v>
      </c>
      <c r="E64" s="176">
        <v>211025</v>
      </c>
      <c r="F64" s="176">
        <v>824915</v>
      </c>
      <c r="G64" s="176">
        <v>892817</v>
      </c>
      <c r="H64" s="176">
        <v>1185602</v>
      </c>
      <c r="I64" s="177">
        <f>IFERROR(H64/G64-1,"-")</f>
        <v>0.3279339439101181</v>
      </c>
      <c r="J64" s="177">
        <f>IFERROR(H64/D64-1,"-")</f>
        <v>0.68259757658672826</v>
      </c>
      <c r="K64" s="176">
        <f>H64-G64</f>
        <v>292785</v>
      </c>
      <c r="L64" s="176">
        <f>H64-D64</f>
        <v>480976</v>
      </c>
      <c r="M64" s="177">
        <f>H64/H$8</f>
        <v>3.9244645130828835E-2</v>
      </c>
      <c r="N64" s="79"/>
    </row>
    <row r="65" spans="1:14" x14ac:dyDescent="0.25">
      <c r="A65" s="161" t="s">
        <v>96</v>
      </c>
      <c r="B65" s="157" t="s">
        <v>97</v>
      </c>
      <c r="C65" s="158">
        <v>129238</v>
      </c>
      <c r="D65" s="158">
        <v>140185</v>
      </c>
      <c r="E65" s="158">
        <v>66009</v>
      </c>
      <c r="F65" s="158">
        <v>110785</v>
      </c>
      <c r="G65" s="158">
        <v>148519</v>
      </c>
      <c r="H65" s="158">
        <v>225043</v>
      </c>
      <c r="I65" s="159">
        <f>IFERROR(H65/G65-1,"-")</f>
        <v>0.51524720742800589</v>
      </c>
      <c r="J65" s="160">
        <f t="shared" ref="J65:J76" si="24">IFERROR(H65/D65-1,"-")</f>
        <v>0.6053286728251952</v>
      </c>
      <c r="K65" s="158">
        <f t="shared" ref="K65:K75" si="25">H65-G65</f>
        <v>76524</v>
      </c>
      <c r="L65" s="158">
        <f t="shared" ref="L65:L76" si="26">H65-D65</f>
        <v>84858</v>
      </c>
      <c r="M65" s="159">
        <f>H65/H$8</f>
        <v>7.4491546692541958E-3</v>
      </c>
      <c r="N65" s="79"/>
    </row>
    <row r="66" spans="1:14" x14ac:dyDescent="0.25">
      <c r="A66" s="161" t="s">
        <v>103</v>
      </c>
      <c r="B66" s="162" t="s">
        <v>103</v>
      </c>
      <c r="C66" s="163">
        <v>64670</v>
      </c>
      <c r="D66" s="163">
        <v>61641</v>
      </c>
      <c r="E66" s="163">
        <v>19744</v>
      </c>
      <c r="F66" s="163">
        <v>71542</v>
      </c>
      <c r="G66" s="163">
        <v>80547</v>
      </c>
      <c r="H66" s="163">
        <v>111383</v>
      </c>
      <c r="I66" s="164">
        <f>IFERROR(H66/G66-1,"-")</f>
        <v>0.38283238357729021</v>
      </c>
      <c r="J66" s="165">
        <f t="shared" si="24"/>
        <v>0.80696289807108901</v>
      </c>
      <c r="K66" s="163">
        <f t="shared" si="25"/>
        <v>30836</v>
      </c>
      <c r="L66" s="163">
        <f t="shared" si="26"/>
        <v>49742</v>
      </c>
      <c r="M66" s="164">
        <f>H66/H$8</f>
        <v>3.6868918141223683E-3</v>
      </c>
      <c r="N66" s="79"/>
    </row>
    <row r="67" spans="1:14" x14ac:dyDescent="0.25">
      <c r="A67" s="161" t="s">
        <v>100</v>
      </c>
      <c r="B67" s="162" t="s">
        <v>100</v>
      </c>
      <c r="C67" s="163">
        <v>64568</v>
      </c>
      <c r="D67" s="163">
        <v>78544</v>
      </c>
      <c r="E67" s="163">
        <v>46265</v>
      </c>
      <c r="F67" s="163">
        <v>39243</v>
      </c>
      <c r="G67" s="163">
        <v>67972</v>
      </c>
      <c r="H67" s="163">
        <v>113660</v>
      </c>
      <c r="I67" s="164">
        <f>IFERROR(H67/G67-1,"-")</f>
        <v>0.67215912434531866</v>
      </c>
      <c r="J67" s="165">
        <f t="shared" si="24"/>
        <v>0.44708698309227946</v>
      </c>
      <c r="K67" s="163">
        <f t="shared" si="25"/>
        <v>45688</v>
      </c>
      <c r="L67" s="163">
        <f t="shared" si="26"/>
        <v>35116</v>
      </c>
      <c r="M67" s="164">
        <f>H67/H$8</f>
        <v>3.7622628551318279E-3</v>
      </c>
      <c r="N67" s="79"/>
    </row>
    <row r="68" spans="1:14" x14ac:dyDescent="0.25">
      <c r="A68" s="161"/>
      <c r="B68" s="157" t="s">
        <v>107</v>
      </c>
      <c r="C68" s="158">
        <v>621813</v>
      </c>
      <c r="D68" s="158">
        <v>564441</v>
      </c>
      <c r="E68" s="158">
        <v>145016</v>
      </c>
      <c r="F68" s="158">
        <v>714130</v>
      </c>
      <c r="G68" s="158">
        <v>744298</v>
      </c>
      <c r="H68" s="158">
        <v>960559</v>
      </c>
      <c r="I68" s="159">
        <f>IFERROR(H68/G68-1,"-")</f>
        <v>0.29055700808009699</v>
      </c>
      <c r="J68" s="160">
        <f t="shared" si="24"/>
        <v>0.70178814083314278</v>
      </c>
      <c r="K68" s="158">
        <f t="shared" si="25"/>
        <v>216261</v>
      </c>
      <c r="L68" s="158">
        <f t="shared" si="26"/>
        <v>396118</v>
      </c>
      <c r="M68" s="159">
        <f>H68/H$8</f>
        <v>3.1795490461574635E-2</v>
      </c>
      <c r="N68" s="79"/>
    </row>
    <row r="69" spans="1:14" s="56" customFormat="1" x14ac:dyDescent="0.25">
      <c r="A69" s="161"/>
      <c r="B69" s="162" t="s">
        <v>110</v>
      </c>
      <c r="C69" s="163">
        <v>284834</v>
      </c>
      <c r="D69" s="163">
        <v>242219</v>
      </c>
      <c r="E69" s="163">
        <v>52391</v>
      </c>
      <c r="F69" s="163">
        <v>339495</v>
      </c>
      <c r="G69" s="163">
        <v>271883</v>
      </c>
      <c r="H69" s="163">
        <v>400639</v>
      </c>
      <c r="I69" s="164">
        <f t="shared" ref="I69:I76" si="27">IFERROR(H69/G69-1,"-")</f>
        <v>0.47357135238319414</v>
      </c>
      <c r="J69" s="165">
        <f t="shared" si="24"/>
        <v>0.65403622341765089</v>
      </c>
      <c r="K69" s="163">
        <f t="shared" si="25"/>
        <v>128756</v>
      </c>
      <c r="L69" s="163">
        <f t="shared" si="26"/>
        <v>158420</v>
      </c>
      <c r="M69" s="164">
        <f t="shared" ref="M69:M76" si="28">H69/H$8</f>
        <v>1.3261562801488302E-2</v>
      </c>
      <c r="N69" s="166"/>
    </row>
    <row r="70" spans="1:14" s="56" customFormat="1" x14ac:dyDescent="0.25">
      <c r="A70" s="161"/>
      <c r="B70" s="162" t="s">
        <v>113</v>
      </c>
      <c r="C70" s="163">
        <v>96649</v>
      </c>
      <c r="D70" s="163">
        <v>77035</v>
      </c>
      <c r="E70" s="163">
        <v>21284</v>
      </c>
      <c r="F70" s="163">
        <v>46059</v>
      </c>
      <c r="G70" s="163">
        <v>62417</v>
      </c>
      <c r="H70" s="163">
        <v>60318</v>
      </c>
      <c r="I70" s="164">
        <f t="shared" si="27"/>
        <v>-3.3628658858964711E-2</v>
      </c>
      <c r="J70" s="165">
        <f t="shared" si="24"/>
        <v>-0.21700525735055498</v>
      </c>
      <c r="K70" s="163">
        <f t="shared" si="25"/>
        <v>-2099</v>
      </c>
      <c r="L70" s="163">
        <f t="shared" si="26"/>
        <v>-16717</v>
      </c>
      <c r="M70" s="164">
        <f t="shared" si="28"/>
        <v>1.9965878136181735E-3</v>
      </c>
      <c r="N70" s="166"/>
    </row>
    <row r="71" spans="1:14" x14ac:dyDescent="0.25">
      <c r="A71" s="161"/>
      <c r="B71" s="162" t="s">
        <v>116</v>
      </c>
      <c r="C71" s="163">
        <v>39639</v>
      </c>
      <c r="D71" s="163">
        <v>64630</v>
      </c>
      <c r="E71" s="163">
        <v>17911</v>
      </c>
      <c r="F71" s="163">
        <v>100707</v>
      </c>
      <c r="G71" s="163">
        <v>103020</v>
      </c>
      <c r="H71" s="163">
        <v>123780</v>
      </c>
      <c r="I71" s="164">
        <f t="shared" si="27"/>
        <v>0.20151426907396619</v>
      </c>
      <c r="J71" s="165">
        <f t="shared" si="24"/>
        <v>0.91520965495899742</v>
      </c>
      <c r="K71" s="163">
        <f t="shared" si="25"/>
        <v>20760</v>
      </c>
      <c r="L71" s="163">
        <f t="shared" si="26"/>
        <v>59150</v>
      </c>
      <c r="M71" s="164">
        <f t="shared" si="28"/>
        <v>4.0972452596183149E-3</v>
      </c>
      <c r="N71" s="79"/>
    </row>
    <row r="72" spans="1:14" x14ac:dyDescent="0.25">
      <c r="A72" s="161"/>
      <c r="B72" s="162" t="s">
        <v>123</v>
      </c>
      <c r="C72" s="163">
        <v>15177</v>
      </c>
      <c r="D72" s="163">
        <v>9855</v>
      </c>
      <c r="E72" s="163">
        <v>1613</v>
      </c>
      <c r="F72" s="163">
        <v>19610</v>
      </c>
      <c r="G72" s="163">
        <v>22196</v>
      </c>
      <c r="H72" s="163">
        <v>41464</v>
      </c>
      <c r="I72" s="164">
        <f t="shared" si="27"/>
        <v>0.86808433952063435</v>
      </c>
      <c r="J72" s="165">
        <f t="shared" si="24"/>
        <v>3.2074074074074073</v>
      </c>
      <c r="K72" s="163">
        <f t="shared" si="25"/>
        <v>19268</v>
      </c>
      <c r="L72" s="163">
        <f t="shared" si="26"/>
        <v>31609</v>
      </c>
      <c r="M72" s="164">
        <f t="shared" si="28"/>
        <v>1.3725010296074794E-3</v>
      </c>
      <c r="N72" s="79"/>
    </row>
    <row r="73" spans="1:14" x14ac:dyDescent="0.25">
      <c r="A73" s="161"/>
      <c r="B73" s="162" t="s">
        <v>119</v>
      </c>
      <c r="C73" s="163">
        <v>15378</v>
      </c>
      <c r="D73" s="163">
        <v>11621</v>
      </c>
      <c r="E73" s="163">
        <v>5937</v>
      </c>
      <c r="F73" s="163">
        <v>19219</v>
      </c>
      <c r="G73" s="163">
        <v>16032</v>
      </c>
      <c r="H73" s="163">
        <v>23981</v>
      </c>
      <c r="I73" s="164">
        <f t="shared" si="27"/>
        <v>0.49582085828343314</v>
      </c>
      <c r="J73" s="165">
        <f t="shared" si="24"/>
        <v>1.0635917735134668</v>
      </c>
      <c r="K73" s="163">
        <f t="shared" si="25"/>
        <v>7949</v>
      </c>
      <c r="L73" s="163">
        <f t="shared" si="26"/>
        <v>12360</v>
      </c>
      <c r="M73" s="164">
        <f t="shared" si="28"/>
        <v>7.9379575513739546E-4</v>
      </c>
      <c r="N73" s="79"/>
    </row>
    <row r="74" spans="1:14" x14ac:dyDescent="0.25">
      <c r="A74" s="161"/>
      <c r="B74" s="162" t="s">
        <v>128</v>
      </c>
      <c r="C74" s="163">
        <v>7300</v>
      </c>
      <c r="D74" s="163">
        <v>11308</v>
      </c>
      <c r="E74" s="163">
        <v>5454</v>
      </c>
      <c r="F74" s="163">
        <v>10053</v>
      </c>
      <c r="G74" s="163">
        <v>24512</v>
      </c>
      <c r="H74" s="163">
        <v>19261</v>
      </c>
      <c r="I74" s="164">
        <f t="shared" si="27"/>
        <v>-0.2142216057441253</v>
      </c>
      <c r="J74" s="165">
        <f t="shared" si="24"/>
        <v>0.70330739299610889</v>
      </c>
      <c r="K74" s="163">
        <f t="shared" si="25"/>
        <v>-5251</v>
      </c>
      <c r="L74" s="163">
        <f t="shared" si="26"/>
        <v>7953</v>
      </c>
      <c r="M74" s="164">
        <f t="shared" si="28"/>
        <v>6.3755890245199842E-4</v>
      </c>
      <c r="N74" s="79"/>
    </row>
    <row r="75" spans="1:14" x14ac:dyDescent="0.25">
      <c r="A75" s="161" t="s">
        <v>144</v>
      </c>
      <c r="B75" s="162" t="s">
        <v>131</v>
      </c>
      <c r="C75" s="163">
        <v>10550</v>
      </c>
      <c r="D75" s="163">
        <v>8775</v>
      </c>
      <c r="E75" s="163">
        <v>4802</v>
      </c>
      <c r="F75" s="163">
        <v>3088</v>
      </c>
      <c r="G75" s="163">
        <v>7254</v>
      </c>
      <c r="H75" s="163">
        <v>13134</v>
      </c>
      <c r="I75" s="164">
        <f t="shared" si="27"/>
        <v>0.81058726220016553</v>
      </c>
      <c r="J75" s="165">
        <f t="shared" si="24"/>
        <v>0.49675213675213681</v>
      </c>
      <c r="K75" s="163">
        <f t="shared" si="25"/>
        <v>5880</v>
      </c>
      <c r="L75" s="163">
        <f t="shared" si="26"/>
        <v>4359</v>
      </c>
      <c r="M75" s="164">
        <f t="shared" si="28"/>
        <v>4.3474890321398407E-4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152286</v>
      </c>
      <c r="D76" s="169">
        <f t="shared" si="29"/>
        <v>138998</v>
      </c>
      <c r="E76" s="169">
        <f t="shared" si="29"/>
        <v>35624</v>
      </c>
      <c r="F76" s="169">
        <f t="shared" si="29"/>
        <v>175899</v>
      </c>
      <c r="G76" s="169">
        <f t="shared" si="29"/>
        <v>236984</v>
      </c>
      <c r="H76" s="169">
        <f t="shared" si="29"/>
        <v>277982</v>
      </c>
      <c r="I76" s="170">
        <f t="shared" si="27"/>
        <v>0.17299902103095577</v>
      </c>
      <c r="J76" s="171">
        <f t="shared" si="24"/>
        <v>0.99989927912631837</v>
      </c>
      <c r="K76" s="169">
        <f>H76-G76</f>
        <v>40998</v>
      </c>
      <c r="L76" s="169">
        <f t="shared" si="26"/>
        <v>138984</v>
      </c>
      <c r="M76" s="170">
        <f t="shared" si="28"/>
        <v>9.2014899964389905E-3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4862284</v>
      </c>
      <c r="D78" s="176">
        <v>4567746</v>
      </c>
      <c r="E78" s="176">
        <v>1394761</v>
      </c>
      <c r="F78" s="176">
        <v>3540445</v>
      </c>
      <c r="G78" s="176">
        <v>4226384</v>
      </c>
      <c r="H78" s="176">
        <v>4800011</v>
      </c>
      <c r="I78" s="177">
        <f>IFERROR(H78/G78-1,"-")</f>
        <v>0.13572524408572439</v>
      </c>
      <c r="J78" s="177">
        <f>IFERROR(H78/D78-1,"-")</f>
        <v>5.084893074177077E-2</v>
      </c>
      <c r="K78" s="176">
        <f>H78-G78</f>
        <v>573627</v>
      </c>
      <c r="L78" s="176">
        <f>H78-D78</f>
        <v>232265</v>
      </c>
      <c r="M78" s="177">
        <f>H78/H$8</f>
        <v>0.1588852990456113</v>
      </c>
      <c r="N78" s="79"/>
    </row>
    <row r="79" spans="1:14" x14ac:dyDescent="0.25">
      <c r="A79" s="161" t="s">
        <v>96</v>
      </c>
      <c r="B79" s="157" t="s">
        <v>97</v>
      </c>
      <c r="C79" s="158">
        <v>1713649</v>
      </c>
      <c r="D79" s="158">
        <v>1635045</v>
      </c>
      <c r="E79" s="158">
        <v>407148</v>
      </c>
      <c r="F79" s="158">
        <v>1438330</v>
      </c>
      <c r="G79" s="158">
        <v>1476085</v>
      </c>
      <c r="H79" s="158">
        <v>1483539</v>
      </c>
      <c r="I79" s="159">
        <f>IFERROR(H79/G79-1,"-")</f>
        <v>5.0498446905158367E-3</v>
      </c>
      <c r="J79" s="160">
        <f t="shared" ref="J79:J90" si="30">IFERROR(H79/D79-1,"-")</f>
        <v>-9.2661669862297402E-2</v>
      </c>
      <c r="K79" s="158">
        <f t="shared" ref="K79:K89" si="31">H79-G79</f>
        <v>7454</v>
      </c>
      <c r="L79" s="158">
        <f t="shared" ref="L79:L90" si="32">H79-D79</f>
        <v>-151506</v>
      </c>
      <c r="M79" s="159">
        <f>H79/H$8</f>
        <v>4.9106666143229075E-2</v>
      </c>
      <c r="N79" s="79"/>
    </row>
    <row r="80" spans="1:14" x14ac:dyDescent="0.25">
      <c r="A80" s="161" t="s">
        <v>103</v>
      </c>
      <c r="B80" s="162" t="s">
        <v>103</v>
      </c>
      <c r="C80" s="163">
        <v>299184</v>
      </c>
      <c r="D80" s="163">
        <v>182940</v>
      </c>
      <c r="E80" s="163">
        <v>51462</v>
      </c>
      <c r="F80" s="163">
        <v>219274</v>
      </c>
      <c r="G80" s="163">
        <v>231889</v>
      </c>
      <c r="H80" s="163">
        <v>254370</v>
      </c>
      <c r="I80" s="164">
        <f>IFERROR(H80/G80-1,"-")</f>
        <v>9.6947246311813062E-2</v>
      </c>
      <c r="J80" s="165">
        <f t="shared" si="30"/>
        <v>0.39045588717612323</v>
      </c>
      <c r="K80" s="163">
        <f t="shared" si="31"/>
        <v>22481</v>
      </c>
      <c r="L80" s="163">
        <f t="shared" si="32"/>
        <v>71430</v>
      </c>
      <c r="M80" s="164">
        <f>H80/H$8</f>
        <v>8.4199085206746703E-3</v>
      </c>
      <c r="N80" s="79"/>
    </row>
    <row r="81" spans="1:14" x14ac:dyDescent="0.25">
      <c r="A81" s="161" t="s">
        <v>100</v>
      </c>
      <c r="B81" s="162" t="s">
        <v>100</v>
      </c>
      <c r="C81" s="163">
        <v>1414465</v>
      </c>
      <c r="D81" s="163">
        <v>1452105</v>
      </c>
      <c r="E81" s="163">
        <v>355686</v>
      </c>
      <c r="F81" s="163">
        <v>1219056</v>
      </c>
      <c r="G81" s="163">
        <v>1244196</v>
      </c>
      <c r="H81" s="163">
        <v>1229169</v>
      </c>
      <c r="I81" s="164">
        <f>IFERROR(H81/G81-1,"-")</f>
        <v>-1.2077679079501968E-2</v>
      </c>
      <c r="J81" s="165">
        <f t="shared" si="30"/>
        <v>-0.15352608798950484</v>
      </c>
      <c r="K81" s="163">
        <f t="shared" si="31"/>
        <v>-15027</v>
      </c>
      <c r="L81" s="163">
        <f t="shared" si="32"/>
        <v>-222936</v>
      </c>
      <c r="M81" s="164">
        <f>H81/H$8</f>
        <v>4.0686757622554408E-2</v>
      </c>
      <c r="N81" s="79"/>
    </row>
    <row r="82" spans="1:14" x14ac:dyDescent="0.25">
      <c r="A82" s="161"/>
      <c r="B82" s="157" t="s">
        <v>107</v>
      </c>
      <c r="C82" s="158">
        <v>3148635</v>
      </c>
      <c r="D82" s="158">
        <v>2932701</v>
      </c>
      <c r="E82" s="158">
        <v>987613</v>
      </c>
      <c r="F82" s="158">
        <v>2102115</v>
      </c>
      <c r="G82" s="158">
        <v>2750299</v>
      </c>
      <c r="H82" s="158">
        <v>3316472</v>
      </c>
      <c r="I82" s="159">
        <f>IFERROR(H82/G82-1,"-")</f>
        <v>0.20585870845315357</v>
      </c>
      <c r="J82" s="160">
        <f t="shared" si="30"/>
        <v>0.13085923181394898</v>
      </c>
      <c r="K82" s="158">
        <f t="shared" si="31"/>
        <v>566173</v>
      </c>
      <c r="L82" s="158">
        <f t="shared" si="32"/>
        <v>383771</v>
      </c>
      <c r="M82" s="159">
        <f>H82/H$8</f>
        <v>0.10977863290238223</v>
      </c>
      <c r="N82" s="79"/>
    </row>
    <row r="83" spans="1:14" s="56" customFormat="1" x14ac:dyDescent="0.25">
      <c r="A83" s="161"/>
      <c r="B83" s="162" t="s">
        <v>110</v>
      </c>
      <c r="C83" s="163">
        <v>424703</v>
      </c>
      <c r="D83" s="163">
        <v>473424</v>
      </c>
      <c r="E83" s="163">
        <v>143645</v>
      </c>
      <c r="F83" s="163">
        <v>410915</v>
      </c>
      <c r="G83" s="163">
        <v>542908</v>
      </c>
      <c r="H83" s="163">
        <v>659100</v>
      </c>
      <c r="I83" s="164">
        <f t="shared" ref="I83:I90" si="33">IFERROR(H83/G83-1,"-")</f>
        <v>0.21401784464402818</v>
      </c>
      <c r="J83" s="165">
        <f t="shared" si="30"/>
        <v>0.39219811416404737</v>
      </c>
      <c r="K83" s="163">
        <f t="shared" si="31"/>
        <v>116192</v>
      </c>
      <c r="L83" s="163">
        <f t="shared" si="32"/>
        <v>185676</v>
      </c>
      <c r="M83" s="164">
        <f t="shared" ref="M83:M90" si="34">H83/H$8</f>
        <v>2.1816887628166352E-2</v>
      </c>
      <c r="N83" s="166"/>
    </row>
    <row r="84" spans="1:14" s="56" customFormat="1" x14ac:dyDescent="0.25">
      <c r="A84" s="161"/>
      <c r="B84" s="162" t="s">
        <v>113</v>
      </c>
      <c r="C84" s="163">
        <v>1514863</v>
      </c>
      <c r="D84" s="163">
        <v>1265085</v>
      </c>
      <c r="E84" s="163">
        <v>409095</v>
      </c>
      <c r="F84" s="163">
        <v>770353</v>
      </c>
      <c r="G84" s="163">
        <v>927884</v>
      </c>
      <c r="H84" s="163">
        <v>1085325</v>
      </c>
      <c r="I84" s="164">
        <f t="shared" si="33"/>
        <v>0.1696774596824604</v>
      </c>
      <c r="J84" s="165">
        <f t="shared" si="30"/>
        <v>-0.14209321903271321</v>
      </c>
      <c r="K84" s="163">
        <f t="shared" si="31"/>
        <v>157441</v>
      </c>
      <c r="L84" s="163">
        <f t="shared" si="32"/>
        <v>-179760</v>
      </c>
      <c r="M84" s="164">
        <f t="shared" si="34"/>
        <v>3.5925373334910707E-2</v>
      </c>
      <c r="N84" s="166"/>
    </row>
    <row r="85" spans="1:14" x14ac:dyDescent="0.25">
      <c r="A85" s="161"/>
      <c r="B85" s="162" t="s">
        <v>116</v>
      </c>
      <c r="C85" s="163">
        <v>138490</v>
      </c>
      <c r="D85" s="163">
        <v>151586</v>
      </c>
      <c r="E85" s="163">
        <v>45538</v>
      </c>
      <c r="F85" s="163">
        <v>149520</v>
      </c>
      <c r="G85" s="163">
        <v>229021</v>
      </c>
      <c r="H85" s="163">
        <v>333977</v>
      </c>
      <c r="I85" s="164">
        <f t="shared" si="33"/>
        <v>0.45828111832539364</v>
      </c>
      <c r="J85" s="165">
        <f t="shared" si="30"/>
        <v>1.2032179752747614</v>
      </c>
      <c r="K85" s="163">
        <f t="shared" si="31"/>
        <v>104956</v>
      </c>
      <c r="L85" s="163">
        <f t="shared" si="32"/>
        <v>182391</v>
      </c>
      <c r="M85" s="164">
        <f t="shared" si="34"/>
        <v>1.105498206553196E-2</v>
      </c>
      <c r="N85" s="79"/>
    </row>
    <row r="86" spans="1:14" x14ac:dyDescent="0.25">
      <c r="A86" s="161"/>
      <c r="B86" s="162" t="s">
        <v>123</v>
      </c>
      <c r="C86" s="163">
        <v>88441</v>
      </c>
      <c r="D86" s="163">
        <v>65693</v>
      </c>
      <c r="E86" s="163">
        <v>12980</v>
      </c>
      <c r="F86" s="163">
        <v>61673</v>
      </c>
      <c r="G86" s="163">
        <v>74728</v>
      </c>
      <c r="H86" s="163">
        <v>113006</v>
      </c>
      <c r="I86" s="164">
        <f t="shared" si="33"/>
        <v>0.51223102451557656</v>
      </c>
      <c r="J86" s="165">
        <f t="shared" si="30"/>
        <v>0.72021372140106243</v>
      </c>
      <c r="K86" s="163">
        <f t="shared" si="31"/>
        <v>38278</v>
      </c>
      <c r="L86" s="163">
        <f t="shared" si="32"/>
        <v>47313</v>
      </c>
      <c r="M86" s="164">
        <f t="shared" si="34"/>
        <v>3.7406147827470293E-3</v>
      </c>
      <c r="N86" s="79"/>
    </row>
    <row r="87" spans="1:14" x14ac:dyDescent="0.25">
      <c r="A87" s="161"/>
      <c r="B87" s="162" t="s">
        <v>119</v>
      </c>
      <c r="C87" s="163">
        <v>49261</v>
      </c>
      <c r="D87" s="163">
        <v>40928</v>
      </c>
      <c r="E87" s="163">
        <v>13733</v>
      </c>
      <c r="F87" s="163">
        <v>26694</v>
      </c>
      <c r="G87" s="163">
        <v>37999</v>
      </c>
      <c r="H87" s="163">
        <v>49600</v>
      </c>
      <c r="I87" s="164">
        <f t="shared" si="33"/>
        <v>0.30529750782915333</v>
      </c>
      <c r="J87" s="165">
        <f t="shared" si="30"/>
        <v>0.21188428459734165</v>
      </c>
      <c r="K87" s="163">
        <f t="shared" si="31"/>
        <v>11601</v>
      </c>
      <c r="L87" s="163">
        <f t="shared" si="32"/>
        <v>8672</v>
      </c>
      <c r="M87" s="164">
        <f t="shared" si="34"/>
        <v>1.6418109943211214E-3</v>
      </c>
      <c r="N87" s="79"/>
    </row>
    <row r="88" spans="1:14" x14ac:dyDescent="0.25">
      <c r="A88" s="161"/>
      <c r="B88" s="162" t="s">
        <v>128</v>
      </c>
      <c r="C88" s="163">
        <v>50470</v>
      </c>
      <c r="D88" s="163">
        <v>55903</v>
      </c>
      <c r="E88" s="163">
        <v>30309</v>
      </c>
      <c r="F88" s="163">
        <v>41850</v>
      </c>
      <c r="G88" s="163">
        <v>54825</v>
      </c>
      <c r="H88" s="163">
        <v>51168</v>
      </c>
      <c r="I88" s="164">
        <f t="shared" si="33"/>
        <v>-6.6703146374828992E-2</v>
      </c>
      <c r="J88" s="165">
        <f t="shared" si="30"/>
        <v>-8.4700284421229677E-2</v>
      </c>
      <c r="K88" s="163">
        <f t="shared" si="31"/>
        <v>-3657</v>
      </c>
      <c r="L88" s="163">
        <f t="shared" si="32"/>
        <v>-4735</v>
      </c>
      <c r="M88" s="164">
        <f t="shared" si="34"/>
        <v>1.6937134063996601E-3</v>
      </c>
      <c r="N88" s="79"/>
    </row>
    <row r="89" spans="1:14" x14ac:dyDescent="0.25">
      <c r="A89" s="161" t="s">
        <v>144</v>
      </c>
      <c r="B89" s="162" t="s">
        <v>131</v>
      </c>
      <c r="C89" s="163">
        <v>89087</v>
      </c>
      <c r="D89" s="163">
        <v>74707</v>
      </c>
      <c r="E89" s="163">
        <v>49079</v>
      </c>
      <c r="F89" s="163">
        <v>35470</v>
      </c>
      <c r="G89" s="163">
        <v>54870</v>
      </c>
      <c r="H89" s="163">
        <v>56994</v>
      </c>
      <c r="I89" s="164">
        <f t="shared" si="33"/>
        <v>3.8709677419354938E-2</v>
      </c>
      <c r="J89" s="165">
        <f t="shared" si="30"/>
        <v>-0.23709960244689254</v>
      </c>
      <c r="K89" s="163">
        <f t="shared" si="31"/>
        <v>2124</v>
      </c>
      <c r="L89" s="163">
        <f t="shared" si="32"/>
        <v>-17713</v>
      </c>
      <c r="M89" s="164">
        <f t="shared" si="34"/>
        <v>1.8865599961761692E-3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793320</v>
      </c>
      <c r="D90" s="169">
        <f t="shared" si="35"/>
        <v>805375</v>
      </c>
      <c r="E90" s="169">
        <f t="shared" si="35"/>
        <v>283234</v>
      </c>
      <c r="F90" s="169">
        <f t="shared" si="35"/>
        <v>605640</v>
      </c>
      <c r="G90" s="169">
        <f t="shared" si="35"/>
        <v>828064</v>
      </c>
      <c r="H90" s="169">
        <f t="shared" si="35"/>
        <v>967302</v>
      </c>
      <c r="I90" s="170">
        <f t="shared" si="33"/>
        <v>0.1681488387371024</v>
      </c>
      <c r="J90" s="171">
        <f t="shared" si="30"/>
        <v>0.20105789228620208</v>
      </c>
      <c r="K90" s="169">
        <f>H90-G90</f>
        <v>139238</v>
      </c>
      <c r="L90" s="169">
        <f t="shared" si="32"/>
        <v>161927</v>
      </c>
      <c r="M90" s="170">
        <f t="shared" si="34"/>
        <v>3.2018690694129222E-2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112117</v>
      </c>
      <c r="D92" s="176">
        <v>108944</v>
      </c>
      <c r="E92" s="176">
        <v>47970</v>
      </c>
      <c r="F92" s="176">
        <v>112590</v>
      </c>
      <c r="G92" s="176">
        <v>123254</v>
      </c>
      <c r="H92" s="176">
        <v>124009</v>
      </c>
      <c r="I92" s="177">
        <f>IFERROR(H92/G92-1,"-")</f>
        <v>6.1255618478912588E-3</v>
      </c>
      <c r="J92" s="177">
        <f>IFERROR(H92/D92-1,"-")</f>
        <v>0.1382820531649287</v>
      </c>
      <c r="K92" s="176">
        <f>H92-G92</f>
        <v>755</v>
      </c>
      <c r="L92" s="176">
        <f>H92-D92</f>
        <v>15065</v>
      </c>
      <c r="M92" s="177">
        <f>H92/H$8</f>
        <v>4.1048253950558052E-3</v>
      </c>
      <c r="N92" s="79"/>
    </row>
    <row r="93" spans="1:14" x14ac:dyDescent="0.25">
      <c r="A93" s="161" t="s">
        <v>96</v>
      </c>
      <c r="B93" s="157" t="s">
        <v>97</v>
      </c>
      <c r="C93" s="158">
        <v>58027</v>
      </c>
      <c r="D93" s="158">
        <v>59433</v>
      </c>
      <c r="E93" s="158">
        <v>24250</v>
      </c>
      <c r="F93" s="158">
        <v>58913</v>
      </c>
      <c r="G93" s="158">
        <v>63184</v>
      </c>
      <c r="H93" s="158">
        <v>57440</v>
      </c>
      <c r="I93" s="159">
        <f>IFERROR(H93/G93-1,"-")</f>
        <v>-9.0909090909090939E-2</v>
      </c>
      <c r="J93" s="160">
        <f t="shared" ref="J93:J104" si="36">IFERROR(H93/D93-1,"-")</f>
        <v>-3.3533558797301133E-2</v>
      </c>
      <c r="K93" s="158">
        <f t="shared" ref="K93:K103" si="37">H93-G93</f>
        <v>-5744</v>
      </c>
      <c r="L93" s="158">
        <f t="shared" ref="L93:L104" si="38">H93-D93</f>
        <v>-1993</v>
      </c>
      <c r="M93" s="159">
        <f>H93/H$8</f>
        <v>1.9013230547138148E-3</v>
      </c>
      <c r="N93" s="79"/>
    </row>
    <row r="94" spans="1:14" x14ac:dyDescent="0.25">
      <c r="A94" s="161" t="s">
        <v>103</v>
      </c>
      <c r="B94" s="162" t="s">
        <v>103</v>
      </c>
      <c r="C94" s="163">
        <v>24857</v>
      </c>
      <c r="D94" s="163">
        <v>25580</v>
      </c>
      <c r="E94" s="163">
        <v>10910</v>
      </c>
      <c r="F94" s="163">
        <v>24660</v>
      </c>
      <c r="G94" s="163">
        <v>16617</v>
      </c>
      <c r="H94" s="163">
        <v>15955</v>
      </c>
      <c r="I94" s="164">
        <f>IFERROR(H94/G94-1,"-")</f>
        <v>-3.9838719383763599E-2</v>
      </c>
      <c r="J94" s="165">
        <f t="shared" si="36"/>
        <v>-0.3762705238467553</v>
      </c>
      <c r="K94" s="163">
        <f t="shared" si="37"/>
        <v>-662</v>
      </c>
      <c r="L94" s="163">
        <f t="shared" si="38"/>
        <v>-9625</v>
      </c>
      <c r="M94" s="164">
        <f>H94/H$8</f>
        <v>5.2812690351599788E-4</v>
      </c>
      <c r="N94" s="79"/>
    </row>
    <row r="95" spans="1:14" x14ac:dyDescent="0.25">
      <c r="A95" s="161" t="s">
        <v>100</v>
      </c>
      <c r="B95" s="162" t="s">
        <v>100</v>
      </c>
      <c r="C95" s="163">
        <v>33170</v>
      </c>
      <c r="D95" s="163">
        <v>33853</v>
      </c>
      <c r="E95" s="163">
        <v>13340</v>
      </c>
      <c r="F95" s="163">
        <v>34253</v>
      </c>
      <c r="G95" s="163">
        <v>46567</v>
      </c>
      <c r="H95" s="163">
        <v>41485</v>
      </c>
      <c r="I95" s="164">
        <f>IFERROR(H95/G95-1,"-")</f>
        <v>-0.10913307707174613</v>
      </c>
      <c r="J95" s="165">
        <f t="shared" si="36"/>
        <v>0.22544530765367909</v>
      </c>
      <c r="K95" s="163">
        <f t="shared" si="37"/>
        <v>-5082</v>
      </c>
      <c r="L95" s="163">
        <f t="shared" si="38"/>
        <v>7632</v>
      </c>
      <c r="M95" s="164">
        <f>H95/H$8</f>
        <v>1.373196151197817E-3</v>
      </c>
      <c r="N95" s="79"/>
    </row>
    <row r="96" spans="1:14" x14ac:dyDescent="0.25">
      <c r="A96" s="161"/>
      <c r="B96" s="157" t="s">
        <v>107</v>
      </c>
      <c r="C96" s="158">
        <v>54090</v>
      </c>
      <c r="D96" s="158">
        <v>49511</v>
      </c>
      <c r="E96" s="158">
        <v>23720</v>
      </c>
      <c r="F96" s="158">
        <v>53677</v>
      </c>
      <c r="G96" s="158">
        <v>60070</v>
      </c>
      <c r="H96" s="158">
        <v>66569</v>
      </c>
      <c r="I96" s="159">
        <f>IFERROR(H96/G96-1,"-")</f>
        <v>0.10819044448143833</v>
      </c>
      <c r="J96" s="160">
        <f t="shared" si="36"/>
        <v>0.3445294984952838</v>
      </c>
      <c r="K96" s="158">
        <f t="shared" si="37"/>
        <v>6499</v>
      </c>
      <c r="L96" s="158">
        <f t="shared" si="38"/>
        <v>17058</v>
      </c>
      <c r="M96" s="159">
        <f>H96/H$8</f>
        <v>2.2035023403419907E-3</v>
      </c>
      <c r="N96" s="79"/>
    </row>
    <row r="97" spans="1:14" s="56" customFormat="1" x14ac:dyDescent="0.25">
      <c r="A97" s="161"/>
      <c r="B97" s="162" t="s">
        <v>110</v>
      </c>
      <c r="C97" s="163">
        <v>5785</v>
      </c>
      <c r="D97" s="163">
        <v>6550</v>
      </c>
      <c r="E97" s="163">
        <v>4639</v>
      </c>
      <c r="F97" s="163">
        <v>7354</v>
      </c>
      <c r="G97" s="163">
        <v>9095</v>
      </c>
      <c r="H97" s="163">
        <v>10362</v>
      </c>
      <c r="I97" s="164">
        <f t="shared" ref="I97:I104" si="39">IFERROR(H97/G97-1,"-")</f>
        <v>0.13930731170973054</v>
      </c>
      <c r="J97" s="165">
        <f t="shared" si="36"/>
        <v>0.58198473282442742</v>
      </c>
      <c r="K97" s="163">
        <f t="shared" si="37"/>
        <v>1267</v>
      </c>
      <c r="L97" s="163">
        <f t="shared" si="38"/>
        <v>3812</v>
      </c>
      <c r="M97" s="164">
        <f t="shared" ref="M97:M104" si="40">H97/H$8</f>
        <v>3.429928532894246E-4</v>
      </c>
      <c r="N97" s="166"/>
    </row>
    <row r="98" spans="1:14" s="56" customFormat="1" x14ac:dyDescent="0.25">
      <c r="A98" s="161"/>
      <c r="B98" s="162" t="s">
        <v>113</v>
      </c>
      <c r="C98" s="163">
        <v>20071</v>
      </c>
      <c r="D98" s="163">
        <v>15905</v>
      </c>
      <c r="E98" s="163">
        <v>6968</v>
      </c>
      <c r="F98" s="163">
        <v>16794</v>
      </c>
      <c r="G98" s="163">
        <v>17695</v>
      </c>
      <c r="H98" s="163">
        <v>19667</v>
      </c>
      <c r="I98" s="164">
        <f t="shared" si="39"/>
        <v>0.11144391070923998</v>
      </c>
      <c r="J98" s="165">
        <f t="shared" si="36"/>
        <v>0.23652939327255584</v>
      </c>
      <c r="K98" s="163">
        <f t="shared" si="37"/>
        <v>1972</v>
      </c>
      <c r="L98" s="163">
        <f t="shared" si="38"/>
        <v>3762</v>
      </c>
      <c r="M98" s="164">
        <f t="shared" si="40"/>
        <v>6.5099791986519145E-4</v>
      </c>
      <c r="N98" s="166"/>
    </row>
    <row r="99" spans="1:14" x14ac:dyDescent="0.25">
      <c r="A99" s="161"/>
      <c r="B99" s="162" t="s">
        <v>116</v>
      </c>
      <c r="C99" s="163">
        <v>7207</v>
      </c>
      <c r="D99" s="163">
        <v>7095</v>
      </c>
      <c r="E99" s="163">
        <v>3938</v>
      </c>
      <c r="F99" s="163">
        <v>6488</v>
      </c>
      <c r="G99" s="163">
        <v>7083</v>
      </c>
      <c r="H99" s="163">
        <v>8264</v>
      </c>
      <c r="I99" s="164">
        <f t="shared" si="39"/>
        <v>0.16673725822391638</v>
      </c>
      <c r="J99" s="165">
        <f t="shared" si="36"/>
        <v>0.16476391825229042</v>
      </c>
      <c r="K99" s="163">
        <f t="shared" si="37"/>
        <v>1181</v>
      </c>
      <c r="L99" s="163">
        <f t="shared" si="38"/>
        <v>1169</v>
      </c>
      <c r="M99" s="164">
        <f t="shared" si="40"/>
        <v>2.7354689631189005E-4</v>
      </c>
      <c r="N99" s="79"/>
    </row>
    <row r="100" spans="1:14" x14ac:dyDescent="0.25">
      <c r="A100" s="161"/>
      <c r="B100" s="162" t="s">
        <v>123</v>
      </c>
      <c r="C100" s="163">
        <v>1881</v>
      </c>
      <c r="D100" s="163">
        <v>1973</v>
      </c>
      <c r="E100" s="163">
        <v>869</v>
      </c>
      <c r="F100" s="163">
        <v>3894</v>
      </c>
      <c r="G100" s="163">
        <v>2936</v>
      </c>
      <c r="H100" s="163">
        <v>3317</v>
      </c>
      <c r="I100" s="164">
        <f t="shared" si="39"/>
        <v>0.12976839237057214</v>
      </c>
      <c r="J100" s="165">
        <f t="shared" si="36"/>
        <v>0.68119614799797268</v>
      </c>
      <c r="K100" s="163">
        <f t="shared" si="37"/>
        <v>381</v>
      </c>
      <c r="L100" s="163">
        <f t="shared" si="38"/>
        <v>1344</v>
      </c>
      <c r="M100" s="164">
        <f t="shared" si="40"/>
        <v>1.0979611024522499E-4</v>
      </c>
      <c r="N100" s="79"/>
    </row>
    <row r="101" spans="1:14" x14ac:dyDescent="0.25">
      <c r="A101" s="161"/>
      <c r="B101" s="162" t="s">
        <v>119</v>
      </c>
      <c r="C101" s="163">
        <v>1202</v>
      </c>
      <c r="D101" s="163">
        <v>1063</v>
      </c>
      <c r="E101" s="163">
        <v>574</v>
      </c>
      <c r="F101" s="163">
        <v>1623</v>
      </c>
      <c r="G101" s="163">
        <v>1339</v>
      </c>
      <c r="H101" s="163">
        <v>1849</v>
      </c>
      <c r="I101" s="164">
        <f t="shared" si="39"/>
        <v>0.38088125466766254</v>
      </c>
      <c r="J101" s="165">
        <f t="shared" si="36"/>
        <v>0.73941674506114774</v>
      </c>
      <c r="K101" s="163">
        <f t="shared" si="37"/>
        <v>510</v>
      </c>
      <c r="L101" s="163">
        <f t="shared" si="38"/>
        <v>786</v>
      </c>
      <c r="M101" s="164">
        <f t="shared" si="40"/>
        <v>6.1203800977817604E-5</v>
      </c>
      <c r="N101" s="79"/>
    </row>
    <row r="102" spans="1:14" x14ac:dyDescent="0.25">
      <c r="A102" s="161"/>
      <c r="B102" s="162" t="s">
        <v>128</v>
      </c>
      <c r="C102" s="163">
        <v>242</v>
      </c>
      <c r="D102" s="163">
        <v>331</v>
      </c>
      <c r="E102" s="163">
        <v>568</v>
      </c>
      <c r="F102" s="163">
        <v>676</v>
      </c>
      <c r="G102" s="163">
        <v>304</v>
      </c>
      <c r="H102" s="163">
        <v>656</v>
      </c>
      <c r="I102" s="164">
        <f t="shared" si="39"/>
        <v>1.1578947368421053</v>
      </c>
      <c r="J102" s="165">
        <f t="shared" si="36"/>
        <v>0.98187311178247727</v>
      </c>
      <c r="K102" s="163">
        <f t="shared" si="37"/>
        <v>352</v>
      </c>
      <c r="L102" s="163">
        <f t="shared" si="38"/>
        <v>325</v>
      </c>
      <c r="M102" s="164">
        <f t="shared" si="40"/>
        <v>2.1714274441021282E-5</v>
      </c>
      <c r="N102" s="79"/>
    </row>
    <row r="103" spans="1:14" x14ac:dyDescent="0.25">
      <c r="A103" s="161" t="s">
        <v>144</v>
      </c>
      <c r="B103" s="162" t="s">
        <v>131</v>
      </c>
      <c r="C103" s="163">
        <v>745</v>
      </c>
      <c r="D103" s="163">
        <v>431</v>
      </c>
      <c r="E103" s="163">
        <v>225</v>
      </c>
      <c r="F103" s="163">
        <v>267</v>
      </c>
      <c r="G103" s="163">
        <v>706</v>
      </c>
      <c r="H103" s="163">
        <v>993</v>
      </c>
      <c r="I103" s="164">
        <f t="shared" si="39"/>
        <v>0.40651558073654392</v>
      </c>
      <c r="J103" s="165">
        <f t="shared" si="36"/>
        <v>1.3039443155452437</v>
      </c>
      <c r="K103" s="163">
        <f t="shared" si="37"/>
        <v>287</v>
      </c>
      <c r="L103" s="163">
        <f t="shared" si="38"/>
        <v>562</v>
      </c>
      <c r="M103" s="164">
        <f t="shared" si="40"/>
        <v>3.2869320914533743E-5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16957</v>
      </c>
      <c r="D104" s="169">
        <f t="shared" si="41"/>
        <v>16163</v>
      </c>
      <c r="E104" s="169">
        <f t="shared" si="41"/>
        <v>5939</v>
      </c>
      <c r="F104" s="169">
        <f t="shared" si="41"/>
        <v>16581</v>
      </c>
      <c r="G104" s="169">
        <f t="shared" si="41"/>
        <v>20912</v>
      </c>
      <c r="H104" s="169">
        <f t="shared" si="41"/>
        <v>21461</v>
      </c>
      <c r="I104" s="170">
        <f t="shared" si="39"/>
        <v>2.6252869166029091E-2</v>
      </c>
      <c r="J104" s="171">
        <f t="shared" si="36"/>
        <v>0.327785683350863</v>
      </c>
      <c r="K104" s="169">
        <f>H104-G104</f>
        <v>549</v>
      </c>
      <c r="L104" s="169">
        <f t="shared" si="38"/>
        <v>5298</v>
      </c>
      <c r="M104" s="170">
        <f t="shared" si="40"/>
        <v>7.1038116429688681E-4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887197</v>
      </c>
      <c r="D106" s="176">
        <v>880258</v>
      </c>
      <c r="E106" s="176">
        <v>370665</v>
      </c>
      <c r="F106" s="176">
        <v>1093304</v>
      </c>
      <c r="G106" s="176">
        <v>1210630</v>
      </c>
      <c r="H106" s="176">
        <v>1245782</v>
      </c>
      <c r="I106" s="177">
        <f>IFERROR(H106/G106-1,"-")</f>
        <v>2.9036121688707617E-2</v>
      </c>
      <c r="J106" s="177">
        <f>IFERROR(H106/D106-1,"-")</f>
        <v>0.4152464391121693</v>
      </c>
      <c r="K106" s="176">
        <f>H106-G106</f>
        <v>35152</v>
      </c>
      <c r="L106" s="176">
        <f>H106-D106</f>
        <v>365524</v>
      </c>
      <c r="M106" s="177">
        <f>H106/H$8</f>
        <v>4.1236665002567646E-2</v>
      </c>
      <c r="N106" s="79"/>
    </row>
    <row r="107" spans="1:14" x14ac:dyDescent="0.25">
      <c r="A107" s="161" t="s">
        <v>96</v>
      </c>
      <c r="B107" s="157" t="s">
        <v>97</v>
      </c>
      <c r="C107" s="158">
        <v>138260</v>
      </c>
      <c r="D107" s="158">
        <v>131988</v>
      </c>
      <c r="E107" s="158">
        <v>112563</v>
      </c>
      <c r="F107" s="158">
        <v>170955</v>
      </c>
      <c r="G107" s="158">
        <v>192212</v>
      </c>
      <c r="H107" s="158">
        <v>184519</v>
      </c>
      <c r="I107" s="159">
        <f>IFERROR(H107/G107-1,"-")</f>
        <v>-4.0023515701413048E-2</v>
      </c>
      <c r="J107" s="160">
        <f t="shared" ref="J107:J118" si="42">IFERROR(H107/D107-1,"-")</f>
        <v>0.39799830287601901</v>
      </c>
      <c r="K107" s="158">
        <f t="shared" ref="K107:K117" si="43">H107-G107</f>
        <v>-7693</v>
      </c>
      <c r="L107" s="158">
        <f t="shared" ref="L107:L118" si="44">H107-D107</f>
        <v>52531</v>
      </c>
      <c r="M107" s="159">
        <f>H107/H$8</f>
        <v>6.1077686060713506E-3</v>
      </c>
      <c r="N107" s="79"/>
    </row>
    <row r="108" spans="1:14" x14ac:dyDescent="0.25">
      <c r="A108" s="161" t="s">
        <v>103</v>
      </c>
      <c r="B108" s="162" t="s">
        <v>103</v>
      </c>
      <c r="C108" s="163">
        <v>47469</v>
      </c>
      <c r="D108" s="163">
        <v>37729</v>
      </c>
      <c r="E108" s="163">
        <v>8382</v>
      </c>
      <c r="F108" s="163">
        <v>59185</v>
      </c>
      <c r="G108" s="163">
        <v>53181</v>
      </c>
      <c r="H108" s="163">
        <v>52808</v>
      </c>
      <c r="I108" s="164">
        <f>IFERROR(H108/G108-1,"-")</f>
        <v>-7.013783118030914E-3</v>
      </c>
      <c r="J108" s="165">
        <f t="shared" si="42"/>
        <v>0.39966603938614864</v>
      </c>
      <c r="K108" s="163">
        <f t="shared" si="43"/>
        <v>-373</v>
      </c>
      <c r="L108" s="163">
        <f t="shared" si="44"/>
        <v>15079</v>
      </c>
      <c r="M108" s="164">
        <f>H108/H$8</f>
        <v>1.7479990925022132E-3</v>
      </c>
      <c r="N108" s="79"/>
    </row>
    <row r="109" spans="1:14" x14ac:dyDescent="0.25">
      <c r="A109" s="161" t="s">
        <v>100</v>
      </c>
      <c r="B109" s="162" t="s">
        <v>100</v>
      </c>
      <c r="C109" s="163">
        <v>90791</v>
      </c>
      <c r="D109" s="163">
        <v>94259</v>
      </c>
      <c r="E109" s="163">
        <v>104181</v>
      </c>
      <c r="F109" s="163">
        <v>111770</v>
      </c>
      <c r="G109" s="163">
        <v>139031</v>
      </c>
      <c r="H109" s="163">
        <v>131711</v>
      </c>
      <c r="I109" s="164">
        <f>IFERROR(H109/G109-1,"-")</f>
        <v>-5.26501283886327E-2</v>
      </c>
      <c r="J109" s="165">
        <f t="shared" si="42"/>
        <v>0.39733075886652736</v>
      </c>
      <c r="K109" s="163">
        <f t="shared" si="43"/>
        <v>-7320</v>
      </c>
      <c r="L109" s="163">
        <f t="shared" si="44"/>
        <v>37452</v>
      </c>
      <c r="M109" s="164">
        <f>H109/H$8</f>
        <v>4.3597695135691372E-3</v>
      </c>
      <c r="N109" s="79"/>
    </row>
    <row r="110" spans="1:14" x14ac:dyDescent="0.25">
      <c r="A110" s="161"/>
      <c r="B110" s="157" t="s">
        <v>107</v>
      </c>
      <c r="C110" s="158">
        <v>748937</v>
      </c>
      <c r="D110" s="158">
        <v>748270</v>
      </c>
      <c r="E110" s="158">
        <v>258102</v>
      </c>
      <c r="F110" s="158">
        <v>922349</v>
      </c>
      <c r="G110" s="158">
        <v>1018418</v>
      </c>
      <c r="H110" s="158">
        <v>1061263</v>
      </c>
      <c r="I110" s="159">
        <f>IFERROR(H110/G110-1,"-")</f>
        <v>4.2070151941540734E-2</v>
      </c>
      <c r="J110" s="160">
        <f t="shared" si="42"/>
        <v>0.41828885295414753</v>
      </c>
      <c r="K110" s="158">
        <f t="shared" si="43"/>
        <v>42845</v>
      </c>
      <c r="L110" s="158">
        <f t="shared" si="44"/>
        <v>312993</v>
      </c>
      <c r="M110" s="159">
        <f>H110/H$8</f>
        <v>3.5128896396496294E-2</v>
      </c>
      <c r="N110" s="79"/>
    </row>
    <row r="111" spans="1:14" s="56" customFormat="1" x14ac:dyDescent="0.25">
      <c r="A111" s="161"/>
      <c r="B111" s="162" t="s">
        <v>110</v>
      </c>
      <c r="C111" s="163">
        <v>419877</v>
      </c>
      <c r="D111" s="163">
        <v>402974</v>
      </c>
      <c r="E111" s="163">
        <v>133518</v>
      </c>
      <c r="F111" s="163">
        <v>568160</v>
      </c>
      <c r="G111" s="163">
        <v>650057</v>
      </c>
      <c r="H111" s="163">
        <v>658325</v>
      </c>
      <c r="I111" s="164">
        <f t="shared" ref="I111:I118" si="45">IFERROR(H111/G111-1,"-")</f>
        <v>1.2718884651653717E-2</v>
      </c>
      <c r="J111" s="165">
        <f t="shared" si="42"/>
        <v>0.63366619186349493</v>
      </c>
      <c r="K111" s="163">
        <f t="shared" si="43"/>
        <v>8268</v>
      </c>
      <c r="L111" s="163">
        <f t="shared" si="44"/>
        <v>255351</v>
      </c>
      <c r="M111" s="164">
        <f t="shared" ref="M111:M118" si="46">H111/H$8</f>
        <v>2.1791234331380086E-2</v>
      </c>
      <c r="N111" s="166"/>
    </row>
    <row r="112" spans="1:14" s="56" customFormat="1" x14ac:dyDescent="0.25">
      <c r="A112" s="161"/>
      <c r="B112" s="162" t="s">
        <v>113</v>
      </c>
      <c r="C112" s="163">
        <v>91712</v>
      </c>
      <c r="D112" s="163">
        <v>70340</v>
      </c>
      <c r="E112" s="163">
        <v>18998</v>
      </c>
      <c r="F112" s="163">
        <v>35944</v>
      </c>
      <c r="G112" s="163">
        <v>47820</v>
      </c>
      <c r="H112" s="163">
        <v>47025</v>
      </c>
      <c r="I112" s="164">
        <f t="shared" si="45"/>
        <v>-1.6624843161856973E-2</v>
      </c>
      <c r="J112" s="165">
        <f t="shared" si="42"/>
        <v>-0.33146147284617566</v>
      </c>
      <c r="K112" s="163">
        <f t="shared" si="43"/>
        <v>-795</v>
      </c>
      <c r="L112" s="163">
        <f t="shared" si="44"/>
        <v>-23315</v>
      </c>
      <c r="M112" s="164">
        <f t="shared" si="46"/>
        <v>1.5565758469344906E-3</v>
      </c>
      <c r="N112" s="166"/>
    </row>
    <row r="113" spans="1:14" x14ac:dyDescent="0.25">
      <c r="A113" s="161"/>
      <c r="B113" s="162" t="s">
        <v>116</v>
      </c>
      <c r="C113" s="163">
        <v>88228</v>
      </c>
      <c r="D113" s="163">
        <v>87644</v>
      </c>
      <c r="E113" s="163">
        <v>12749</v>
      </c>
      <c r="F113" s="163">
        <v>55819</v>
      </c>
      <c r="G113" s="163">
        <v>68095</v>
      </c>
      <c r="H113" s="163">
        <v>71104</v>
      </c>
      <c r="I113" s="164">
        <f t="shared" si="45"/>
        <v>4.4188266392539921E-2</v>
      </c>
      <c r="J113" s="165">
        <f t="shared" si="42"/>
        <v>-0.18871799552736068</v>
      </c>
      <c r="K113" s="163">
        <f t="shared" si="43"/>
        <v>3009</v>
      </c>
      <c r="L113" s="163">
        <f t="shared" si="44"/>
        <v>-16540</v>
      </c>
      <c r="M113" s="164">
        <f t="shared" si="46"/>
        <v>2.3536155028267948E-3</v>
      </c>
      <c r="N113" s="79"/>
    </row>
    <row r="114" spans="1:14" x14ac:dyDescent="0.25">
      <c r="A114" s="161"/>
      <c r="B114" s="162" t="s">
        <v>123</v>
      </c>
      <c r="C114" s="163">
        <v>13632</v>
      </c>
      <c r="D114" s="163">
        <v>15516</v>
      </c>
      <c r="E114" s="163">
        <v>7651</v>
      </c>
      <c r="F114" s="163">
        <v>34672</v>
      </c>
      <c r="G114" s="163">
        <v>35304</v>
      </c>
      <c r="H114" s="163">
        <v>34011</v>
      </c>
      <c r="I114" s="164">
        <f t="shared" si="45"/>
        <v>-3.6624745071380027E-2</v>
      </c>
      <c r="J114" s="165">
        <f t="shared" si="42"/>
        <v>1.1919953596287702</v>
      </c>
      <c r="K114" s="163">
        <f t="shared" si="43"/>
        <v>-1293</v>
      </c>
      <c r="L114" s="163">
        <f t="shared" si="44"/>
        <v>18495</v>
      </c>
      <c r="M114" s="164">
        <f t="shared" si="46"/>
        <v>1.1257990670938641E-3</v>
      </c>
      <c r="N114" s="79"/>
    </row>
    <row r="115" spans="1:14" x14ac:dyDescent="0.25">
      <c r="A115" s="161"/>
      <c r="B115" s="162" t="s">
        <v>119</v>
      </c>
      <c r="C115" s="163">
        <v>22851</v>
      </c>
      <c r="D115" s="163">
        <v>25673</v>
      </c>
      <c r="E115" s="163">
        <v>18826</v>
      </c>
      <c r="F115" s="163">
        <v>36949</v>
      </c>
      <c r="G115" s="163">
        <v>35389</v>
      </c>
      <c r="H115" s="163">
        <v>27130</v>
      </c>
      <c r="I115" s="164">
        <f t="shared" si="45"/>
        <v>-0.23337760321003698</v>
      </c>
      <c r="J115" s="165">
        <f t="shared" si="42"/>
        <v>5.6752229969228463E-2</v>
      </c>
      <c r="K115" s="163">
        <f t="shared" si="43"/>
        <v>-8259</v>
      </c>
      <c r="L115" s="163">
        <f t="shared" si="44"/>
        <v>1457</v>
      </c>
      <c r="M115" s="164">
        <f t="shared" si="46"/>
        <v>8.980308926599198E-4</v>
      </c>
      <c r="N115" s="79"/>
    </row>
    <row r="116" spans="1:14" x14ac:dyDescent="0.25">
      <c r="A116" s="161"/>
      <c r="B116" s="162" t="s">
        <v>128</v>
      </c>
      <c r="C116" s="163">
        <v>3065</v>
      </c>
      <c r="D116" s="163">
        <v>4222</v>
      </c>
      <c r="E116" s="163">
        <v>2329</v>
      </c>
      <c r="F116" s="163">
        <v>9679</v>
      </c>
      <c r="G116" s="163">
        <v>7799</v>
      </c>
      <c r="H116" s="163">
        <v>10345</v>
      </c>
      <c r="I116" s="164">
        <f t="shared" si="45"/>
        <v>0.32645210924477497</v>
      </c>
      <c r="J116" s="165">
        <f t="shared" si="42"/>
        <v>1.4502605400284225</v>
      </c>
      <c r="K116" s="163">
        <f t="shared" si="43"/>
        <v>2546</v>
      </c>
      <c r="L116" s="163">
        <f t="shared" si="44"/>
        <v>6123</v>
      </c>
      <c r="M116" s="164">
        <f t="shared" si="46"/>
        <v>3.4243013581153228E-4</v>
      </c>
      <c r="N116" s="79"/>
    </row>
    <row r="117" spans="1:14" x14ac:dyDescent="0.25">
      <c r="A117" s="161" t="s">
        <v>144</v>
      </c>
      <c r="B117" s="162" t="s">
        <v>131</v>
      </c>
      <c r="C117" s="163">
        <v>8222</v>
      </c>
      <c r="D117" s="163">
        <v>8597</v>
      </c>
      <c r="E117" s="163">
        <v>7254</v>
      </c>
      <c r="F117" s="163">
        <v>5619</v>
      </c>
      <c r="G117" s="163">
        <v>4722</v>
      </c>
      <c r="H117" s="163">
        <v>9099</v>
      </c>
      <c r="I117" s="164">
        <f t="shared" si="45"/>
        <v>0.92693773824650583</v>
      </c>
      <c r="J117" s="165">
        <f t="shared" si="42"/>
        <v>5.8392462486914098E-2</v>
      </c>
      <c r="K117" s="163">
        <f t="shared" si="43"/>
        <v>4377</v>
      </c>
      <c r="L117" s="163">
        <f t="shared" si="44"/>
        <v>502</v>
      </c>
      <c r="M117" s="164">
        <f t="shared" si="46"/>
        <v>3.0118625478483635E-4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101350</v>
      </c>
      <c r="D118" s="169">
        <f t="shared" si="47"/>
        <v>133304</v>
      </c>
      <c r="E118" s="169">
        <f t="shared" si="47"/>
        <v>56777</v>
      </c>
      <c r="F118" s="169">
        <f t="shared" si="47"/>
        <v>175507</v>
      </c>
      <c r="G118" s="169">
        <f t="shared" si="47"/>
        <v>169232</v>
      </c>
      <c r="H118" s="169">
        <f t="shared" si="47"/>
        <v>204224</v>
      </c>
      <c r="I118" s="170">
        <f t="shared" si="45"/>
        <v>0.20676940531341592</v>
      </c>
      <c r="J118" s="171">
        <f t="shared" si="42"/>
        <v>0.532017043749625</v>
      </c>
      <c r="K118" s="169">
        <f>H118-G118</f>
        <v>34992</v>
      </c>
      <c r="L118" s="169">
        <f t="shared" si="44"/>
        <v>70920</v>
      </c>
      <c r="M118" s="170">
        <f t="shared" si="46"/>
        <v>6.760024365004772E-3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435931</v>
      </c>
      <c r="D120" s="176">
        <v>406844</v>
      </c>
      <c r="E120" s="176">
        <v>165295</v>
      </c>
      <c r="F120" s="176">
        <v>433395</v>
      </c>
      <c r="G120" s="176">
        <v>467345</v>
      </c>
      <c r="H120" s="176">
        <v>475889</v>
      </c>
      <c r="I120" s="177">
        <f>IFERROR(H120/G120-1,"-")</f>
        <v>1.8281997239726566E-2</v>
      </c>
      <c r="J120" s="177">
        <f>IFERROR(H120/D120-1,"-")</f>
        <v>0.16970878272753187</v>
      </c>
      <c r="K120" s="176">
        <f>H120-G120</f>
        <v>8544</v>
      </c>
      <c r="L120" s="176">
        <f>H120-D120</f>
        <v>69045</v>
      </c>
      <c r="M120" s="177">
        <f>H120/H$8</f>
        <v>1.5752415166864601E-2</v>
      </c>
      <c r="N120" s="79"/>
    </row>
    <row r="121" spans="1:14" x14ac:dyDescent="0.25">
      <c r="A121" s="161" t="s">
        <v>96</v>
      </c>
      <c r="B121" s="157" t="s">
        <v>97</v>
      </c>
      <c r="C121" s="158">
        <v>224724</v>
      </c>
      <c r="D121" s="158">
        <v>192777</v>
      </c>
      <c r="E121" s="158">
        <v>82724</v>
      </c>
      <c r="F121" s="158">
        <v>225216</v>
      </c>
      <c r="G121" s="158">
        <v>253425</v>
      </c>
      <c r="H121" s="158">
        <v>254238</v>
      </c>
      <c r="I121" s="159">
        <f>IFERROR(H121/G121-1,"-")</f>
        <v>3.208049718851802E-3</v>
      </c>
      <c r="J121" s="160">
        <f t="shared" ref="J121:J132" si="48">IFERROR(H121/D121-1,"-")</f>
        <v>0.31881915373721958</v>
      </c>
      <c r="K121" s="158">
        <f t="shared" ref="K121:K131" si="49">H121-G121</f>
        <v>813</v>
      </c>
      <c r="L121" s="158">
        <f t="shared" ref="L121:L132" si="50">H121-D121</f>
        <v>61461</v>
      </c>
      <c r="M121" s="159">
        <f>H121/H$8</f>
        <v>8.4155391849639778E-3</v>
      </c>
      <c r="N121" s="79"/>
    </row>
    <row r="122" spans="1:14" x14ac:dyDescent="0.25">
      <c r="A122" s="161" t="s">
        <v>103</v>
      </c>
      <c r="B122" s="162" t="s">
        <v>103</v>
      </c>
      <c r="C122" s="163">
        <v>115685</v>
      </c>
      <c r="D122" s="163">
        <v>90547</v>
      </c>
      <c r="E122" s="163">
        <v>32750</v>
      </c>
      <c r="F122" s="163">
        <v>106682</v>
      </c>
      <c r="G122" s="163">
        <v>101584</v>
      </c>
      <c r="H122" s="163">
        <v>112133</v>
      </c>
      <c r="I122" s="164">
        <f>IFERROR(H122/G122-1,"-")</f>
        <v>0.10384509371554573</v>
      </c>
      <c r="J122" s="165">
        <f t="shared" si="48"/>
        <v>0.23839552939357467</v>
      </c>
      <c r="K122" s="163">
        <f t="shared" si="49"/>
        <v>10549</v>
      </c>
      <c r="L122" s="163">
        <f t="shared" si="50"/>
        <v>21586</v>
      </c>
      <c r="M122" s="164">
        <f>H122/H$8</f>
        <v>3.7117175852058532E-3</v>
      </c>
      <c r="N122" s="79"/>
    </row>
    <row r="123" spans="1:14" x14ac:dyDescent="0.25">
      <c r="A123" s="161" t="s">
        <v>100</v>
      </c>
      <c r="B123" s="162" t="s">
        <v>100</v>
      </c>
      <c r="C123" s="163">
        <v>109039</v>
      </c>
      <c r="D123" s="163">
        <v>102230</v>
      </c>
      <c r="E123" s="163">
        <v>49974</v>
      </c>
      <c r="F123" s="163">
        <v>118534</v>
      </c>
      <c r="G123" s="163">
        <v>151841</v>
      </c>
      <c r="H123" s="163">
        <v>142105</v>
      </c>
      <c r="I123" s="164">
        <f>IFERROR(H123/G123-1,"-")</f>
        <v>-6.4119704164224411E-2</v>
      </c>
      <c r="J123" s="165">
        <f t="shared" si="48"/>
        <v>0.39005184388144376</v>
      </c>
      <c r="K123" s="163">
        <f t="shared" si="49"/>
        <v>-9736</v>
      </c>
      <c r="L123" s="163">
        <f t="shared" si="50"/>
        <v>39875</v>
      </c>
      <c r="M123" s="164">
        <f>H123/H$8</f>
        <v>4.7038215997581238E-3</v>
      </c>
      <c r="N123" s="79"/>
    </row>
    <row r="124" spans="1:14" x14ac:dyDescent="0.25">
      <c r="A124" s="161"/>
      <c r="B124" s="157" t="s">
        <v>107</v>
      </c>
      <c r="C124" s="158">
        <v>211207</v>
      </c>
      <c r="D124" s="158">
        <v>214067</v>
      </c>
      <c r="E124" s="158">
        <v>82571</v>
      </c>
      <c r="F124" s="158">
        <v>208179</v>
      </c>
      <c r="G124" s="158">
        <v>213920</v>
      </c>
      <c r="H124" s="158">
        <v>221651</v>
      </c>
      <c r="I124" s="159">
        <f>IFERROR(H124/G124-1,"-")</f>
        <v>3.6139678384442764E-2</v>
      </c>
      <c r="J124" s="160">
        <f t="shared" si="48"/>
        <v>3.5428160342322768E-2</v>
      </c>
      <c r="K124" s="158">
        <f t="shared" si="49"/>
        <v>7731</v>
      </c>
      <c r="L124" s="158">
        <f t="shared" si="50"/>
        <v>7584</v>
      </c>
      <c r="M124" s="159">
        <f>H124/H$8</f>
        <v>7.336875981900623E-3</v>
      </c>
      <c r="N124" s="79"/>
    </row>
    <row r="125" spans="1:14" s="56" customFormat="1" x14ac:dyDescent="0.25">
      <c r="A125" s="161"/>
      <c r="B125" s="162" t="s">
        <v>110</v>
      </c>
      <c r="C125" s="163">
        <v>29244</v>
      </c>
      <c r="D125" s="163">
        <v>26273</v>
      </c>
      <c r="E125" s="163">
        <v>9691</v>
      </c>
      <c r="F125" s="163">
        <v>27029</v>
      </c>
      <c r="G125" s="163">
        <v>33297</v>
      </c>
      <c r="H125" s="163">
        <v>29838</v>
      </c>
      <c r="I125" s="164">
        <f t="shared" ref="I125:I132" si="51">IFERROR(H125/G125-1,"-")</f>
        <v>-0.10388323272366884</v>
      </c>
      <c r="J125" s="165">
        <f t="shared" si="48"/>
        <v>0.13569063296920802</v>
      </c>
      <c r="K125" s="163">
        <f t="shared" si="49"/>
        <v>-3459</v>
      </c>
      <c r="L125" s="163">
        <f t="shared" si="50"/>
        <v>3565</v>
      </c>
      <c r="M125" s="164">
        <f t="shared" ref="M125:M132" si="52">H125/H$8</f>
        <v>9.8766847678535526E-4</v>
      </c>
      <c r="N125" s="166"/>
    </row>
    <row r="126" spans="1:14" s="56" customFormat="1" x14ac:dyDescent="0.25">
      <c r="A126" s="161"/>
      <c r="B126" s="162" t="s">
        <v>113</v>
      </c>
      <c r="C126" s="163">
        <v>27050</v>
      </c>
      <c r="D126" s="163">
        <v>23613</v>
      </c>
      <c r="E126" s="163">
        <v>9874</v>
      </c>
      <c r="F126" s="163">
        <v>24712</v>
      </c>
      <c r="G126" s="163">
        <v>32782</v>
      </c>
      <c r="H126" s="163">
        <v>32200</v>
      </c>
      <c r="I126" s="164">
        <f t="shared" si="51"/>
        <v>-1.7753645293148712E-2</v>
      </c>
      <c r="J126" s="165">
        <f t="shared" si="48"/>
        <v>0.36365561343327824</v>
      </c>
      <c r="K126" s="163">
        <f t="shared" si="49"/>
        <v>-582</v>
      </c>
      <c r="L126" s="163">
        <f t="shared" si="50"/>
        <v>8587</v>
      </c>
      <c r="M126" s="164">
        <f t="shared" si="52"/>
        <v>1.0658531051842765E-3</v>
      </c>
      <c r="N126" s="166"/>
    </row>
    <row r="127" spans="1:14" x14ac:dyDescent="0.25">
      <c r="A127" s="161"/>
      <c r="B127" s="162" t="s">
        <v>116</v>
      </c>
      <c r="C127" s="163">
        <v>15643</v>
      </c>
      <c r="D127" s="163">
        <v>16609</v>
      </c>
      <c r="E127" s="163">
        <v>5911</v>
      </c>
      <c r="F127" s="163">
        <v>18814</v>
      </c>
      <c r="G127" s="163">
        <v>21615</v>
      </c>
      <c r="H127" s="163">
        <v>21985</v>
      </c>
      <c r="I127" s="164">
        <f t="shared" si="51"/>
        <v>1.7117742308581985E-2</v>
      </c>
      <c r="J127" s="165">
        <f t="shared" si="48"/>
        <v>0.32367993256668082</v>
      </c>
      <c r="K127" s="163">
        <f t="shared" si="49"/>
        <v>370</v>
      </c>
      <c r="L127" s="163">
        <f t="shared" si="50"/>
        <v>5376</v>
      </c>
      <c r="M127" s="164">
        <f t="shared" si="52"/>
        <v>7.2772610302721484E-4</v>
      </c>
      <c r="N127" s="79"/>
    </row>
    <row r="128" spans="1:14" x14ac:dyDescent="0.25">
      <c r="A128" s="161"/>
      <c r="B128" s="162" t="s">
        <v>123</v>
      </c>
      <c r="C128" s="163">
        <v>3854</v>
      </c>
      <c r="D128" s="163">
        <v>3795</v>
      </c>
      <c r="E128" s="163">
        <v>1464</v>
      </c>
      <c r="F128" s="163">
        <v>4863</v>
      </c>
      <c r="G128" s="163">
        <v>5575</v>
      </c>
      <c r="H128" s="163">
        <v>5980</v>
      </c>
      <c r="I128" s="164">
        <f t="shared" si="51"/>
        <v>7.2645739910313978E-2</v>
      </c>
      <c r="J128" s="165">
        <f t="shared" si="48"/>
        <v>0.57575757575757569</v>
      </c>
      <c r="K128" s="163">
        <f t="shared" si="49"/>
        <v>405</v>
      </c>
      <c r="L128" s="163">
        <f t="shared" si="50"/>
        <v>2185</v>
      </c>
      <c r="M128" s="164">
        <f t="shared" si="52"/>
        <v>1.9794414810565133E-4</v>
      </c>
      <c r="N128" s="79"/>
    </row>
    <row r="129" spans="1:14" x14ac:dyDescent="0.25">
      <c r="A129" s="161"/>
      <c r="B129" s="162" t="s">
        <v>119</v>
      </c>
      <c r="C129" s="163">
        <v>4083</v>
      </c>
      <c r="D129" s="163">
        <v>3034</v>
      </c>
      <c r="E129" s="163">
        <v>1517</v>
      </c>
      <c r="F129" s="163">
        <v>3717</v>
      </c>
      <c r="G129" s="163">
        <v>4323</v>
      </c>
      <c r="H129" s="163">
        <v>4572</v>
      </c>
      <c r="I129" s="164">
        <f t="shared" si="51"/>
        <v>5.7598889659958408E-2</v>
      </c>
      <c r="J129" s="165">
        <f t="shared" si="48"/>
        <v>0.50692155570204345</v>
      </c>
      <c r="K129" s="163">
        <f t="shared" si="49"/>
        <v>249</v>
      </c>
      <c r="L129" s="163">
        <f t="shared" si="50"/>
        <v>1538</v>
      </c>
      <c r="M129" s="164">
        <f t="shared" si="52"/>
        <v>1.5133790052492273E-4</v>
      </c>
      <c r="N129" s="79"/>
    </row>
    <row r="130" spans="1:14" x14ac:dyDescent="0.25">
      <c r="A130" s="161"/>
      <c r="B130" s="162" t="s">
        <v>128</v>
      </c>
      <c r="C130" s="163">
        <v>3251</v>
      </c>
      <c r="D130" s="163">
        <v>3538</v>
      </c>
      <c r="E130" s="163">
        <v>1636</v>
      </c>
      <c r="F130" s="163">
        <v>1978</v>
      </c>
      <c r="G130" s="163">
        <v>2618</v>
      </c>
      <c r="H130" s="163">
        <v>3241</v>
      </c>
      <c r="I130" s="164">
        <f t="shared" si="51"/>
        <v>0.23796791443850274</v>
      </c>
      <c r="J130" s="165">
        <f t="shared" si="48"/>
        <v>-8.3945732052006838E-2</v>
      </c>
      <c r="K130" s="163">
        <f t="shared" si="49"/>
        <v>623</v>
      </c>
      <c r="L130" s="163">
        <f t="shared" si="50"/>
        <v>-297</v>
      </c>
      <c r="M130" s="164">
        <f t="shared" si="52"/>
        <v>1.0728043210876521E-4</v>
      </c>
      <c r="N130" s="79"/>
    </row>
    <row r="131" spans="1:14" x14ac:dyDescent="0.25">
      <c r="A131" s="161" t="s">
        <v>144</v>
      </c>
      <c r="B131" s="162" t="s">
        <v>131</v>
      </c>
      <c r="C131" s="163">
        <v>5456</v>
      </c>
      <c r="D131" s="163">
        <v>4393</v>
      </c>
      <c r="E131" s="163">
        <v>2018</v>
      </c>
      <c r="F131" s="163">
        <v>2819</v>
      </c>
      <c r="G131" s="163">
        <v>3621</v>
      </c>
      <c r="H131" s="163">
        <v>3873</v>
      </c>
      <c r="I131" s="164">
        <f t="shared" si="51"/>
        <v>6.9594034797017423E-2</v>
      </c>
      <c r="J131" s="165">
        <f t="shared" si="48"/>
        <v>-0.11837013430457544</v>
      </c>
      <c r="K131" s="163">
        <f t="shared" si="49"/>
        <v>252</v>
      </c>
      <c r="L131" s="163">
        <f t="shared" si="50"/>
        <v>-520</v>
      </c>
      <c r="M131" s="164">
        <f t="shared" si="52"/>
        <v>1.2820028187511499E-4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122626</v>
      </c>
      <c r="D132" s="169">
        <f t="shared" si="53"/>
        <v>132812</v>
      </c>
      <c r="E132" s="169">
        <f t="shared" si="53"/>
        <v>50460</v>
      </c>
      <c r="F132" s="169">
        <f t="shared" si="53"/>
        <v>124247</v>
      </c>
      <c r="G132" s="169">
        <f t="shared" si="53"/>
        <v>110089</v>
      </c>
      <c r="H132" s="169">
        <f t="shared" si="53"/>
        <v>119962</v>
      </c>
      <c r="I132" s="170">
        <f t="shared" si="51"/>
        <v>8.9681984576115648E-2</v>
      </c>
      <c r="J132" s="171">
        <f t="shared" si="48"/>
        <v>-9.675330542420868E-2</v>
      </c>
      <c r="K132" s="169">
        <f>H132-G132</f>
        <v>9873</v>
      </c>
      <c r="L132" s="169">
        <f t="shared" si="50"/>
        <v>-12850</v>
      </c>
      <c r="M132" s="170">
        <f t="shared" si="52"/>
        <v>3.9708655342893216E-3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1766837</v>
      </c>
      <c r="D134" s="176">
        <v>1561981</v>
      </c>
      <c r="E134" s="176">
        <v>520456</v>
      </c>
      <c r="F134" s="176">
        <v>1443953</v>
      </c>
      <c r="G134" s="176">
        <v>1563825</v>
      </c>
      <c r="H134" s="176">
        <v>1665600</v>
      </c>
      <c r="I134" s="177">
        <f>IFERROR(H134/G134-1,"-")</f>
        <v>6.5080811471871947E-2</v>
      </c>
      <c r="J134" s="177">
        <f>IFERROR(H134/D134-1,"-")</f>
        <v>6.6338194894816294E-2</v>
      </c>
      <c r="K134" s="176">
        <f>H134-G134</f>
        <v>101775</v>
      </c>
      <c r="L134" s="176">
        <f>H134-D134</f>
        <v>103619</v>
      </c>
      <c r="M134" s="177">
        <f>H134/H$8</f>
        <v>5.513307242220282E-2</v>
      </c>
      <c r="N134" s="79"/>
    </row>
    <row r="135" spans="1:14" x14ac:dyDescent="0.25">
      <c r="A135" s="161" t="s">
        <v>96</v>
      </c>
      <c r="B135" s="157" t="s">
        <v>97</v>
      </c>
      <c r="C135" s="158">
        <v>193733</v>
      </c>
      <c r="D135" s="158">
        <v>177992</v>
      </c>
      <c r="E135" s="158">
        <v>53748</v>
      </c>
      <c r="F135" s="158">
        <v>93705</v>
      </c>
      <c r="G135" s="158">
        <v>103244</v>
      </c>
      <c r="H135" s="158">
        <v>92495</v>
      </c>
      <c r="I135" s="159">
        <f>IFERROR(H135/G135-1,"-")</f>
        <v>-0.1041125876564255</v>
      </c>
      <c r="J135" s="160">
        <f t="shared" ref="J135:J146" si="54">IFERROR(H135/D135-1,"-")</f>
        <v>-0.48034181311519619</v>
      </c>
      <c r="K135" s="158">
        <f t="shared" ref="K135:K145" si="55">H135-G135</f>
        <v>-10749</v>
      </c>
      <c r="L135" s="158">
        <f t="shared" ref="L135:L146" si="56">H135-D135</f>
        <v>-85497</v>
      </c>
      <c r="M135" s="159">
        <f>H135/H$8</f>
        <v>3.0616795951558897E-3</v>
      </c>
      <c r="N135" s="79"/>
    </row>
    <row r="136" spans="1:14" x14ac:dyDescent="0.25">
      <c r="A136" s="161" t="s">
        <v>103</v>
      </c>
      <c r="B136" s="162" t="s">
        <v>103</v>
      </c>
      <c r="C136" s="163">
        <v>136915</v>
      </c>
      <c r="D136" s="163">
        <v>90010</v>
      </c>
      <c r="E136" s="163">
        <v>34399</v>
      </c>
      <c r="F136" s="163">
        <v>51915</v>
      </c>
      <c r="G136" s="163">
        <v>56049</v>
      </c>
      <c r="H136" s="163">
        <v>45454</v>
      </c>
      <c r="I136" s="164">
        <f>IFERROR(H136/G136-1,"-")</f>
        <v>-0.18903102642330816</v>
      </c>
      <c r="J136" s="165">
        <f t="shared" si="54"/>
        <v>-0.49501166537051444</v>
      </c>
      <c r="K136" s="163">
        <f t="shared" si="55"/>
        <v>-10595</v>
      </c>
      <c r="L136" s="163">
        <f t="shared" si="56"/>
        <v>-44556</v>
      </c>
      <c r="M136" s="164">
        <f>H136/H$8</f>
        <v>1.504574131771618E-3</v>
      </c>
      <c r="N136" s="79"/>
    </row>
    <row r="137" spans="1:14" x14ac:dyDescent="0.25">
      <c r="A137" s="161" t="s">
        <v>100</v>
      </c>
      <c r="B137" s="162" t="s">
        <v>100</v>
      </c>
      <c r="C137" s="163">
        <v>56818</v>
      </c>
      <c r="D137" s="163">
        <v>87982</v>
      </c>
      <c r="E137" s="163">
        <v>19349</v>
      </c>
      <c r="F137" s="163">
        <v>41790</v>
      </c>
      <c r="G137" s="163">
        <v>47195</v>
      </c>
      <c r="H137" s="163">
        <v>47041</v>
      </c>
      <c r="I137" s="164">
        <f>IFERROR(H137/G137-1,"-")</f>
        <v>-3.2630575272803997E-3</v>
      </c>
      <c r="J137" s="165">
        <f t="shared" si="54"/>
        <v>-0.46533381828101206</v>
      </c>
      <c r="K137" s="163">
        <f t="shared" si="55"/>
        <v>-154</v>
      </c>
      <c r="L137" s="163">
        <f t="shared" si="56"/>
        <v>-40941</v>
      </c>
      <c r="M137" s="164">
        <f>H137/H$8</f>
        <v>1.5571054633842715E-3</v>
      </c>
      <c r="N137" s="79"/>
    </row>
    <row r="138" spans="1:14" x14ac:dyDescent="0.25">
      <c r="A138" s="161"/>
      <c r="B138" s="157" t="s">
        <v>107</v>
      </c>
      <c r="C138" s="158">
        <v>1573104</v>
      </c>
      <c r="D138" s="158">
        <v>1383989</v>
      </c>
      <c r="E138" s="158">
        <v>466708</v>
      </c>
      <c r="F138" s="158">
        <v>1350248</v>
      </c>
      <c r="G138" s="158">
        <v>1460581</v>
      </c>
      <c r="H138" s="158">
        <v>1573105</v>
      </c>
      <c r="I138" s="159">
        <f>IFERROR(H138/G138-1,"-")</f>
        <v>7.7040574949283958E-2</v>
      </c>
      <c r="J138" s="160">
        <f t="shared" si="54"/>
        <v>0.13664559472654769</v>
      </c>
      <c r="K138" s="158">
        <f t="shared" si="55"/>
        <v>112524</v>
      </c>
      <c r="L138" s="158">
        <f t="shared" si="56"/>
        <v>189116</v>
      </c>
      <c r="M138" s="159">
        <f>H138/H$8</f>
        <v>5.2071392827046932E-2</v>
      </c>
      <c r="N138" s="79"/>
    </row>
    <row r="139" spans="1:14" s="56" customFormat="1" x14ac:dyDescent="0.25">
      <c r="A139" s="161"/>
      <c r="B139" s="162" t="s">
        <v>110</v>
      </c>
      <c r="C139" s="163">
        <v>872335</v>
      </c>
      <c r="D139" s="163">
        <v>713843</v>
      </c>
      <c r="E139" s="163">
        <v>204322</v>
      </c>
      <c r="F139" s="163">
        <v>620606</v>
      </c>
      <c r="G139" s="163">
        <v>622599</v>
      </c>
      <c r="H139" s="163">
        <v>724683</v>
      </c>
      <c r="I139" s="164">
        <f t="shared" ref="I139:I146" si="57">IFERROR(H139/G139-1,"-")</f>
        <v>0.16396428519801676</v>
      </c>
      <c r="J139" s="165">
        <f t="shared" si="54"/>
        <v>1.5185411918307024E-2</v>
      </c>
      <c r="K139" s="163">
        <f t="shared" si="55"/>
        <v>102084</v>
      </c>
      <c r="L139" s="163">
        <f t="shared" si="56"/>
        <v>10840</v>
      </c>
      <c r="M139" s="164">
        <f t="shared" ref="M139:M146" si="58">H139/H$8</f>
        <v>2.398775235479059E-2</v>
      </c>
      <c r="N139" s="166"/>
    </row>
    <row r="140" spans="1:14" s="56" customFormat="1" x14ac:dyDescent="0.25">
      <c r="A140" s="161"/>
      <c r="B140" s="162" t="s">
        <v>113</v>
      </c>
      <c r="C140" s="163">
        <v>106491</v>
      </c>
      <c r="D140" s="163">
        <v>92576</v>
      </c>
      <c r="E140" s="163">
        <v>34480</v>
      </c>
      <c r="F140" s="163">
        <v>99779</v>
      </c>
      <c r="G140" s="163">
        <v>145560</v>
      </c>
      <c r="H140" s="163">
        <v>154849</v>
      </c>
      <c r="I140" s="164">
        <f t="shared" si="57"/>
        <v>6.3815608683704284E-2</v>
      </c>
      <c r="J140" s="165">
        <f t="shared" si="54"/>
        <v>0.67266894227445562</v>
      </c>
      <c r="K140" s="163">
        <f t="shared" si="55"/>
        <v>9289</v>
      </c>
      <c r="L140" s="163">
        <f t="shared" si="56"/>
        <v>62273</v>
      </c>
      <c r="M140" s="164">
        <f t="shared" si="58"/>
        <v>5.1256611020086959E-3</v>
      </c>
      <c r="N140" s="166"/>
    </row>
    <row r="141" spans="1:14" x14ac:dyDescent="0.25">
      <c r="A141" s="161"/>
      <c r="B141" s="162" t="s">
        <v>116</v>
      </c>
      <c r="C141" s="163">
        <v>143583</v>
      </c>
      <c r="D141" s="163">
        <v>119757</v>
      </c>
      <c r="E141" s="163">
        <v>36892</v>
      </c>
      <c r="F141" s="163">
        <v>146618</v>
      </c>
      <c r="G141" s="163">
        <v>141298</v>
      </c>
      <c r="H141" s="163">
        <v>149266</v>
      </c>
      <c r="I141" s="164">
        <f t="shared" si="57"/>
        <v>5.6391456354654812E-2</v>
      </c>
      <c r="J141" s="165">
        <f t="shared" si="54"/>
        <v>0.24640730813230127</v>
      </c>
      <c r="K141" s="163">
        <f t="shared" si="55"/>
        <v>7968</v>
      </c>
      <c r="L141" s="163">
        <f t="shared" si="56"/>
        <v>29509</v>
      </c>
      <c r="M141" s="164">
        <f t="shared" si="58"/>
        <v>4.9408580620632359E-3</v>
      </c>
      <c r="N141" s="79"/>
    </row>
    <row r="142" spans="1:14" x14ac:dyDescent="0.25">
      <c r="A142" s="161"/>
      <c r="B142" s="162" t="s">
        <v>123</v>
      </c>
      <c r="C142" s="163">
        <v>32063</v>
      </c>
      <c r="D142" s="163">
        <v>33265</v>
      </c>
      <c r="E142" s="163">
        <v>6901</v>
      </c>
      <c r="F142" s="163">
        <v>53239</v>
      </c>
      <c r="G142" s="163">
        <v>67017</v>
      </c>
      <c r="H142" s="163">
        <v>51676</v>
      </c>
      <c r="I142" s="164">
        <f t="shared" si="57"/>
        <v>-0.22891206708745537</v>
      </c>
      <c r="J142" s="165">
        <f t="shared" si="54"/>
        <v>0.55346460243499163</v>
      </c>
      <c r="K142" s="163">
        <f t="shared" si="55"/>
        <v>-15341</v>
      </c>
      <c r="L142" s="163">
        <f t="shared" si="56"/>
        <v>18411</v>
      </c>
      <c r="M142" s="164">
        <f t="shared" si="58"/>
        <v>1.7105287286802071E-3</v>
      </c>
      <c r="N142" s="79"/>
    </row>
    <row r="143" spans="1:14" x14ac:dyDescent="0.25">
      <c r="A143" s="161"/>
      <c r="B143" s="162" t="s">
        <v>119</v>
      </c>
      <c r="C143" s="163">
        <v>32379</v>
      </c>
      <c r="D143" s="163">
        <v>32619</v>
      </c>
      <c r="E143" s="163">
        <v>10923</v>
      </c>
      <c r="F143" s="163">
        <v>25996</v>
      </c>
      <c r="G143" s="163">
        <v>33903</v>
      </c>
      <c r="H143" s="163">
        <v>35840</v>
      </c>
      <c r="I143" s="164">
        <f t="shared" si="57"/>
        <v>5.7133586998200814E-2</v>
      </c>
      <c r="J143" s="165">
        <f t="shared" si="54"/>
        <v>9.8746129556393614E-2</v>
      </c>
      <c r="K143" s="163">
        <f t="shared" si="55"/>
        <v>1937</v>
      </c>
      <c r="L143" s="163">
        <f t="shared" si="56"/>
        <v>3221</v>
      </c>
      <c r="M143" s="164">
        <f t="shared" si="58"/>
        <v>1.1863408475094555E-3</v>
      </c>
      <c r="N143" s="79"/>
    </row>
    <row r="144" spans="1:14" x14ac:dyDescent="0.25">
      <c r="A144" s="161"/>
      <c r="B144" s="162" t="s">
        <v>128</v>
      </c>
      <c r="C144" s="163">
        <v>12687</v>
      </c>
      <c r="D144" s="163">
        <v>13783</v>
      </c>
      <c r="E144" s="163">
        <v>15298</v>
      </c>
      <c r="F144" s="163">
        <v>15349</v>
      </c>
      <c r="G144" s="163">
        <v>19191</v>
      </c>
      <c r="H144" s="163">
        <v>17732</v>
      </c>
      <c r="I144" s="164">
        <f t="shared" si="57"/>
        <v>-7.6025220155281126E-2</v>
      </c>
      <c r="J144" s="165">
        <f t="shared" si="54"/>
        <v>0.2865123703112531</v>
      </c>
      <c r="K144" s="163">
        <f t="shared" si="55"/>
        <v>-1459</v>
      </c>
      <c r="L144" s="163">
        <f t="shared" si="56"/>
        <v>3949</v>
      </c>
      <c r="M144" s="164">
        <f t="shared" si="58"/>
        <v>5.8694743046980085E-4</v>
      </c>
      <c r="N144" s="79"/>
    </row>
    <row r="145" spans="1:14" x14ac:dyDescent="0.25">
      <c r="A145" s="161" t="s">
        <v>144</v>
      </c>
      <c r="B145" s="162" t="s">
        <v>131</v>
      </c>
      <c r="C145" s="163">
        <v>55792</v>
      </c>
      <c r="D145" s="163">
        <v>35516</v>
      </c>
      <c r="E145" s="163">
        <v>29128</v>
      </c>
      <c r="F145" s="163">
        <v>7226</v>
      </c>
      <c r="G145" s="163">
        <v>13473</v>
      </c>
      <c r="H145" s="163">
        <v>11848</v>
      </c>
      <c r="I145" s="164">
        <f t="shared" si="57"/>
        <v>-0.1206115935574853</v>
      </c>
      <c r="J145" s="165">
        <f t="shared" si="54"/>
        <v>-0.66640387431017012</v>
      </c>
      <c r="K145" s="163">
        <f t="shared" si="55"/>
        <v>-1625</v>
      </c>
      <c r="L145" s="163">
        <f t="shared" si="56"/>
        <v>-23668</v>
      </c>
      <c r="M145" s="164">
        <f t="shared" si="58"/>
        <v>3.9218098106283563E-4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317774</v>
      </c>
      <c r="D146" s="169">
        <f t="shared" si="59"/>
        <v>342630</v>
      </c>
      <c r="E146" s="169">
        <f t="shared" si="59"/>
        <v>128764</v>
      </c>
      <c r="F146" s="169">
        <f t="shared" si="59"/>
        <v>381435</v>
      </c>
      <c r="G146" s="169">
        <f t="shared" si="59"/>
        <v>417540</v>
      </c>
      <c r="H146" s="169">
        <f t="shared" si="59"/>
        <v>427211</v>
      </c>
      <c r="I146" s="170">
        <f t="shared" si="57"/>
        <v>2.3161852756622192E-2</v>
      </c>
      <c r="J146" s="171">
        <f t="shared" si="54"/>
        <v>0.24685812684236641</v>
      </c>
      <c r="K146" s="169">
        <f>H146-G146</f>
        <v>9671</v>
      </c>
      <c r="L146" s="169">
        <f t="shared" si="56"/>
        <v>84581</v>
      </c>
      <c r="M146" s="170">
        <f t="shared" si="58"/>
        <v>1.4141123320462108E-2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657256</v>
      </c>
      <c r="D148" s="176">
        <v>598275</v>
      </c>
      <c r="E148" s="176">
        <v>204716</v>
      </c>
      <c r="F148" s="176">
        <v>495167</v>
      </c>
      <c r="G148" s="176">
        <v>641391</v>
      </c>
      <c r="H148" s="176">
        <v>616166</v>
      </c>
      <c r="I148" s="177">
        <f>IFERROR(H148/G148-1,"-")</f>
        <v>-3.9328584280103662E-2</v>
      </c>
      <c r="J148" s="177">
        <f>IFERROR(H148/D148-1,"-")</f>
        <v>2.9904308219464326E-2</v>
      </c>
      <c r="K148" s="176">
        <f>H148-G148</f>
        <v>-25225</v>
      </c>
      <c r="L148" s="176">
        <f>H148-D148</f>
        <v>17891</v>
      </c>
      <c r="M148" s="177">
        <f>H148/H$8</f>
        <v>2.0395728087235245E-2</v>
      </c>
      <c r="N148" s="79"/>
    </row>
    <row r="149" spans="1:14" x14ac:dyDescent="0.25">
      <c r="A149" s="161" t="s">
        <v>96</v>
      </c>
      <c r="B149" s="157" t="s">
        <v>97</v>
      </c>
      <c r="C149" s="158">
        <v>222928</v>
      </c>
      <c r="D149" s="158">
        <v>222866</v>
      </c>
      <c r="E149" s="158">
        <v>76683</v>
      </c>
      <c r="F149" s="158">
        <v>210595</v>
      </c>
      <c r="G149" s="158">
        <v>257673</v>
      </c>
      <c r="H149" s="158">
        <v>238535</v>
      </c>
      <c r="I149" s="159">
        <f>IFERROR(H149/G149-1,"-")</f>
        <v>-7.427243056121513E-2</v>
      </c>
      <c r="J149" s="160">
        <f t="shared" ref="J149:J160" si="60">IFERROR(H149/D149-1,"-")</f>
        <v>7.0306821139159759E-2</v>
      </c>
      <c r="K149" s="158">
        <f t="shared" ref="K149:K159" si="61">H149-G149</f>
        <v>-19138</v>
      </c>
      <c r="L149" s="158">
        <f t="shared" ref="L149:L160" si="62">H149-D149</f>
        <v>15669</v>
      </c>
      <c r="M149" s="159">
        <f>H149/H$8</f>
        <v>7.8957537405320299E-3</v>
      </c>
      <c r="N149" s="79"/>
    </row>
    <row r="150" spans="1:14" x14ac:dyDescent="0.25">
      <c r="A150" s="161" t="s">
        <v>103</v>
      </c>
      <c r="B150" s="162" t="s">
        <v>103</v>
      </c>
      <c r="C150" s="163">
        <v>95301</v>
      </c>
      <c r="D150" s="163">
        <v>96513</v>
      </c>
      <c r="E150" s="163">
        <v>34406</v>
      </c>
      <c r="F150" s="163">
        <v>128107</v>
      </c>
      <c r="G150" s="163">
        <v>179358</v>
      </c>
      <c r="H150" s="163">
        <v>156139</v>
      </c>
      <c r="I150" s="164">
        <f>IFERROR(H150/G150-1,"-")</f>
        <v>-0.12945617145597077</v>
      </c>
      <c r="J150" s="165">
        <f t="shared" si="60"/>
        <v>0.61780278304477121</v>
      </c>
      <c r="K150" s="163">
        <f t="shared" si="61"/>
        <v>-23219</v>
      </c>
      <c r="L150" s="163">
        <f t="shared" si="62"/>
        <v>59626</v>
      </c>
      <c r="M150" s="164">
        <f>H150/H$8</f>
        <v>5.1683614282722898E-3</v>
      </c>
      <c r="N150" s="79"/>
    </row>
    <row r="151" spans="1:14" x14ac:dyDescent="0.25">
      <c r="A151" s="161" t="s">
        <v>100</v>
      </c>
      <c r="B151" s="162" t="s">
        <v>100</v>
      </c>
      <c r="C151" s="163">
        <v>127627</v>
      </c>
      <c r="D151" s="163">
        <v>126353</v>
      </c>
      <c r="E151" s="163">
        <v>42277</v>
      </c>
      <c r="F151" s="163">
        <v>82488</v>
      </c>
      <c r="G151" s="163">
        <v>78315</v>
      </c>
      <c r="H151" s="163">
        <v>82396</v>
      </c>
      <c r="I151" s="164">
        <f>IFERROR(H151/G151-1,"-")</f>
        <v>5.2110068313860669E-2</v>
      </c>
      <c r="J151" s="165">
        <f t="shared" si="60"/>
        <v>-0.34789043394300101</v>
      </c>
      <c r="K151" s="163">
        <f t="shared" si="61"/>
        <v>4081</v>
      </c>
      <c r="L151" s="163">
        <f t="shared" si="62"/>
        <v>-43957</v>
      </c>
      <c r="M151" s="164">
        <f>H151/H$8</f>
        <v>2.7273923122597401E-3</v>
      </c>
      <c r="N151" s="79"/>
    </row>
    <row r="152" spans="1:14" x14ac:dyDescent="0.25">
      <c r="A152" s="161"/>
      <c r="B152" s="157" t="s">
        <v>107</v>
      </c>
      <c r="C152" s="158">
        <v>434328</v>
      </c>
      <c r="D152" s="158">
        <v>375409</v>
      </c>
      <c r="E152" s="158">
        <v>128033</v>
      </c>
      <c r="F152" s="158">
        <v>284572</v>
      </c>
      <c r="G152" s="158">
        <v>383718</v>
      </c>
      <c r="H152" s="158">
        <v>377631</v>
      </c>
      <c r="I152" s="159">
        <f>IFERROR(H152/G152-1,"-")</f>
        <v>-1.5863212046346553E-2</v>
      </c>
      <c r="J152" s="160">
        <f t="shared" si="60"/>
        <v>5.9188778106011863E-3</v>
      </c>
      <c r="K152" s="158">
        <f t="shared" si="61"/>
        <v>-6087</v>
      </c>
      <c r="L152" s="158">
        <f t="shared" si="62"/>
        <v>2222</v>
      </c>
      <c r="M152" s="159">
        <f>H152/H$8</f>
        <v>1.2499974346703214E-2</v>
      </c>
      <c r="N152" s="79"/>
    </row>
    <row r="153" spans="1:14" s="56" customFormat="1" x14ac:dyDescent="0.25">
      <c r="A153" s="161"/>
      <c r="B153" s="162" t="s">
        <v>110</v>
      </c>
      <c r="C153" s="163">
        <v>128843</v>
      </c>
      <c r="D153" s="163">
        <v>98738</v>
      </c>
      <c r="E153" s="163">
        <v>26992</v>
      </c>
      <c r="F153" s="163">
        <v>105720</v>
      </c>
      <c r="G153" s="163">
        <v>146172</v>
      </c>
      <c r="H153" s="163">
        <v>129931</v>
      </c>
      <c r="I153" s="164">
        <f t="shared" ref="I153:I160" si="63">IFERROR(H153/G153-1,"-")</f>
        <v>-0.11110883069260868</v>
      </c>
      <c r="J153" s="165">
        <f t="shared" si="60"/>
        <v>0.31591687091089549</v>
      </c>
      <c r="K153" s="163">
        <f t="shared" si="61"/>
        <v>-16241</v>
      </c>
      <c r="L153" s="163">
        <f t="shared" si="62"/>
        <v>31193</v>
      </c>
      <c r="M153" s="164">
        <f t="shared" ref="M153:M160" si="64">H153/H$8</f>
        <v>4.3008496835310007E-3</v>
      </c>
      <c r="N153" s="166"/>
    </row>
    <row r="154" spans="1:14" s="56" customFormat="1" x14ac:dyDescent="0.25">
      <c r="A154" s="161"/>
      <c r="B154" s="162" t="s">
        <v>113</v>
      </c>
      <c r="C154" s="163">
        <v>152944</v>
      </c>
      <c r="D154" s="163">
        <v>122077</v>
      </c>
      <c r="E154" s="163">
        <v>46028</v>
      </c>
      <c r="F154" s="163">
        <v>72812</v>
      </c>
      <c r="G154" s="163">
        <v>80080</v>
      </c>
      <c r="H154" s="163">
        <v>80193</v>
      </c>
      <c r="I154" s="164">
        <f t="shared" si="63"/>
        <v>1.4110889110889868E-3</v>
      </c>
      <c r="J154" s="165">
        <f t="shared" si="60"/>
        <v>-0.34309493188725149</v>
      </c>
      <c r="K154" s="163">
        <f t="shared" si="61"/>
        <v>113</v>
      </c>
      <c r="L154" s="163">
        <f t="shared" si="62"/>
        <v>-41884</v>
      </c>
      <c r="M154" s="164">
        <f t="shared" si="64"/>
        <v>2.6544707473305181E-3</v>
      </c>
      <c r="N154" s="166"/>
    </row>
    <row r="155" spans="1:14" x14ac:dyDescent="0.25">
      <c r="A155" s="161"/>
      <c r="B155" s="162" t="s">
        <v>116</v>
      </c>
      <c r="C155" s="163">
        <v>61613</v>
      </c>
      <c r="D155" s="163">
        <v>56591</v>
      </c>
      <c r="E155" s="163">
        <v>13069</v>
      </c>
      <c r="F155" s="163">
        <v>30861</v>
      </c>
      <c r="G155" s="163">
        <v>59392</v>
      </c>
      <c r="H155" s="163">
        <v>53036</v>
      </c>
      <c r="I155" s="164">
        <f t="shared" si="63"/>
        <v>-0.10701778017241381</v>
      </c>
      <c r="J155" s="165">
        <f t="shared" si="60"/>
        <v>-6.2819176194094495E-2</v>
      </c>
      <c r="K155" s="163">
        <f t="shared" si="61"/>
        <v>-6356</v>
      </c>
      <c r="L155" s="163">
        <f t="shared" si="62"/>
        <v>-3555</v>
      </c>
      <c r="M155" s="164">
        <f t="shared" si="64"/>
        <v>1.7555461269115928E-3</v>
      </c>
      <c r="N155" s="79"/>
    </row>
    <row r="156" spans="1:14" x14ac:dyDescent="0.25">
      <c r="A156" s="161"/>
      <c r="B156" s="162" t="s">
        <v>123</v>
      </c>
      <c r="C156" s="163">
        <v>6059</v>
      </c>
      <c r="D156" s="163">
        <v>6162</v>
      </c>
      <c r="E156" s="163">
        <v>2476</v>
      </c>
      <c r="F156" s="163">
        <v>6812</v>
      </c>
      <c r="G156" s="163">
        <v>9921</v>
      </c>
      <c r="H156" s="163">
        <v>12943</v>
      </c>
      <c r="I156" s="164">
        <f t="shared" si="63"/>
        <v>0.30460639048483018</v>
      </c>
      <c r="J156" s="165">
        <f t="shared" si="60"/>
        <v>1.1004543979227526</v>
      </c>
      <c r="K156" s="163">
        <f t="shared" si="61"/>
        <v>3022</v>
      </c>
      <c r="L156" s="163">
        <f t="shared" si="62"/>
        <v>6781</v>
      </c>
      <c r="M156" s="164">
        <f t="shared" si="64"/>
        <v>4.2842660684472327E-4</v>
      </c>
      <c r="N156" s="79"/>
    </row>
    <row r="157" spans="1:14" x14ac:dyDescent="0.25">
      <c r="A157" s="161"/>
      <c r="B157" s="162" t="s">
        <v>119</v>
      </c>
      <c r="C157" s="163">
        <v>14121</v>
      </c>
      <c r="D157" s="163">
        <v>17366</v>
      </c>
      <c r="E157" s="163">
        <v>9107</v>
      </c>
      <c r="F157" s="163">
        <v>23654</v>
      </c>
      <c r="G157" s="163">
        <v>18824</v>
      </c>
      <c r="H157" s="163">
        <v>21629</v>
      </c>
      <c r="I157" s="164">
        <f t="shared" si="63"/>
        <v>0.14901189970250739</v>
      </c>
      <c r="J157" s="165">
        <f t="shared" si="60"/>
        <v>0.24547967292410466</v>
      </c>
      <c r="K157" s="163">
        <f t="shared" si="61"/>
        <v>2805</v>
      </c>
      <c r="L157" s="163">
        <f t="shared" si="62"/>
        <v>4263</v>
      </c>
      <c r="M157" s="164">
        <f t="shared" si="64"/>
        <v>7.1594213701958742E-4</v>
      </c>
      <c r="N157" s="79"/>
    </row>
    <row r="158" spans="1:14" x14ac:dyDescent="0.25">
      <c r="A158" s="161"/>
      <c r="B158" s="162" t="s">
        <v>128</v>
      </c>
      <c r="C158" s="163">
        <v>1673</v>
      </c>
      <c r="D158" s="163">
        <v>2578</v>
      </c>
      <c r="E158" s="163">
        <v>2809</v>
      </c>
      <c r="F158" s="163">
        <v>1636</v>
      </c>
      <c r="G158" s="163">
        <v>3281</v>
      </c>
      <c r="H158" s="163">
        <v>2254</v>
      </c>
      <c r="I158" s="164">
        <f t="shared" si="63"/>
        <v>-0.31301432490094483</v>
      </c>
      <c r="J158" s="165">
        <f t="shared" si="60"/>
        <v>-0.1256788207913111</v>
      </c>
      <c r="K158" s="163">
        <f t="shared" si="61"/>
        <v>-1027</v>
      </c>
      <c r="L158" s="163">
        <f t="shared" si="62"/>
        <v>-324</v>
      </c>
      <c r="M158" s="164">
        <f t="shared" si="64"/>
        <v>7.4609717362899352E-5</v>
      </c>
      <c r="N158" s="79"/>
    </row>
    <row r="159" spans="1:14" x14ac:dyDescent="0.25">
      <c r="A159" s="161" t="s">
        <v>144</v>
      </c>
      <c r="B159" s="162" t="s">
        <v>131</v>
      </c>
      <c r="C159" s="163">
        <v>6035</v>
      </c>
      <c r="D159" s="163">
        <v>5519</v>
      </c>
      <c r="E159" s="163">
        <v>3734</v>
      </c>
      <c r="F159" s="163">
        <v>2802</v>
      </c>
      <c r="G159" s="163">
        <v>4346</v>
      </c>
      <c r="H159" s="163">
        <v>3969</v>
      </c>
      <c r="I159" s="164">
        <f t="shared" si="63"/>
        <v>-8.6746433502070897E-2</v>
      </c>
      <c r="J159" s="165">
        <f t="shared" si="60"/>
        <v>-0.28084797970646858</v>
      </c>
      <c r="K159" s="163">
        <f t="shared" si="61"/>
        <v>-377</v>
      </c>
      <c r="L159" s="163">
        <f t="shared" si="62"/>
        <v>-1550</v>
      </c>
      <c r="M159" s="164">
        <f t="shared" si="64"/>
        <v>1.3137798057380102E-4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63040</v>
      </c>
      <c r="D160" s="169">
        <f t="shared" si="65"/>
        <v>66378</v>
      </c>
      <c r="E160" s="169">
        <f t="shared" si="65"/>
        <v>23818</v>
      </c>
      <c r="F160" s="169">
        <f t="shared" si="65"/>
        <v>40275</v>
      </c>
      <c r="G160" s="169">
        <f t="shared" si="65"/>
        <v>61702</v>
      </c>
      <c r="H160" s="169">
        <f t="shared" si="65"/>
        <v>73676</v>
      </c>
      <c r="I160" s="170">
        <f t="shared" si="63"/>
        <v>0.1940617808174776</v>
      </c>
      <c r="J160" s="171">
        <f t="shared" si="60"/>
        <v>0.10994606646780558</v>
      </c>
      <c r="K160" s="169">
        <f>H160-G160</f>
        <v>11974</v>
      </c>
      <c r="L160" s="169">
        <f t="shared" si="62"/>
        <v>7298</v>
      </c>
      <c r="M160" s="170">
        <f t="shared" si="64"/>
        <v>2.4387513471290914E-3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0B893-06DE-4480-9FC9-5C29EE6A5B9A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7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3170C-59A7-486F-B191-0CA0954E3A2B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A70E5-BAEB-48DA-B0C4-34DB0DB48B7A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225</v>
      </c>
      <c r="F6" s="13" t="s">
        <v>226</v>
      </c>
      <c r="G6" s="13" t="s">
        <v>227</v>
      </c>
      <c r="H6" s="13" t="s">
        <v>228</v>
      </c>
      <c r="I6" s="13" t="s">
        <v>229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octubre 2024</v>
      </c>
    </row>
    <row r="7" spans="2:18" ht="15" customHeight="1" x14ac:dyDescent="0.25">
      <c r="B7" s="268" t="s">
        <v>42</v>
      </c>
      <c r="C7" s="271" t="s">
        <v>8</v>
      </c>
      <c r="D7" s="63" t="s">
        <v>43</v>
      </c>
      <c r="E7" s="64">
        <v>420241</v>
      </c>
      <c r="F7" s="64">
        <v>366988</v>
      </c>
      <c r="G7" s="64">
        <v>432738</v>
      </c>
      <c r="H7" s="64">
        <v>471699</v>
      </c>
      <c r="I7" s="64">
        <v>492579</v>
      </c>
      <c r="J7" s="65">
        <f>I7/H7-1</f>
        <v>4.4265516780828351E-2</v>
      </c>
      <c r="K7" s="64">
        <f>I7-H7</f>
        <v>20880</v>
      </c>
      <c r="L7" s="65">
        <f>I7/E7-1</f>
        <v>0.17213456088292189</v>
      </c>
      <c r="M7" s="64">
        <f>I7-E7</f>
        <v>72338</v>
      </c>
      <c r="N7" s="65">
        <f>I7/$I$7</f>
        <v>1</v>
      </c>
      <c r="R7" s="66"/>
    </row>
    <row r="8" spans="2:18" ht="15" customHeight="1" x14ac:dyDescent="0.25">
      <c r="B8" s="269"/>
      <c r="C8" s="272"/>
      <c r="D8" s="15" t="s">
        <v>44</v>
      </c>
      <c r="E8" s="16">
        <v>158662</v>
      </c>
      <c r="F8" s="16">
        <v>139108</v>
      </c>
      <c r="G8" s="16">
        <v>159273</v>
      </c>
      <c r="H8" s="16">
        <v>172251</v>
      </c>
      <c r="I8" s="16">
        <v>172855</v>
      </c>
      <c r="J8" s="17">
        <f t="shared" ref="J8:J63" si="0">I8/H8-1</f>
        <v>3.5065108475422768E-3</v>
      </c>
      <c r="K8" s="16">
        <f t="shared" ref="K8:K50" si="1">I8-H8</f>
        <v>604</v>
      </c>
      <c r="L8" s="17">
        <f t="shared" ref="L8:L63" si="2">I8/E8-1</f>
        <v>8.9454311681435916E-2</v>
      </c>
      <c r="M8" s="16">
        <f t="shared" ref="M8:M50" si="3">I8-E8</f>
        <v>14193</v>
      </c>
      <c r="N8" s="18">
        <f t="shared" ref="N8:N17" si="4">I8/$I$7</f>
        <v>0.35091832985165833</v>
      </c>
      <c r="R8" s="66"/>
    </row>
    <row r="9" spans="2:18" x14ac:dyDescent="0.25">
      <c r="B9" s="269"/>
      <c r="C9" s="272"/>
      <c r="D9" s="19" t="s">
        <v>45</v>
      </c>
      <c r="E9" s="20">
        <v>109838</v>
      </c>
      <c r="F9" s="20">
        <v>89457</v>
      </c>
      <c r="G9" s="20">
        <v>113209</v>
      </c>
      <c r="H9" s="20">
        <v>119521</v>
      </c>
      <c r="I9" s="20">
        <v>125080</v>
      </c>
      <c r="J9" s="67">
        <f t="shared" si="0"/>
        <v>4.6510655031333448E-2</v>
      </c>
      <c r="K9" s="20">
        <f t="shared" si="1"/>
        <v>5559</v>
      </c>
      <c r="L9" s="67">
        <f t="shared" si="2"/>
        <v>0.13876800378739595</v>
      </c>
      <c r="M9" s="20">
        <f t="shared" si="3"/>
        <v>15242</v>
      </c>
      <c r="N9" s="68">
        <f t="shared" si="4"/>
        <v>0.25392881141908202</v>
      </c>
      <c r="R9" s="66"/>
    </row>
    <row r="10" spans="2:18" x14ac:dyDescent="0.25">
      <c r="B10" s="269"/>
      <c r="C10" s="272"/>
      <c r="D10" s="19" t="s">
        <v>46</v>
      </c>
      <c r="E10" s="20">
        <v>3489</v>
      </c>
      <c r="F10" s="20">
        <v>3184</v>
      </c>
      <c r="G10" s="20">
        <v>3407</v>
      </c>
      <c r="H10" s="20">
        <v>4248</v>
      </c>
      <c r="I10" s="20">
        <v>3960</v>
      </c>
      <c r="J10" s="67">
        <f t="shared" si="0"/>
        <v>-6.7796610169491567E-2</v>
      </c>
      <c r="K10" s="20">
        <f t="shared" si="1"/>
        <v>-288</v>
      </c>
      <c r="L10" s="67">
        <f t="shared" si="2"/>
        <v>0.13499570077386069</v>
      </c>
      <c r="M10" s="20">
        <f t="shared" si="3"/>
        <v>471</v>
      </c>
      <c r="N10" s="68">
        <f t="shared" si="4"/>
        <v>8.0393195812245351E-3</v>
      </c>
      <c r="R10" s="66"/>
    </row>
    <row r="11" spans="2:18" x14ac:dyDescent="0.25">
      <c r="B11" s="269"/>
      <c r="C11" s="272"/>
      <c r="D11" s="19" t="s">
        <v>47</v>
      </c>
      <c r="E11" s="20">
        <v>13119</v>
      </c>
      <c r="F11" s="20">
        <v>13659</v>
      </c>
      <c r="G11" s="20">
        <v>14777</v>
      </c>
      <c r="H11" s="20">
        <v>17351</v>
      </c>
      <c r="I11" s="20">
        <v>24595</v>
      </c>
      <c r="J11" s="67">
        <f t="shared" si="0"/>
        <v>0.41749755057345395</v>
      </c>
      <c r="K11" s="20">
        <f t="shared" si="1"/>
        <v>7244</v>
      </c>
      <c r="L11" s="67">
        <f t="shared" si="2"/>
        <v>0.8747617958685876</v>
      </c>
      <c r="M11" s="20">
        <f t="shared" si="3"/>
        <v>11476</v>
      </c>
      <c r="N11" s="68">
        <f t="shared" si="4"/>
        <v>4.9931077045509455E-2</v>
      </c>
      <c r="R11" s="66"/>
    </row>
    <row r="12" spans="2:18" x14ac:dyDescent="0.25">
      <c r="B12" s="269"/>
      <c r="C12" s="272"/>
      <c r="D12" s="19" t="s">
        <v>48</v>
      </c>
      <c r="E12" s="20">
        <v>66991</v>
      </c>
      <c r="F12" s="20">
        <v>52374</v>
      </c>
      <c r="G12" s="20">
        <v>64171</v>
      </c>
      <c r="H12" s="20">
        <v>70925</v>
      </c>
      <c r="I12" s="20">
        <v>81853</v>
      </c>
      <c r="J12" s="67">
        <f t="shared" si="0"/>
        <v>0.15407825167430378</v>
      </c>
      <c r="K12" s="20">
        <f t="shared" si="1"/>
        <v>10928</v>
      </c>
      <c r="L12" s="67">
        <f t="shared" si="2"/>
        <v>0.22185069636219801</v>
      </c>
      <c r="M12" s="20">
        <f t="shared" si="3"/>
        <v>14862</v>
      </c>
      <c r="N12" s="68">
        <f t="shared" si="4"/>
        <v>0.16617232971766965</v>
      </c>
      <c r="R12" s="66"/>
    </row>
    <row r="13" spans="2:18" x14ac:dyDescent="0.25">
      <c r="B13" s="269"/>
      <c r="C13" s="272"/>
      <c r="D13" s="19" t="s">
        <v>49</v>
      </c>
      <c r="E13" s="20">
        <v>4677</v>
      </c>
      <c r="F13" s="20">
        <v>3380</v>
      </c>
      <c r="G13" s="20">
        <v>4025</v>
      </c>
      <c r="H13" s="20">
        <v>4419</v>
      </c>
      <c r="I13" s="20">
        <v>4919</v>
      </c>
      <c r="J13" s="67">
        <f t="shared" si="0"/>
        <v>0.11314777098891149</v>
      </c>
      <c r="K13" s="20">
        <f t="shared" si="1"/>
        <v>500</v>
      </c>
      <c r="L13" s="67">
        <f t="shared" si="2"/>
        <v>5.1742570023519452E-2</v>
      </c>
      <c r="M13" s="20">
        <f t="shared" si="3"/>
        <v>242</v>
      </c>
      <c r="N13" s="68">
        <f t="shared" si="4"/>
        <v>9.9862154091018909E-3</v>
      </c>
      <c r="R13" s="66"/>
    </row>
    <row r="14" spans="2:18" x14ac:dyDescent="0.25">
      <c r="B14" s="269"/>
      <c r="C14" s="272"/>
      <c r="D14" s="19" t="s">
        <v>50</v>
      </c>
      <c r="E14" s="20">
        <v>11916</v>
      </c>
      <c r="F14" s="20">
        <v>13324</v>
      </c>
      <c r="G14" s="20">
        <v>20050</v>
      </c>
      <c r="H14" s="20">
        <v>26095</v>
      </c>
      <c r="I14" s="20">
        <v>21212</v>
      </c>
      <c r="J14" s="67">
        <f t="shared" si="0"/>
        <v>-0.18712397010921633</v>
      </c>
      <c r="K14" s="20">
        <f t="shared" si="1"/>
        <v>-4883</v>
      </c>
      <c r="L14" s="67">
        <f t="shared" si="2"/>
        <v>0.78012755958375291</v>
      </c>
      <c r="M14" s="20">
        <f t="shared" si="3"/>
        <v>9296</v>
      </c>
      <c r="N14" s="68">
        <f t="shared" si="4"/>
        <v>4.306314317094314E-2</v>
      </c>
      <c r="R14" s="66"/>
    </row>
    <row r="15" spans="2:18" x14ac:dyDescent="0.25">
      <c r="B15" s="269"/>
      <c r="C15" s="272"/>
      <c r="D15" s="19" t="s">
        <v>51</v>
      </c>
      <c r="E15" s="20">
        <v>18677</v>
      </c>
      <c r="F15" s="20">
        <v>19721</v>
      </c>
      <c r="G15" s="20">
        <v>21932</v>
      </c>
      <c r="H15" s="20">
        <v>20553</v>
      </c>
      <c r="I15" s="20">
        <v>19337</v>
      </c>
      <c r="J15" s="67">
        <f t="shared" si="0"/>
        <v>-5.9164112295042037E-2</v>
      </c>
      <c r="K15" s="20">
        <f t="shared" si="1"/>
        <v>-1216</v>
      </c>
      <c r="L15" s="67">
        <f t="shared" si="2"/>
        <v>3.5337580981956496E-2</v>
      </c>
      <c r="M15" s="20">
        <f t="shared" si="3"/>
        <v>660</v>
      </c>
      <c r="N15" s="68">
        <f t="shared" si="4"/>
        <v>3.9256647157105765E-2</v>
      </c>
      <c r="R15" s="66"/>
    </row>
    <row r="16" spans="2:18" x14ac:dyDescent="0.25">
      <c r="B16" s="269"/>
      <c r="C16" s="272"/>
      <c r="D16" s="19" t="s">
        <v>52</v>
      </c>
      <c r="E16" s="20">
        <v>22803</v>
      </c>
      <c r="F16" s="20">
        <v>23140</v>
      </c>
      <c r="G16" s="20">
        <v>22327</v>
      </c>
      <c r="H16" s="20">
        <v>25007</v>
      </c>
      <c r="I16" s="20">
        <v>27341</v>
      </c>
      <c r="J16" s="67">
        <f t="shared" si="0"/>
        <v>9.3333866517375075E-2</v>
      </c>
      <c r="K16" s="20">
        <f t="shared" si="1"/>
        <v>2334</v>
      </c>
      <c r="L16" s="67">
        <f t="shared" si="2"/>
        <v>0.19900890233741175</v>
      </c>
      <c r="M16" s="20">
        <f t="shared" si="3"/>
        <v>4538</v>
      </c>
      <c r="N16" s="68">
        <f t="shared" si="4"/>
        <v>5.5505817340974747E-2</v>
      </c>
      <c r="R16" s="66"/>
    </row>
    <row r="17" spans="2:18" x14ac:dyDescent="0.25">
      <c r="B17" s="269"/>
      <c r="C17" s="273"/>
      <c r="D17" s="23" t="s">
        <v>53</v>
      </c>
      <c r="E17" s="69">
        <v>10069</v>
      </c>
      <c r="F17" s="69">
        <v>9641</v>
      </c>
      <c r="G17" s="69">
        <v>9567</v>
      </c>
      <c r="H17" s="69">
        <v>11329</v>
      </c>
      <c r="I17" s="69">
        <v>11427</v>
      </c>
      <c r="J17" s="25">
        <f t="shared" si="0"/>
        <v>8.6503663165327094E-3</v>
      </c>
      <c r="K17" s="69">
        <f t="shared" si="1"/>
        <v>98</v>
      </c>
      <c r="L17" s="25">
        <f t="shared" si="2"/>
        <v>0.13486940113218782</v>
      </c>
      <c r="M17" s="69">
        <f t="shared" si="3"/>
        <v>1358</v>
      </c>
      <c r="N17" s="46">
        <f t="shared" si="4"/>
        <v>2.3198309306730495E-2</v>
      </c>
      <c r="R17" s="66"/>
    </row>
    <row r="18" spans="2:18" x14ac:dyDescent="0.25">
      <c r="B18" s="269"/>
      <c r="C18" s="274" t="s">
        <v>18</v>
      </c>
      <c r="D18" s="63" t="s">
        <v>43</v>
      </c>
      <c r="E18" s="64">
        <v>487870</v>
      </c>
      <c r="F18" s="64">
        <v>412044</v>
      </c>
      <c r="G18" s="64">
        <v>499612</v>
      </c>
      <c r="H18" s="64">
        <v>547682</v>
      </c>
      <c r="I18" s="64">
        <v>570452</v>
      </c>
      <c r="J18" s="65">
        <f t="shared" si="0"/>
        <v>4.1575220657242618E-2</v>
      </c>
      <c r="K18" s="64">
        <f t="shared" si="1"/>
        <v>22770</v>
      </c>
      <c r="L18" s="65">
        <f t="shared" si="2"/>
        <v>0.16927050238793129</v>
      </c>
      <c r="M18" s="64">
        <f t="shared" si="3"/>
        <v>82582</v>
      </c>
      <c r="N18" s="65">
        <f t="shared" ref="N18:N19" si="5">I18/$I$18</f>
        <v>1</v>
      </c>
    </row>
    <row r="19" spans="2:18" x14ac:dyDescent="0.25">
      <c r="B19" s="269"/>
      <c r="C19" s="275"/>
      <c r="D19" s="26" t="s">
        <v>44</v>
      </c>
      <c r="E19" s="27">
        <v>186207</v>
      </c>
      <c r="F19" s="27">
        <v>157938</v>
      </c>
      <c r="G19" s="27">
        <v>186101</v>
      </c>
      <c r="H19" s="27">
        <v>202954</v>
      </c>
      <c r="I19" s="27">
        <v>203516</v>
      </c>
      <c r="J19" s="28">
        <f t="shared" si="0"/>
        <v>2.7691003872798436E-3</v>
      </c>
      <c r="K19" s="27">
        <f t="shared" si="1"/>
        <v>562</v>
      </c>
      <c r="L19" s="28">
        <f t="shared" si="2"/>
        <v>9.2955689098691341E-2</v>
      </c>
      <c r="M19" s="27">
        <f t="shared" si="3"/>
        <v>17309</v>
      </c>
      <c r="N19" s="18">
        <f t="shared" si="5"/>
        <v>0.35676270746706124</v>
      </c>
    </row>
    <row r="20" spans="2:18" x14ac:dyDescent="0.25">
      <c r="B20" s="269"/>
      <c r="C20" s="275"/>
      <c r="D20" s="4" t="s">
        <v>45</v>
      </c>
      <c r="E20" s="29">
        <v>129622</v>
      </c>
      <c r="F20" s="29">
        <v>102187</v>
      </c>
      <c r="G20" s="29">
        <v>133462</v>
      </c>
      <c r="H20" s="29">
        <v>142059</v>
      </c>
      <c r="I20" s="29">
        <v>146652</v>
      </c>
      <c r="J20" s="70">
        <f t="shared" si="0"/>
        <v>3.2331636855109425E-2</v>
      </c>
      <c r="K20" s="29">
        <f t="shared" si="1"/>
        <v>4593</v>
      </c>
      <c r="L20" s="70">
        <f t="shared" si="2"/>
        <v>0.13138201848451647</v>
      </c>
      <c r="M20" s="29">
        <f t="shared" si="3"/>
        <v>17030</v>
      </c>
      <c r="N20" s="68">
        <f>I20/$I$18</f>
        <v>0.25708035031869464</v>
      </c>
    </row>
    <row r="21" spans="2:18" x14ac:dyDescent="0.25">
      <c r="B21" s="269"/>
      <c r="C21" s="275"/>
      <c r="D21" s="4" t="s">
        <v>46</v>
      </c>
      <c r="E21" s="29">
        <v>4013</v>
      </c>
      <c r="F21" s="29">
        <v>3543</v>
      </c>
      <c r="G21" s="29">
        <v>3705</v>
      </c>
      <c r="H21" s="29">
        <v>4644</v>
      </c>
      <c r="I21" s="29">
        <v>4440</v>
      </c>
      <c r="J21" s="70">
        <f t="shared" si="0"/>
        <v>-4.3927648578811374E-2</v>
      </c>
      <c r="K21" s="29">
        <f t="shared" si="1"/>
        <v>-204</v>
      </c>
      <c r="L21" s="70">
        <f t="shared" si="2"/>
        <v>0.10640418639421889</v>
      </c>
      <c r="M21" s="29">
        <f t="shared" si="3"/>
        <v>427</v>
      </c>
      <c r="N21" s="68">
        <f t="shared" ref="N21:N28" si="6">I21/$I$18</f>
        <v>7.7833016625412834E-3</v>
      </c>
    </row>
    <row r="22" spans="2:18" x14ac:dyDescent="0.25">
      <c r="B22" s="269"/>
      <c r="C22" s="275"/>
      <c r="D22" s="4" t="s">
        <v>47</v>
      </c>
      <c r="E22" s="29">
        <v>14352</v>
      </c>
      <c r="F22" s="29">
        <v>14701</v>
      </c>
      <c r="G22" s="29">
        <v>16163</v>
      </c>
      <c r="H22" s="29">
        <v>19106</v>
      </c>
      <c r="I22" s="29">
        <v>27860</v>
      </c>
      <c r="J22" s="70">
        <f t="shared" si="0"/>
        <v>0.45818067622736303</v>
      </c>
      <c r="K22" s="29">
        <f t="shared" si="1"/>
        <v>8754</v>
      </c>
      <c r="L22" s="70">
        <f t="shared" si="2"/>
        <v>0.94119286510590849</v>
      </c>
      <c r="M22" s="29">
        <f t="shared" si="3"/>
        <v>13508</v>
      </c>
      <c r="N22" s="68">
        <f t="shared" si="6"/>
        <v>4.8838464936576606E-2</v>
      </c>
    </row>
    <row r="23" spans="2:18" x14ac:dyDescent="0.25">
      <c r="B23" s="269"/>
      <c r="C23" s="275"/>
      <c r="D23" s="4" t="s">
        <v>48</v>
      </c>
      <c r="E23" s="29">
        <v>77618</v>
      </c>
      <c r="F23" s="29">
        <v>58767</v>
      </c>
      <c r="G23" s="29">
        <v>73725</v>
      </c>
      <c r="H23" s="29">
        <v>81280</v>
      </c>
      <c r="I23" s="29">
        <v>93990</v>
      </c>
      <c r="J23" s="70">
        <f t="shared" si="0"/>
        <v>0.15637303149606296</v>
      </c>
      <c r="K23" s="29">
        <f t="shared" si="1"/>
        <v>12710</v>
      </c>
      <c r="L23" s="70">
        <f t="shared" si="2"/>
        <v>0.21093045427606993</v>
      </c>
      <c r="M23" s="29">
        <f t="shared" si="3"/>
        <v>16372</v>
      </c>
      <c r="N23" s="68">
        <f t="shared" si="6"/>
        <v>0.16476408181582325</v>
      </c>
    </row>
    <row r="24" spans="2:18" x14ac:dyDescent="0.25">
      <c r="B24" s="269"/>
      <c r="C24" s="275"/>
      <c r="D24" s="4" t="s">
        <v>49</v>
      </c>
      <c r="E24" s="29">
        <v>4820</v>
      </c>
      <c r="F24" s="29">
        <v>3518</v>
      </c>
      <c r="G24" s="29">
        <v>4228</v>
      </c>
      <c r="H24" s="29">
        <v>4556</v>
      </c>
      <c r="I24" s="29">
        <v>5166</v>
      </c>
      <c r="J24" s="70">
        <f t="shared" si="0"/>
        <v>0.13388937664618084</v>
      </c>
      <c r="K24" s="29">
        <f t="shared" si="1"/>
        <v>610</v>
      </c>
      <c r="L24" s="70">
        <f t="shared" si="2"/>
        <v>7.1784232365145195E-2</v>
      </c>
      <c r="M24" s="29">
        <f t="shared" si="3"/>
        <v>346</v>
      </c>
      <c r="N24" s="68">
        <f t="shared" si="6"/>
        <v>9.0559766641189789E-3</v>
      </c>
    </row>
    <row r="25" spans="2:18" x14ac:dyDescent="0.25">
      <c r="B25" s="269"/>
      <c r="C25" s="275"/>
      <c r="D25" s="4" t="s">
        <v>50</v>
      </c>
      <c r="E25" s="29">
        <v>14064</v>
      </c>
      <c r="F25" s="29">
        <v>15495</v>
      </c>
      <c r="G25" s="29">
        <v>22985</v>
      </c>
      <c r="H25" s="29">
        <v>29771</v>
      </c>
      <c r="I25" s="29">
        <v>24336</v>
      </c>
      <c r="J25" s="70">
        <f t="shared" si="0"/>
        <v>-0.18256020959994623</v>
      </c>
      <c r="K25" s="29">
        <f t="shared" si="1"/>
        <v>-5435</v>
      </c>
      <c r="L25" s="70">
        <f t="shared" si="2"/>
        <v>0.7303754266211604</v>
      </c>
      <c r="M25" s="29">
        <f t="shared" si="3"/>
        <v>10272</v>
      </c>
      <c r="N25" s="68">
        <f t="shared" si="6"/>
        <v>4.2660907490901949E-2</v>
      </c>
    </row>
    <row r="26" spans="2:18" x14ac:dyDescent="0.25">
      <c r="B26" s="269"/>
      <c r="C26" s="275"/>
      <c r="D26" s="4" t="s">
        <v>51</v>
      </c>
      <c r="E26" s="29">
        <v>19444</v>
      </c>
      <c r="F26" s="29">
        <v>20259</v>
      </c>
      <c r="G26" s="29">
        <v>22673</v>
      </c>
      <c r="H26" s="29">
        <v>21328</v>
      </c>
      <c r="I26" s="29">
        <v>20067</v>
      </c>
      <c r="J26" s="70">
        <f t="shared" si="0"/>
        <v>-5.9124156039009779E-2</v>
      </c>
      <c r="K26" s="29">
        <f t="shared" si="1"/>
        <v>-1261</v>
      </c>
      <c r="L26" s="70">
        <f t="shared" si="2"/>
        <v>3.2040732359596813E-2</v>
      </c>
      <c r="M26" s="29">
        <f t="shared" si="3"/>
        <v>623</v>
      </c>
      <c r="N26" s="68">
        <f t="shared" si="6"/>
        <v>3.5177368122120703E-2</v>
      </c>
    </row>
    <row r="27" spans="2:18" x14ac:dyDescent="0.25">
      <c r="B27" s="269"/>
      <c r="C27" s="275"/>
      <c r="D27" s="4" t="s">
        <v>52</v>
      </c>
      <c r="E27" s="29">
        <v>26561</v>
      </c>
      <c r="F27" s="29">
        <v>25271</v>
      </c>
      <c r="G27" s="29">
        <v>25947</v>
      </c>
      <c r="H27" s="29">
        <v>29384</v>
      </c>
      <c r="I27" s="29">
        <v>31676</v>
      </c>
      <c r="J27" s="30">
        <f t="shared" si="0"/>
        <v>7.8001633542063686E-2</v>
      </c>
      <c r="K27" s="29">
        <f t="shared" si="1"/>
        <v>2292</v>
      </c>
      <c r="L27" s="30">
        <f t="shared" si="2"/>
        <v>0.19257558073867709</v>
      </c>
      <c r="M27" s="29">
        <f t="shared" si="3"/>
        <v>5115</v>
      </c>
      <c r="N27" s="31">
        <f t="shared" si="6"/>
        <v>5.5527897176274252E-2</v>
      </c>
    </row>
    <row r="28" spans="2:18" x14ac:dyDescent="0.25">
      <c r="B28" s="269"/>
      <c r="C28" s="276"/>
      <c r="D28" s="32" t="s">
        <v>53</v>
      </c>
      <c r="E28" s="71">
        <v>11169</v>
      </c>
      <c r="F28" s="71">
        <v>10365</v>
      </c>
      <c r="G28" s="71">
        <v>10623</v>
      </c>
      <c r="H28" s="71">
        <v>12600</v>
      </c>
      <c r="I28" s="71">
        <v>12749</v>
      </c>
      <c r="J28" s="34">
        <f t="shared" si="0"/>
        <v>1.1825396825396739E-2</v>
      </c>
      <c r="K28" s="71">
        <f t="shared" si="1"/>
        <v>149</v>
      </c>
      <c r="L28" s="34">
        <f t="shared" si="2"/>
        <v>0.14146297788521811</v>
      </c>
      <c r="M28" s="71">
        <f t="shared" si="3"/>
        <v>1580</v>
      </c>
      <c r="N28" s="72">
        <f t="shared" si="6"/>
        <v>2.234894434588712E-2</v>
      </c>
    </row>
    <row r="29" spans="2:18" x14ac:dyDescent="0.25">
      <c r="B29" s="269"/>
      <c r="C29" s="271" t="s">
        <v>21</v>
      </c>
      <c r="D29" s="63" t="s">
        <v>43</v>
      </c>
      <c r="E29" s="64">
        <v>2848678</v>
      </c>
      <c r="F29" s="64">
        <v>2294198</v>
      </c>
      <c r="G29" s="64">
        <v>2809781</v>
      </c>
      <c r="H29" s="64">
        <v>3055908</v>
      </c>
      <c r="I29" s="64">
        <v>3165719</v>
      </c>
      <c r="J29" s="65">
        <f t="shared" si="0"/>
        <v>3.5934000630909013E-2</v>
      </c>
      <c r="K29" s="64">
        <f t="shared" si="1"/>
        <v>109811</v>
      </c>
      <c r="L29" s="65">
        <f t="shared" si="2"/>
        <v>0.11129408097370086</v>
      </c>
      <c r="M29" s="64">
        <f t="shared" si="3"/>
        <v>317041</v>
      </c>
      <c r="N29" s="65">
        <f t="shared" ref="N29:N30" si="7">I29/$I$29</f>
        <v>1</v>
      </c>
    </row>
    <row r="30" spans="2:18" x14ac:dyDescent="0.25">
      <c r="B30" s="269"/>
      <c r="C30" s="272"/>
      <c r="D30" s="15" t="s">
        <v>44</v>
      </c>
      <c r="E30" s="16">
        <v>1159119</v>
      </c>
      <c r="F30" s="16">
        <v>953288</v>
      </c>
      <c r="G30" s="16">
        <v>1125132</v>
      </c>
      <c r="H30" s="16">
        <v>1207802</v>
      </c>
      <c r="I30" s="16">
        <v>1223794</v>
      </c>
      <c r="J30" s="17">
        <f t="shared" si="0"/>
        <v>1.3240580823677961E-2</v>
      </c>
      <c r="K30" s="16">
        <f t="shared" si="1"/>
        <v>15992</v>
      </c>
      <c r="L30" s="17">
        <f t="shared" si="2"/>
        <v>5.5796686966566922E-2</v>
      </c>
      <c r="M30" s="16">
        <f t="shared" si="3"/>
        <v>64675</v>
      </c>
      <c r="N30" s="18">
        <f t="shared" si="7"/>
        <v>0.38657695139713916</v>
      </c>
    </row>
    <row r="31" spans="2:18" x14ac:dyDescent="0.25">
      <c r="B31" s="269"/>
      <c r="C31" s="272"/>
      <c r="D31" s="19" t="s">
        <v>45</v>
      </c>
      <c r="E31" s="20">
        <v>827986</v>
      </c>
      <c r="F31" s="20">
        <v>627412</v>
      </c>
      <c r="G31" s="20">
        <v>801936</v>
      </c>
      <c r="H31" s="20">
        <v>863416</v>
      </c>
      <c r="I31" s="20">
        <v>870321</v>
      </c>
      <c r="J31" s="67">
        <f>I31/H31-1</f>
        <v>7.997303733078942E-3</v>
      </c>
      <c r="K31" s="20">
        <f t="shared" si="1"/>
        <v>6905</v>
      </c>
      <c r="L31" s="67">
        <f t="shared" si="2"/>
        <v>5.1130091571596648E-2</v>
      </c>
      <c r="M31" s="20">
        <f t="shared" si="3"/>
        <v>42335</v>
      </c>
      <c r="N31" s="68">
        <f>I31/$I$29</f>
        <v>0.27492048409855707</v>
      </c>
    </row>
    <row r="32" spans="2:18" x14ac:dyDescent="0.25">
      <c r="B32" s="269"/>
      <c r="C32" s="272"/>
      <c r="D32" s="19" t="s">
        <v>46</v>
      </c>
      <c r="E32" s="20">
        <v>18601</v>
      </c>
      <c r="F32" s="20">
        <v>14521</v>
      </c>
      <c r="G32" s="20">
        <v>14638</v>
      </c>
      <c r="H32" s="20">
        <v>17811</v>
      </c>
      <c r="I32" s="20">
        <v>17886</v>
      </c>
      <c r="J32" s="67">
        <f t="shared" ref="J32:J41" si="8">I32/H32-1</f>
        <v>4.2108809162877403E-3</v>
      </c>
      <c r="K32" s="20">
        <f t="shared" si="1"/>
        <v>75</v>
      </c>
      <c r="L32" s="67">
        <f t="shared" si="2"/>
        <v>-3.8438793613246647E-2</v>
      </c>
      <c r="M32" s="20">
        <f t="shared" si="3"/>
        <v>-715</v>
      </c>
      <c r="N32" s="68">
        <f t="shared" ref="N32:N39" si="9">I32/$I$29</f>
        <v>5.6499013336306853E-3</v>
      </c>
    </row>
    <row r="33" spans="2:14" x14ac:dyDescent="0.25">
      <c r="B33" s="269"/>
      <c r="C33" s="272"/>
      <c r="D33" s="19" t="s">
        <v>47</v>
      </c>
      <c r="E33" s="20">
        <v>73712</v>
      </c>
      <c r="F33" s="20">
        <v>74494</v>
      </c>
      <c r="G33" s="20">
        <v>96232</v>
      </c>
      <c r="H33" s="20">
        <v>103075</v>
      </c>
      <c r="I33" s="20">
        <v>146033</v>
      </c>
      <c r="J33" s="67">
        <f t="shared" si="8"/>
        <v>0.41676449187484832</v>
      </c>
      <c r="K33" s="20">
        <f t="shared" si="1"/>
        <v>42958</v>
      </c>
      <c r="L33" s="67">
        <f t="shared" si="2"/>
        <v>0.98112925982201005</v>
      </c>
      <c r="M33" s="20">
        <f t="shared" si="3"/>
        <v>72321</v>
      </c>
      <c r="N33" s="68">
        <f t="shared" si="9"/>
        <v>4.6129489067096609E-2</v>
      </c>
    </row>
    <row r="34" spans="2:14" x14ac:dyDescent="0.25">
      <c r="B34" s="269"/>
      <c r="C34" s="272"/>
      <c r="D34" s="19" t="s">
        <v>48</v>
      </c>
      <c r="E34" s="20">
        <v>419789</v>
      </c>
      <c r="F34" s="20">
        <v>287185</v>
      </c>
      <c r="G34" s="20">
        <v>375972</v>
      </c>
      <c r="H34" s="20">
        <v>428972</v>
      </c>
      <c r="I34" s="20">
        <v>490987</v>
      </c>
      <c r="J34" s="67">
        <f t="shared" si="8"/>
        <v>0.14456654513581313</v>
      </c>
      <c r="K34" s="20">
        <f t="shared" si="1"/>
        <v>62015</v>
      </c>
      <c r="L34" s="67">
        <f t="shared" si="2"/>
        <v>0.16960425356548181</v>
      </c>
      <c r="M34" s="20">
        <f t="shared" si="3"/>
        <v>71198</v>
      </c>
      <c r="N34" s="68">
        <f t="shared" si="9"/>
        <v>0.15509494051746223</v>
      </c>
    </row>
    <row r="35" spans="2:14" x14ac:dyDescent="0.25">
      <c r="B35" s="269"/>
      <c r="C35" s="272"/>
      <c r="D35" s="19" t="s">
        <v>49</v>
      </c>
      <c r="E35" s="20">
        <v>10636</v>
      </c>
      <c r="F35" s="20">
        <v>10119</v>
      </c>
      <c r="G35" s="20">
        <v>11595</v>
      </c>
      <c r="H35" s="20">
        <v>11107</v>
      </c>
      <c r="I35" s="20">
        <v>12187</v>
      </c>
      <c r="J35" s="67">
        <f t="shared" si="8"/>
        <v>9.7235977311605382E-2</v>
      </c>
      <c r="K35" s="20">
        <f t="shared" si="1"/>
        <v>1080</v>
      </c>
      <c r="L35" s="67">
        <f t="shared" si="2"/>
        <v>0.14582549830763436</v>
      </c>
      <c r="M35" s="20">
        <f t="shared" si="3"/>
        <v>1551</v>
      </c>
      <c r="N35" s="68">
        <f t="shared" si="9"/>
        <v>3.8496783826991593E-3</v>
      </c>
    </row>
    <row r="36" spans="2:14" x14ac:dyDescent="0.25">
      <c r="B36" s="269"/>
      <c r="C36" s="272"/>
      <c r="D36" s="19" t="s">
        <v>50</v>
      </c>
      <c r="E36" s="20">
        <v>84734</v>
      </c>
      <c r="F36" s="20">
        <v>105169</v>
      </c>
      <c r="G36" s="20">
        <v>132612</v>
      </c>
      <c r="H36" s="20">
        <v>146405</v>
      </c>
      <c r="I36" s="20">
        <v>126079</v>
      </c>
      <c r="J36" s="67">
        <f t="shared" si="8"/>
        <v>-0.13883405621392708</v>
      </c>
      <c r="K36" s="20">
        <f t="shared" si="1"/>
        <v>-20326</v>
      </c>
      <c r="L36" s="67">
        <f t="shared" si="2"/>
        <v>0.48793872589515419</v>
      </c>
      <c r="M36" s="20">
        <f t="shared" si="3"/>
        <v>41345</v>
      </c>
      <c r="N36" s="68">
        <f t="shared" si="9"/>
        <v>3.9826339608790291E-2</v>
      </c>
    </row>
    <row r="37" spans="2:14" x14ac:dyDescent="0.25">
      <c r="B37" s="269"/>
      <c r="C37" s="272"/>
      <c r="D37" s="19" t="s">
        <v>51</v>
      </c>
      <c r="E37" s="20">
        <v>40116</v>
      </c>
      <c r="F37" s="20">
        <v>42785</v>
      </c>
      <c r="G37" s="20">
        <v>48246</v>
      </c>
      <c r="H37" s="20">
        <v>49321</v>
      </c>
      <c r="I37" s="20">
        <v>43124</v>
      </c>
      <c r="J37" s="67">
        <f t="shared" si="8"/>
        <v>-0.1256462764339733</v>
      </c>
      <c r="K37" s="20">
        <f t="shared" si="1"/>
        <v>-6197</v>
      </c>
      <c r="L37" s="67">
        <f t="shared" si="2"/>
        <v>7.4982550603250653E-2</v>
      </c>
      <c r="M37" s="20">
        <f t="shared" si="3"/>
        <v>3008</v>
      </c>
      <c r="N37" s="68">
        <f t="shared" si="9"/>
        <v>1.3622181880324817E-2</v>
      </c>
    </row>
    <row r="38" spans="2:14" x14ac:dyDescent="0.25">
      <c r="B38" s="269"/>
      <c r="C38" s="272"/>
      <c r="D38" s="19" t="s">
        <v>52</v>
      </c>
      <c r="E38" s="20">
        <v>161488</v>
      </c>
      <c r="F38" s="20">
        <v>137179</v>
      </c>
      <c r="G38" s="20">
        <v>154114</v>
      </c>
      <c r="H38" s="20">
        <v>170708</v>
      </c>
      <c r="I38" s="20">
        <v>177711</v>
      </c>
      <c r="J38" s="21">
        <f t="shared" si="8"/>
        <v>4.1023267802329233E-2</v>
      </c>
      <c r="K38" s="20">
        <f t="shared" si="1"/>
        <v>7003</v>
      </c>
      <c r="L38" s="21">
        <f t="shared" si="2"/>
        <v>0.10045947686515411</v>
      </c>
      <c r="M38" s="20">
        <f t="shared" si="3"/>
        <v>16223</v>
      </c>
      <c r="N38" s="22">
        <f t="shared" si="9"/>
        <v>5.6136062613264162E-2</v>
      </c>
    </row>
    <row r="39" spans="2:14" x14ac:dyDescent="0.25">
      <c r="B39" s="269"/>
      <c r="C39" s="273"/>
      <c r="D39" s="23" t="s">
        <v>53</v>
      </c>
      <c r="E39" s="69">
        <v>52497</v>
      </c>
      <c r="F39" s="69">
        <v>42046</v>
      </c>
      <c r="G39" s="69">
        <v>49304</v>
      </c>
      <c r="H39" s="69">
        <v>57291</v>
      </c>
      <c r="I39" s="69">
        <v>57597</v>
      </c>
      <c r="J39" s="25">
        <f t="shared" si="8"/>
        <v>5.3411530606901625E-3</v>
      </c>
      <c r="K39" s="69">
        <f t="shared" si="1"/>
        <v>306</v>
      </c>
      <c r="L39" s="25">
        <f t="shared" si="2"/>
        <v>9.714840848048456E-2</v>
      </c>
      <c r="M39" s="69">
        <f t="shared" si="3"/>
        <v>5100</v>
      </c>
      <c r="N39" s="46">
        <f t="shared" si="9"/>
        <v>1.8193971101035815E-2</v>
      </c>
    </row>
    <row r="40" spans="2:14" x14ac:dyDescent="0.25">
      <c r="B40" s="269"/>
      <c r="C40" s="287" t="s">
        <v>22</v>
      </c>
      <c r="D40" s="63" t="s">
        <v>43</v>
      </c>
      <c r="E40" s="73">
        <v>6.7786769972468175</v>
      </c>
      <c r="F40" s="73">
        <v>6.2514251147176472</v>
      </c>
      <c r="G40" s="73">
        <v>6.4930304248760216</v>
      </c>
      <c r="H40" s="73">
        <v>6.478512780395973</v>
      </c>
      <c r="I40" s="73">
        <v>6.4268249356955938</v>
      </c>
      <c r="J40" s="65">
        <f t="shared" si="8"/>
        <v>-7.9783503486767771E-3</v>
      </c>
      <c r="K40" s="73">
        <f t="shared" si="1"/>
        <v>-5.1687844700379237E-2</v>
      </c>
      <c r="L40" s="65">
        <f t="shared" si="2"/>
        <v>-5.1905712824807826E-2</v>
      </c>
      <c r="M40" s="73">
        <f t="shared" si="3"/>
        <v>-0.35185206155122373</v>
      </c>
      <c r="N40" s="65"/>
    </row>
    <row r="41" spans="2:14" x14ac:dyDescent="0.25">
      <c r="B41" s="269"/>
      <c r="C41" s="288"/>
      <c r="D41" s="26" t="s">
        <v>44</v>
      </c>
      <c r="E41" s="35">
        <v>7.3055867189371115</v>
      </c>
      <c r="F41" s="35">
        <v>6.852862524082008</v>
      </c>
      <c r="G41" s="35">
        <v>7.0641728353204876</v>
      </c>
      <c r="H41" s="35">
        <v>7.0118722097404369</v>
      </c>
      <c r="I41" s="35">
        <v>7.0798877672037257</v>
      </c>
      <c r="J41" s="36">
        <f t="shared" si="8"/>
        <v>9.7000566223677254E-3</v>
      </c>
      <c r="K41" s="37">
        <f t="shared" si="1"/>
        <v>6.80155574632888E-2</v>
      </c>
      <c r="L41" s="36">
        <f t="shared" si="2"/>
        <v>-3.0894021304044283E-2</v>
      </c>
      <c r="M41" s="37">
        <f t="shared" si="3"/>
        <v>-0.22569895173338583</v>
      </c>
      <c r="N41" s="38"/>
    </row>
    <row r="42" spans="2:14" x14ac:dyDescent="0.25">
      <c r="B42" s="269"/>
      <c r="C42" s="288"/>
      <c r="D42" s="4" t="s">
        <v>45</v>
      </c>
      <c r="E42" s="39">
        <v>7.5382472368397098</v>
      </c>
      <c r="F42" s="39">
        <v>7.0135595872877472</v>
      </c>
      <c r="G42" s="39">
        <v>7.0836770928106425</v>
      </c>
      <c r="H42" s="39">
        <v>7.2239690096301068</v>
      </c>
      <c r="I42" s="39">
        <v>6.9581148065238247</v>
      </c>
      <c r="J42" s="74">
        <f t="shared" si="0"/>
        <v>-3.6801681008304166E-2</v>
      </c>
      <c r="K42" s="41">
        <f t="shared" si="1"/>
        <v>-0.26585420310628205</v>
      </c>
      <c r="L42" s="74">
        <f t="shared" si="2"/>
        <v>-7.6958530556115901E-2</v>
      </c>
      <c r="M42" s="41">
        <f t="shared" si="3"/>
        <v>-0.58013243031588502</v>
      </c>
      <c r="N42" s="75"/>
    </row>
    <row r="43" spans="2:14" x14ac:dyDescent="0.25">
      <c r="B43" s="269"/>
      <c r="C43" s="288"/>
      <c r="D43" s="4" t="s">
        <v>46</v>
      </c>
      <c r="E43" s="39">
        <v>5.3313270278016622</v>
      </c>
      <c r="F43" s="39">
        <v>4.5606155778894468</v>
      </c>
      <c r="G43" s="39">
        <v>4.2964484884062228</v>
      </c>
      <c r="H43" s="39">
        <v>4.1927966101694913</v>
      </c>
      <c r="I43" s="39">
        <v>4.5166666666666666</v>
      </c>
      <c r="J43" s="74">
        <f t="shared" si="0"/>
        <v>7.7244399528381358E-2</v>
      </c>
      <c r="K43" s="41">
        <f t="shared" si="1"/>
        <v>0.32387005649717526</v>
      </c>
      <c r="L43" s="74">
        <f t="shared" si="2"/>
        <v>-0.15280630073651957</v>
      </c>
      <c r="M43" s="41">
        <f t="shared" si="3"/>
        <v>-0.81466036113499563</v>
      </c>
      <c r="N43" s="75"/>
    </row>
    <row r="44" spans="2:14" x14ac:dyDescent="0.25">
      <c r="B44" s="269"/>
      <c r="C44" s="288"/>
      <c r="D44" s="4" t="s">
        <v>47</v>
      </c>
      <c r="E44" s="39">
        <v>5.6187209390959678</v>
      </c>
      <c r="F44" s="39">
        <v>5.4538399590013906</v>
      </c>
      <c r="G44" s="39">
        <v>6.51228260133992</v>
      </c>
      <c r="H44" s="39">
        <v>5.9405797936718345</v>
      </c>
      <c r="I44" s="39">
        <v>5.9375076235007116</v>
      </c>
      <c r="J44" s="74">
        <f t="shared" si="0"/>
        <v>-5.171498873554059E-4</v>
      </c>
      <c r="K44" s="41">
        <f t="shared" si="1"/>
        <v>-3.0721701711229343E-3</v>
      </c>
      <c r="L44" s="74">
        <f t="shared" si="2"/>
        <v>5.6736522041266557E-2</v>
      </c>
      <c r="M44" s="41">
        <f t="shared" si="3"/>
        <v>0.31878668440474378</v>
      </c>
      <c r="N44" s="75"/>
    </row>
    <row r="45" spans="2:14" x14ac:dyDescent="0.25">
      <c r="B45" s="269"/>
      <c r="C45" s="288"/>
      <c r="D45" s="4" t="s">
        <v>48</v>
      </c>
      <c r="E45" s="39">
        <v>6.2663492110880563</v>
      </c>
      <c r="F45" s="39">
        <v>5.4833505174323136</v>
      </c>
      <c r="G45" s="39">
        <v>5.8589082295741068</v>
      </c>
      <c r="H45" s="39">
        <v>6.0482481494536486</v>
      </c>
      <c r="I45" s="39">
        <v>5.9983995699607835</v>
      </c>
      <c r="J45" s="74">
        <f t="shared" si="0"/>
        <v>-8.2418211457425672E-3</v>
      </c>
      <c r="K45" s="41">
        <f t="shared" si="1"/>
        <v>-4.9848579492865142E-2</v>
      </c>
      <c r="L45" s="74">
        <f t="shared" si="2"/>
        <v>-4.2760087588662676E-2</v>
      </c>
      <c r="M45" s="41">
        <f t="shared" si="3"/>
        <v>-0.26794964112727282</v>
      </c>
      <c r="N45" s="75"/>
    </row>
    <row r="46" spans="2:14" x14ac:dyDescent="0.25">
      <c r="B46" s="269"/>
      <c r="C46" s="288"/>
      <c r="D46" s="4" t="s">
        <v>49</v>
      </c>
      <c r="E46" s="39">
        <v>2.2741073337609579</v>
      </c>
      <c r="F46" s="39">
        <v>2.9937869822485208</v>
      </c>
      <c r="G46" s="39">
        <v>2.8807453416149067</v>
      </c>
      <c r="H46" s="39">
        <v>2.5134645847476804</v>
      </c>
      <c r="I46" s="39">
        <v>2.4775360845700347</v>
      </c>
      <c r="J46" s="74">
        <f t="shared" si="0"/>
        <v>-1.4294412738364626E-2</v>
      </c>
      <c r="K46" s="41">
        <f t="shared" si="1"/>
        <v>-3.5928500177645706E-2</v>
      </c>
      <c r="L46" s="74">
        <f t="shared" si="2"/>
        <v>8.9454331283758126E-2</v>
      </c>
      <c r="M46" s="41">
        <f t="shared" si="3"/>
        <v>0.20342875080907685</v>
      </c>
      <c r="N46" s="75"/>
    </row>
    <row r="47" spans="2:14" x14ac:dyDescent="0.25">
      <c r="B47" s="269"/>
      <c r="C47" s="288"/>
      <c r="D47" s="4" t="s">
        <v>50</v>
      </c>
      <c r="E47" s="39">
        <v>7.1109432695535411</v>
      </c>
      <c r="F47" s="39">
        <v>7.8932002401681176</v>
      </c>
      <c r="G47" s="39">
        <v>6.6140648379052367</v>
      </c>
      <c r="H47" s="39">
        <v>5.6104617742862617</v>
      </c>
      <c r="I47" s="39">
        <v>5.9437582500471429</v>
      </c>
      <c r="J47" s="74">
        <f t="shared" si="0"/>
        <v>5.94062466102947E-2</v>
      </c>
      <c r="K47" s="41">
        <f t="shared" si="1"/>
        <v>0.33329647576088117</v>
      </c>
      <c r="L47" s="74">
        <f t="shared" si="2"/>
        <v>-0.16413926750110042</v>
      </c>
      <c r="M47" s="41">
        <f t="shared" si="3"/>
        <v>-1.1671850195063982</v>
      </c>
      <c r="N47" s="75"/>
    </row>
    <row r="48" spans="2:14" x14ac:dyDescent="0.25">
      <c r="B48" s="269"/>
      <c r="C48" s="288"/>
      <c r="D48" s="4" t="s">
        <v>51</v>
      </c>
      <c r="E48" s="39">
        <v>2.147882422230551</v>
      </c>
      <c r="F48" s="39">
        <v>2.1695147304903402</v>
      </c>
      <c r="G48" s="39">
        <v>2.1997993799015139</v>
      </c>
      <c r="H48" s="39">
        <v>2.3996983408748114</v>
      </c>
      <c r="I48" s="39">
        <v>2.2301287686818019</v>
      </c>
      <c r="J48" s="74">
        <f t="shared" si="0"/>
        <v>-7.0662870121914079E-2</v>
      </c>
      <c r="K48" s="41">
        <f t="shared" si="1"/>
        <v>-0.1695695721930095</v>
      </c>
      <c r="L48" s="74">
        <f t="shared" si="2"/>
        <v>3.8291829012613743E-2</v>
      </c>
      <c r="M48" s="41">
        <f t="shared" si="3"/>
        <v>8.224634645125084E-2</v>
      </c>
      <c r="N48" s="75"/>
    </row>
    <row r="49" spans="2:14" x14ac:dyDescent="0.25">
      <c r="B49" s="269"/>
      <c r="C49" s="288"/>
      <c r="D49" s="4" t="s">
        <v>52</v>
      </c>
      <c r="E49" s="39">
        <v>7.0818751918607203</v>
      </c>
      <c r="F49" s="39">
        <v>5.9282195332757128</v>
      </c>
      <c r="G49" s="39">
        <v>6.9025843149549875</v>
      </c>
      <c r="H49" s="39">
        <v>6.8264086055904345</v>
      </c>
      <c r="I49" s="39">
        <v>6.499798836911598</v>
      </c>
      <c r="J49" s="40">
        <f t="shared" si="0"/>
        <v>-4.7845036467837887E-2</v>
      </c>
      <c r="K49" s="41">
        <f t="shared" si="1"/>
        <v>-0.32660976867883651</v>
      </c>
      <c r="L49" s="40">
        <f t="shared" si="2"/>
        <v>-8.219240514406545E-2</v>
      </c>
      <c r="M49" s="41">
        <f t="shared" si="3"/>
        <v>-0.58207635494912235</v>
      </c>
      <c r="N49" s="42"/>
    </row>
    <row r="50" spans="2:14" x14ac:dyDescent="0.25">
      <c r="B50" s="269"/>
      <c r="C50" s="289"/>
      <c r="D50" s="32" t="s">
        <v>53</v>
      </c>
      <c r="E50" s="76">
        <v>5.2137252954613169</v>
      </c>
      <c r="F50" s="76">
        <v>4.361165854164506</v>
      </c>
      <c r="G50" s="76">
        <v>5.1535486568412248</v>
      </c>
      <c r="H50" s="76">
        <v>5.0570218024538791</v>
      </c>
      <c r="I50" s="76">
        <v>5.0404305592018899</v>
      </c>
      <c r="J50" s="61">
        <f t="shared" si="0"/>
        <v>-3.2808328498680206E-3</v>
      </c>
      <c r="K50" s="77">
        <f t="shared" si="1"/>
        <v>-1.6591243251989241E-2</v>
      </c>
      <c r="L50" s="61">
        <f t="shared" si="2"/>
        <v>-3.3238179313030636E-2</v>
      </c>
      <c r="M50" s="77">
        <f t="shared" si="3"/>
        <v>-0.17329473625942704</v>
      </c>
      <c r="N50" s="55"/>
    </row>
    <row r="51" spans="2:14" x14ac:dyDescent="0.25">
      <c r="B51" s="269"/>
      <c r="C51" s="277" t="s">
        <v>34</v>
      </c>
      <c r="D51" s="63" t="s">
        <v>43</v>
      </c>
      <c r="E51" s="65">
        <v>0.6915</v>
      </c>
      <c r="F51" s="65">
        <v>0.65</v>
      </c>
      <c r="G51" s="65">
        <v>0.72849999999999993</v>
      </c>
      <c r="H51" s="65">
        <v>19.420500000000001</v>
      </c>
      <c r="I51" s="65">
        <v>19.465100000000003</v>
      </c>
      <c r="J51" s="65">
        <f t="shared" si="0"/>
        <v>2.2965423135348217E-3</v>
      </c>
      <c r="K51" s="73">
        <f t="shared" ref="K51" si="10">(I51-H51)*100</f>
        <v>4.4600000000002638</v>
      </c>
      <c r="L51" s="65">
        <f t="shared" si="2"/>
        <v>27.149096167751271</v>
      </c>
      <c r="M51" s="73">
        <f t="shared" ref="M51" si="11">(I51-E51)*100</f>
        <v>1877.3600000000001</v>
      </c>
      <c r="N51" s="65"/>
    </row>
    <row r="52" spans="2:14" x14ac:dyDescent="0.25">
      <c r="B52" s="269"/>
      <c r="C52" s="278"/>
      <c r="D52" s="15" t="s">
        <v>44</v>
      </c>
      <c r="E52" s="18">
        <v>0.79150000000000009</v>
      </c>
      <c r="F52" s="18">
        <v>0.76</v>
      </c>
      <c r="G52" s="18">
        <v>0.8234999999999999</v>
      </c>
      <c r="H52" s="18">
        <v>0.83819999999999995</v>
      </c>
      <c r="I52" s="18">
        <v>0.8397</v>
      </c>
      <c r="J52" s="17">
        <f t="shared" si="0"/>
        <v>1.7895490336437003E-3</v>
      </c>
      <c r="K52" s="44">
        <f>(I52-H52)*100</f>
        <v>0.15000000000000568</v>
      </c>
      <c r="L52" s="17">
        <f t="shared" si="2"/>
        <v>6.089703095388499E-2</v>
      </c>
      <c r="M52" s="44">
        <f>(I52-E52)*100</f>
        <v>4.8199999999999914</v>
      </c>
      <c r="N52" s="18"/>
    </row>
    <row r="53" spans="2:14" x14ac:dyDescent="0.25">
      <c r="B53" s="269"/>
      <c r="C53" s="278"/>
      <c r="D53" s="19" t="s">
        <v>45</v>
      </c>
      <c r="E53" s="68">
        <v>0.65040000000000009</v>
      </c>
      <c r="F53" s="68">
        <v>0.57179999999999997</v>
      </c>
      <c r="G53" s="68">
        <v>0.66269999999999996</v>
      </c>
      <c r="H53" s="68">
        <v>0.74870000000000003</v>
      </c>
      <c r="I53" s="68">
        <v>0.73659999999999992</v>
      </c>
      <c r="J53" s="67">
        <f t="shared" si="0"/>
        <v>-1.6161346333645077E-2</v>
      </c>
      <c r="K53" s="45">
        <f t="shared" ref="K53:K61" si="12">(I53-H53)*100</f>
        <v>-1.2100000000000111</v>
      </c>
      <c r="L53" s="67">
        <f t="shared" si="2"/>
        <v>0.13253382533825309</v>
      </c>
      <c r="M53" s="45">
        <f t="shared" ref="M53:M61" si="13">(I53-E53)*100</f>
        <v>8.6199999999999832</v>
      </c>
      <c r="N53" s="68"/>
    </row>
    <row r="54" spans="2:14" x14ac:dyDescent="0.25">
      <c r="B54" s="269"/>
      <c r="C54" s="278"/>
      <c r="D54" s="19" t="s">
        <v>46</v>
      </c>
      <c r="E54" s="68">
        <v>0.53239999999999998</v>
      </c>
      <c r="F54" s="68">
        <v>0.58409999999999995</v>
      </c>
      <c r="G54" s="68">
        <v>0.52579999999999993</v>
      </c>
      <c r="H54" s="68">
        <v>0.63</v>
      </c>
      <c r="I54" s="68">
        <v>0.63259999999999994</v>
      </c>
      <c r="J54" s="67">
        <f t="shared" si="0"/>
        <v>4.1269841269839791E-3</v>
      </c>
      <c r="K54" s="45">
        <f t="shared" si="12"/>
        <v>0.25999999999999357</v>
      </c>
      <c r="L54" s="67">
        <f t="shared" si="2"/>
        <v>0.1882043576258452</v>
      </c>
      <c r="M54" s="45">
        <f t="shared" si="13"/>
        <v>10.019999999999996</v>
      </c>
      <c r="N54" s="68"/>
    </row>
    <row r="55" spans="2:14" x14ac:dyDescent="0.25">
      <c r="B55" s="269"/>
      <c r="C55" s="278"/>
      <c r="D55" s="19" t="s">
        <v>47</v>
      </c>
      <c r="E55" s="68">
        <v>0.58420000000000005</v>
      </c>
      <c r="F55" s="68">
        <v>0.56200000000000006</v>
      </c>
      <c r="G55" s="68">
        <v>0.68049999999999999</v>
      </c>
      <c r="H55" s="68">
        <v>0.77760000000000007</v>
      </c>
      <c r="I55" s="68">
        <v>1.0205</v>
      </c>
      <c r="J55" s="67">
        <f t="shared" si="0"/>
        <v>0.31237139917695456</v>
      </c>
      <c r="K55" s="45">
        <f t="shared" si="12"/>
        <v>24.289999999999988</v>
      </c>
      <c r="L55" s="67">
        <f t="shared" si="2"/>
        <v>0.74683327627524809</v>
      </c>
      <c r="M55" s="45">
        <f t="shared" si="13"/>
        <v>43.629999999999988</v>
      </c>
      <c r="N55" s="68"/>
    </row>
    <row r="56" spans="2:14" x14ac:dyDescent="0.25">
      <c r="B56" s="269"/>
      <c r="C56" s="278"/>
      <c r="D56" s="19" t="s">
        <v>48</v>
      </c>
      <c r="E56" s="68">
        <v>0.62960000000000005</v>
      </c>
      <c r="F56" s="68">
        <v>0.5877</v>
      </c>
      <c r="G56" s="68">
        <v>0.67110000000000003</v>
      </c>
      <c r="H56" s="68">
        <v>0.71200000000000008</v>
      </c>
      <c r="I56" s="68">
        <v>0.78510000000000002</v>
      </c>
      <c r="J56" s="67">
        <f t="shared" si="0"/>
        <v>0.10266853932584263</v>
      </c>
      <c r="K56" s="45">
        <f t="shared" si="12"/>
        <v>7.3099999999999943</v>
      </c>
      <c r="L56" s="67">
        <f t="shared" si="2"/>
        <v>0.246982210927573</v>
      </c>
      <c r="M56" s="45">
        <f t="shared" si="13"/>
        <v>15.549999999999997</v>
      </c>
      <c r="N56" s="68"/>
    </row>
    <row r="57" spans="2:14" x14ac:dyDescent="0.25">
      <c r="B57" s="269"/>
      <c r="C57" s="278"/>
      <c r="D57" s="19" t="s">
        <v>49</v>
      </c>
      <c r="E57" s="68">
        <v>0.441</v>
      </c>
      <c r="F57" s="68">
        <v>0.52229999999999999</v>
      </c>
      <c r="G57" s="68">
        <v>0.56420000000000003</v>
      </c>
      <c r="H57" s="68">
        <v>0.53239999999999998</v>
      </c>
      <c r="I57" s="68">
        <v>0.58409999999999995</v>
      </c>
      <c r="J57" s="67">
        <f t="shared" si="0"/>
        <v>9.710743801652888E-2</v>
      </c>
      <c r="K57" s="45">
        <f t="shared" si="12"/>
        <v>5.1699999999999964</v>
      </c>
      <c r="L57" s="67">
        <f t="shared" si="2"/>
        <v>0.32448979591836724</v>
      </c>
      <c r="M57" s="45">
        <f t="shared" si="13"/>
        <v>14.309999999999995</v>
      </c>
      <c r="N57" s="68"/>
    </row>
    <row r="58" spans="2:14" x14ac:dyDescent="0.25">
      <c r="B58" s="269"/>
      <c r="C58" s="278"/>
      <c r="D58" s="19" t="s">
        <v>50</v>
      </c>
      <c r="E58" s="68">
        <v>0.6633</v>
      </c>
      <c r="F58" s="68">
        <v>0.81379999999999997</v>
      </c>
      <c r="G58" s="68">
        <v>0.89290000000000003</v>
      </c>
      <c r="H58" s="68">
        <v>0.99150000000000005</v>
      </c>
      <c r="I58" s="68">
        <v>0.8478</v>
      </c>
      <c r="J58" s="67">
        <f t="shared" si="0"/>
        <v>-0.14493192133131627</v>
      </c>
      <c r="K58" s="45">
        <f t="shared" si="12"/>
        <v>-14.370000000000005</v>
      </c>
      <c r="L58" s="67">
        <f t="shared" si="2"/>
        <v>0.27815468113975572</v>
      </c>
      <c r="M58" s="45">
        <f t="shared" si="13"/>
        <v>18.45</v>
      </c>
      <c r="N58" s="68"/>
    </row>
    <row r="59" spans="2:14" x14ac:dyDescent="0.25">
      <c r="B59" s="269"/>
      <c r="C59" s="278"/>
      <c r="D59" s="19" t="s">
        <v>51</v>
      </c>
      <c r="E59" s="68">
        <v>0.47789999999999999</v>
      </c>
      <c r="F59" s="68">
        <v>0.5554</v>
      </c>
      <c r="G59" s="68">
        <v>0.54949999999999999</v>
      </c>
      <c r="H59" s="68">
        <v>0.57689999999999997</v>
      </c>
      <c r="I59" s="68">
        <v>0.52039999999999997</v>
      </c>
      <c r="J59" s="67">
        <f t="shared" si="0"/>
        <v>-9.793725082336624E-2</v>
      </c>
      <c r="K59" s="45">
        <f t="shared" si="12"/>
        <v>-5.6499999999999995</v>
      </c>
      <c r="L59" s="67">
        <f t="shared" si="2"/>
        <v>8.8930738648252738E-2</v>
      </c>
      <c r="M59" s="45">
        <f t="shared" si="13"/>
        <v>4.2499999999999982</v>
      </c>
      <c r="N59" s="68"/>
    </row>
    <row r="60" spans="2:14" x14ac:dyDescent="0.25">
      <c r="B60" s="269"/>
      <c r="C60" s="278"/>
      <c r="D60" s="19" t="s">
        <v>52</v>
      </c>
      <c r="E60" s="22">
        <v>0.75609999999999999</v>
      </c>
      <c r="F60" s="22">
        <v>0.69010000000000005</v>
      </c>
      <c r="G60" s="22">
        <v>0.77500000000000002</v>
      </c>
      <c r="H60" s="22">
        <v>0.85840000000000005</v>
      </c>
      <c r="I60" s="22">
        <v>0.89359999999999995</v>
      </c>
      <c r="J60" s="21">
        <f t="shared" si="0"/>
        <v>4.1006523765144243E-2</v>
      </c>
      <c r="K60" s="45">
        <f t="shared" si="12"/>
        <v>3.5199999999999898</v>
      </c>
      <c r="L60" s="21">
        <f t="shared" si="2"/>
        <v>0.18185425208305772</v>
      </c>
      <c r="M60" s="45">
        <f t="shared" si="13"/>
        <v>13.749999999999996</v>
      </c>
      <c r="N60" s="22"/>
    </row>
    <row r="61" spans="2:14" x14ac:dyDescent="0.25">
      <c r="B61" s="269"/>
      <c r="C61" s="279"/>
      <c r="D61" s="23" t="s">
        <v>53</v>
      </c>
      <c r="E61" s="46">
        <v>0.50070000000000003</v>
      </c>
      <c r="F61" s="46">
        <v>0.39140000000000003</v>
      </c>
      <c r="G61" s="46">
        <v>0.51619999999999999</v>
      </c>
      <c r="H61" s="46">
        <v>0.59499999999999997</v>
      </c>
      <c r="I61" s="46">
        <v>0.5968</v>
      </c>
      <c r="J61" s="25">
        <f t="shared" si="0"/>
        <v>3.0252100840335583E-3</v>
      </c>
      <c r="K61" s="78">
        <f t="shared" si="12"/>
        <v>0.18000000000000238</v>
      </c>
      <c r="L61" s="25">
        <f t="shared" si="2"/>
        <v>0.19193129618534033</v>
      </c>
      <c r="M61" s="78">
        <f t="shared" si="13"/>
        <v>9.6099999999999959</v>
      </c>
      <c r="N61" s="46"/>
    </row>
    <row r="62" spans="2:14" x14ac:dyDescent="0.25">
      <c r="B62" s="269"/>
      <c r="C62" s="280" t="s">
        <v>54</v>
      </c>
      <c r="D62" s="63" t="s">
        <v>43</v>
      </c>
      <c r="E62" s="64">
        <v>132895</v>
      </c>
      <c r="F62" s="64">
        <v>113857</v>
      </c>
      <c r="G62" s="64">
        <v>124421</v>
      </c>
      <c r="H62" s="64">
        <v>378069</v>
      </c>
      <c r="I62" s="64">
        <v>385509</v>
      </c>
      <c r="J62" s="65">
        <f t="shared" si="0"/>
        <v>1.9678947493711574E-2</v>
      </c>
      <c r="K62" s="64">
        <f t="shared" ref="K62:K63" si="14">I62-H62</f>
        <v>7440</v>
      </c>
      <c r="L62" s="65">
        <f t="shared" si="2"/>
        <v>1.9008540577147373</v>
      </c>
      <c r="M62" s="64">
        <f t="shared" ref="M62:M63" si="15">I62-E62</f>
        <v>252614</v>
      </c>
      <c r="N62" s="65">
        <f t="shared" ref="N62:N63" si="16">I62/$I$62</f>
        <v>1</v>
      </c>
    </row>
    <row r="63" spans="2:14" x14ac:dyDescent="0.25">
      <c r="B63" s="269"/>
      <c r="C63" s="281"/>
      <c r="D63" s="26" t="s">
        <v>44</v>
      </c>
      <c r="E63" s="27">
        <v>47242</v>
      </c>
      <c r="F63" s="27">
        <v>40464</v>
      </c>
      <c r="G63" s="27">
        <v>44073</v>
      </c>
      <c r="H63" s="27">
        <v>46483</v>
      </c>
      <c r="I63" s="27">
        <v>47015</v>
      </c>
      <c r="J63" s="36">
        <f t="shared" si="0"/>
        <v>1.1445044424843509E-2</v>
      </c>
      <c r="K63" s="27">
        <f t="shared" si="14"/>
        <v>532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0.12195564824686324</v>
      </c>
    </row>
    <row r="64" spans="2:14" x14ac:dyDescent="0.25">
      <c r="B64" s="269"/>
      <c r="C64" s="281"/>
      <c r="D64" s="4" t="s">
        <v>45</v>
      </c>
      <c r="E64" s="29">
        <v>41069</v>
      </c>
      <c r="F64" s="29">
        <v>35395</v>
      </c>
      <c r="G64" s="29">
        <v>39033</v>
      </c>
      <c r="H64" s="29">
        <v>37203</v>
      </c>
      <c r="I64" s="29">
        <v>38115</v>
      </c>
      <c r="J64" s="74">
        <f>I64/H64-1</f>
        <v>2.4514152084509355E-2</v>
      </c>
      <c r="K64" s="29">
        <f>I64-H64</f>
        <v>912</v>
      </c>
      <c r="L64" s="74">
        <f>I64/E64-1</f>
        <v>-7.1927731378898963E-2</v>
      </c>
      <c r="M64" s="29">
        <f>I64-E64</f>
        <v>-2954</v>
      </c>
      <c r="N64" s="75">
        <f>I64/$I$62</f>
        <v>9.8869287098355685E-2</v>
      </c>
    </row>
    <row r="65" spans="2:14" x14ac:dyDescent="0.25">
      <c r="B65" s="269"/>
      <c r="C65" s="281"/>
      <c r="D65" s="4" t="s">
        <v>46</v>
      </c>
      <c r="E65" s="29">
        <v>1127</v>
      </c>
      <c r="F65" s="29">
        <v>802</v>
      </c>
      <c r="G65" s="29">
        <v>898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2.3657035244313363E-3</v>
      </c>
    </row>
    <row r="66" spans="2:14" x14ac:dyDescent="0.25">
      <c r="B66" s="269"/>
      <c r="C66" s="281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4616</v>
      </c>
      <c r="J66" s="74">
        <f t="shared" si="17"/>
        <v>7.9513564078578014E-2</v>
      </c>
      <c r="K66" s="29">
        <f t="shared" si="18"/>
        <v>340</v>
      </c>
      <c r="L66" s="74">
        <f t="shared" si="19"/>
        <v>0.13415233415233407</v>
      </c>
      <c r="M66" s="29">
        <f t="shared" si="20"/>
        <v>546</v>
      </c>
      <c r="N66" s="75">
        <f t="shared" si="21"/>
        <v>1.1973780119270886E-2</v>
      </c>
    </row>
    <row r="67" spans="2:14" x14ac:dyDescent="0.25">
      <c r="B67" s="269"/>
      <c r="C67" s="281"/>
      <c r="D67" s="4" t="s">
        <v>48</v>
      </c>
      <c r="E67" s="29">
        <v>21508</v>
      </c>
      <c r="F67" s="29">
        <v>15764</v>
      </c>
      <c r="G67" s="29">
        <v>18073</v>
      </c>
      <c r="H67" s="29">
        <v>19434</v>
      </c>
      <c r="I67" s="29">
        <v>20174</v>
      </c>
      <c r="J67" s="74">
        <f t="shared" si="17"/>
        <v>3.8077595965833044E-2</v>
      </c>
      <c r="K67" s="29">
        <f t="shared" si="18"/>
        <v>740</v>
      </c>
      <c r="L67" s="74">
        <f t="shared" si="19"/>
        <v>-6.202343314115677E-2</v>
      </c>
      <c r="M67" s="29">
        <f t="shared" si="20"/>
        <v>-1334</v>
      </c>
      <c r="N67" s="75">
        <f t="shared" si="21"/>
        <v>5.23308145853923E-2</v>
      </c>
    </row>
    <row r="68" spans="2:14" x14ac:dyDescent="0.25">
      <c r="B68" s="269"/>
      <c r="C68" s="281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1.745743938533212E-3</v>
      </c>
    </row>
    <row r="69" spans="2:14" x14ac:dyDescent="0.25">
      <c r="B69" s="269"/>
      <c r="C69" s="281"/>
      <c r="D69" s="4" t="s">
        <v>50</v>
      </c>
      <c r="E69" s="29">
        <v>4121</v>
      </c>
      <c r="F69" s="29">
        <v>4169</v>
      </c>
      <c r="G69" s="29">
        <v>4791</v>
      </c>
      <c r="H69" s="29">
        <v>4763</v>
      </c>
      <c r="I69" s="29">
        <v>4797</v>
      </c>
      <c r="J69" s="74">
        <f t="shared" si="17"/>
        <v>7.1383581776192084E-3</v>
      </c>
      <c r="K69" s="29">
        <f t="shared" si="18"/>
        <v>34</v>
      </c>
      <c r="L69" s="74">
        <f t="shared" si="19"/>
        <v>0.16403785488959</v>
      </c>
      <c r="M69" s="29">
        <f t="shared" si="20"/>
        <v>676</v>
      </c>
      <c r="N69" s="75">
        <f t="shared" si="21"/>
        <v>1.2443289261729298E-2</v>
      </c>
    </row>
    <row r="70" spans="2:14" x14ac:dyDescent="0.25">
      <c r="B70" s="269"/>
      <c r="C70" s="281"/>
      <c r="D70" s="4" t="s">
        <v>51</v>
      </c>
      <c r="E70" s="29">
        <v>2708</v>
      </c>
      <c r="F70" s="29">
        <v>2485</v>
      </c>
      <c r="G70" s="29">
        <v>2832</v>
      </c>
      <c r="H70" s="29">
        <v>2758</v>
      </c>
      <c r="I70" s="29">
        <v>2673</v>
      </c>
      <c r="J70" s="74">
        <f t="shared" si="17"/>
        <v>-3.0819434372733823E-2</v>
      </c>
      <c r="K70" s="29">
        <f t="shared" si="18"/>
        <v>-85</v>
      </c>
      <c r="L70" s="74">
        <f t="shared" si="19"/>
        <v>-1.292466765140321E-2</v>
      </c>
      <c r="M70" s="29">
        <f t="shared" si="20"/>
        <v>-35</v>
      </c>
      <c r="N70" s="75">
        <f t="shared" si="21"/>
        <v>6.9336902640405283E-3</v>
      </c>
    </row>
    <row r="71" spans="2:14" x14ac:dyDescent="0.25">
      <c r="B71" s="269"/>
      <c r="C71" s="281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1.6640337839064719E-2</v>
      </c>
    </row>
    <row r="72" spans="2:14" x14ac:dyDescent="0.25">
      <c r="B72" s="270"/>
      <c r="C72" s="282"/>
      <c r="D72" s="32" t="s">
        <v>53</v>
      </c>
      <c r="E72" s="71">
        <v>3382</v>
      </c>
      <c r="F72" s="71">
        <v>3465</v>
      </c>
      <c r="G72" s="71">
        <v>3081</v>
      </c>
      <c r="H72" s="71">
        <v>3106</v>
      </c>
      <c r="I72" s="71">
        <v>3113</v>
      </c>
      <c r="J72" s="61">
        <f t="shared" si="17"/>
        <v>2.2537025112685516E-3</v>
      </c>
      <c r="K72" s="71">
        <f t="shared" si="18"/>
        <v>7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8.0750384556521372E-3</v>
      </c>
    </row>
    <row r="73" spans="2:14" ht="7.5" customHeight="1" x14ac:dyDescent="0.25">
      <c r="B73" s="283"/>
      <c r="C73" s="283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47"/>
    </row>
    <row r="74" spans="2:14" x14ac:dyDescent="0.25">
      <c r="B74" s="285" t="s">
        <v>55</v>
      </c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</row>
    <row r="76" spans="2:14" x14ac:dyDescent="0.25">
      <c r="B76" s="56"/>
    </row>
    <row r="77" spans="2:14" ht="21.75" customHeight="1" thickBot="1" x14ac:dyDescent="0.3">
      <c r="B77" s="267" t="s">
        <v>56</v>
      </c>
      <c r="C77" s="267"/>
      <c r="D77" s="267"/>
      <c r="E77" s="267"/>
      <c r="F77" s="267"/>
      <c r="G77" s="267"/>
      <c r="H77" s="267"/>
      <c r="I77" s="267"/>
      <c r="J77" s="267"/>
      <c r="K77" s="267"/>
      <c r="L77" s="267"/>
      <c r="M77" s="267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3" t="s">
        <v>230</v>
      </c>
      <c r="F79" s="13" t="s">
        <v>231</v>
      </c>
      <c r="G79" s="13" t="s">
        <v>232</v>
      </c>
      <c r="H79" s="13" t="s">
        <v>233</v>
      </c>
      <c r="I79" s="13" t="s">
        <v>234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octubre 2024</v>
      </c>
    </row>
    <row r="80" spans="2:14" ht="15" customHeight="1" x14ac:dyDescent="0.25">
      <c r="B80" s="268" t="s">
        <v>42</v>
      </c>
      <c r="C80" s="271" t="s">
        <v>8</v>
      </c>
      <c r="D80" s="63" t="s">
        <v>43</v>
      </c>
      <c r="E80" s="64">
        <v>4041070</v>
      </c>
      <c r="F80" s="64">
        <v>1678957</v>
      </c>
      <c r="G80" s="64">
        <v>3924823</v>
      </c>
      <c r="H80" s="64">
        <v>4320832</v>
      </c>
      <c r="I80" s="64">
        <v>4588197</v>
      </c>
      <c r="J80" s="65">
        <f t="shared" ref="J80:J81" si="22">I80/H80-1</f>
        <v>6.1878129027002293E-2</v>
      </c>
      <c r="K80" s="64">
        <f t="shared" ref="K80:K81" si="23">I80-H80</f>
        <v>267365</v>
      </c>
      <c r="L80" s="65">
        <f t="shared" ref="L80:L81" si="24">I80/E80-1</f>
        <v>0.13539161657679766</v>
      </c>
      <c r="M80" s="64">
        <f t="shared" ref="M80:M81" si="25">I80-E80</f>
        <v>547127</v>
      </c>
      <c r="N80" s="65">
        <f t="shared" ref="N80:N81" si="26">I80/$I$80</f>
        <v>1</v>
      </c>
    </row>
    <row r="81" spans="2:15" ht="15" customHeight="1" x14ac:dyDescent="0.25">
      <c r="B81" s="269"/>
      <c r="C81" s="272"/>
      <c r="D81" s="15" t="s">
        <v>44</v>
      </c>
      <c r="E81" s="16">
        <v>1485492</v>
      </c>
      <c r="F81" s="16">
        <v>644673</v>
      </c>
      <c r="G81" s="16">
        <v>1457395</v>
      </c>
      <c r="H81" s="16">
        <v>1572308</v>
      </c>
      <c r="I81" s="16">
        <v>1622538</v>
      </c>
      <c r="J81" s="18">
        <f t="shared" si="22"/>
        <v>3.1946666938029944E-2</v>
      </c>
      <c r="K81" s="16">
        <f t="shared" si="23"/>
        <v>50230</v>
      </c>
      <c r="L81" s="18">
        <f t="shared" si="24"/>
        <v>9.2256302962250958E-2</v>
      </c>
      <c r="M81" s="16">
        <f t="shared" si="25"/>
        <v>137046</v>
      </c>
      <c r="N81" s="18">
        <f t="shared" si="26"/>
        <v>0.353633028398737</v>
      </c>
      <c r="O81" s="79"/>
    </row>
    <row r="82" spans="2:15" x14ac:dyDescent="0.25">
      <c r="B82" s="269"/>
      <c r="C82" s="272"/>
      <c r="D82" s="19" t="s">
        <v>45</v>
      </c>
      <c r="E82" s="20">
        <v>1082702</v>
      </c>
      <c r="F82" s="20">
        <v>324977</v>
      </c>
      <c r="G82" s="20">
        <v>1027252</v>
      </c>
      <c r="H82" s="20">
        <v>1094360</v>
      </c>
      <c r="I82" s="20">
        <v>1158457</v>
      </c>
      <c r="J82" s="68">
        <f>I82/H82-1</f>
        <v>5.8570305932234445E-2</v>
      </c>
      <c r="K82" s="20">
        <f>I82-H82</f>
        <v>64097</v>
      </c>
      <c r="L82" s="68">
        <f>I82/E82-1</f>
        <v>6.9968467777837384E-2</v>
      </c>
      <c r="M82" s="20">
        <f>I82-E82</f>
        <v>75755</v>
      </c>
      <c r="N82" s="68">
        <f>I82/$I$80</f>
        <v>0.25248632523843245</v>
      </c>
      <c r="O82" s="79"/>
    </row>
    <row r="83" spans="2:15" x14ac:dyDescent="0.25">
      <c r="B83" s="269"/>
      <c r="C83" s="272"/>
      <c r="D83" s="19" t="s">
        <v>46</v>
      </c>
      <c r="E83" s="20">
        <v>36869</v>
      </c>
      <c r="F83" s="20">
        <v>14685</v>
      </c>
      <c r="G83" s="20">
        <v>29058</v>
      </c>
      <c r="H83" s="20">
        <v>41308</v>
      </c>
      <c r="I83" s="20">
        <v>35995</v>
      </c>
      <c r="J83" s="68">
        <f t="shared" ref="J83:J136" si="27">I83/H83-1</f>
        <v>-0.12861915367483301</v>
      </c>
      <c r="K83" s="20">
        <f t="shared" ref="K83:K112" si="28">I83-H83</f>
        <v>-5313</v>
      </c>
      <c r="L83" s="68">
        <f t="shared" ref="L83:L136" si="29">I83/E83-1</f>
        <v>-2.3705552089831605E-2</v>
      </c>
      <c r="M83" s="20">
        <f t="shared" ref="M83:M112" si="30">I83-E83</f>
        <v>-874</v>
      </c>
      <c r="N83" s="68">
        <f t="shared" ref="N83:N90" si="31">I83/$I$80</f>
        <v>7.845129579222513E-3</v>
      </c>
      <c r="O83" s="79"/>
    </row>
    <row r="84" spans="2:15" x14ac:dyDescent="0.25">
      <c r="B84" s="269"/>
      <c r="C84" s="272"/>
      <c r="D84" s="19" t="s">
        <v>47</v>
      </c>
      <c r="E84" s="20">
        <v>116760</v>
      </c>
      <c r="F84" s="20">
        <v>47843</v>
      </c>
      <c r="G84" s="20">
        <v>132337</v>
      </c>
      <c r="H84" s="20">
        <v>154946</v>
      </c>
      <c r="I84" s="20">
        <v>200452</v>
      </c>
      <c r="J84" s="68">
        <f t="shared" si="27"/>
        <v>0.29368941437662155</v>
      </c>
      <c r="K84" s="20">
        <f t="shared" si="28"/>
        <v>45506</v>
      </c>
      <c r="L84" s="68">
        <f t="shared" si="29"/>
        <v>0.71678657074340535</v>
      </c>
      <c r="M84" s="20">
        <f t="shared" si="30"/>
        <v>83692</v>
      </c>
      <c r="N84" s="68">
        <f t="shared" si="31"/>
        <v>4.3688621042208955E-2</v>
      </c>
      <c r="O84" s="79"/>
    </row>
    <row r="85" spans="2:15" x14ac:dyDescent="0.25">
      <c r="B85" s="269"/>
      <c r="C85" s="272"/>
      <c r="D85" s="19" t="s">
        <v>48</v>
      </c>
      <c r="E85" s="20">
        <v>662992</v>
      </c>
      <c r="F85" s="20">
        <v>262585</v>
      </c>
      <c r="G85" s="20">
        <v>587373</v>
      </c>
      <c r="H85" s="20">
        <v>669254</v>
      </c>
      <c r="I85" s="20">
        <v>773150</v>
      </c>
      <c r="J85" s="68">
        <f t="shared" si="27"/>
        <v>0.15524150770858292</v>
      </c>
      <c r="K85" s="20">
        <f t="shared" si="28"/>
        <v>103896</v>
      </c>
      <c r="L85" s="68">
        <f t="shared" si="29"/>
        <v>0.16615283442334139</v>
      </c>
      <c r="M85" s="20">
        <f t="shared" si="30"/>
        <v>110158</v>
      </c>
      <c r="N85" s="68">
        <f t="shared" si="31"/>
        <v>0.16850845767956346</v>
      </c>
      <c r="O85" s="79"/>
    </row>
    <row r="86" spans="2:15" x14ac:dyDescent="0.25">
      <c r="B86" s="269"/>
      <c r="C86" s="272"/>
      <c r="D86" s="19" t="s">
        <v>49</v>
      </c>
      <c r="E86" s="20">
        <v>44100</v>
      </c>
      <c r="F86" s="20">
        <v>24453</v>
      </c>
      <c r="G86" s="20">
        <v>41481</v>
      </c>
      <c r="H86" s="20">
        <v>48608</v>
      </c>
      <c r="I86" s="20">
        <v>46696</v>
      </c>
      <c r="J86" s="68">
        <f t="shared" si="27"/>
        <v>-3.9335088874259405E-2</v>
      </c>
      <c r="K86" s="20">
        <f t="shared" si="28"/>
        <v>-1912</v>
      </c>
      <c r="L86" s="68">
        <f t="shared" si="29"/>
        <v>5.8866213151927527E-2</v>
      </c>
      <c r="M86" s="20">
        <f t="shared" si="30"/>
        <v>2596</v>
      </c>
      <c r="N86" s="68">
        <f t="shared" si="31"/>
        <v>1.0177418275632018E-2</v>
      </c>
      <c r="O86" s="79"/>
    </row>
    <row r="87" spans="2:15" x14ac:dyDescent="0.25">
      <c r="B87" s="269"/>
      <c r="C87" s="272"/>
      <c r="D87" s="19" t="s">
        <v>50</v>
      </c>
      <c r="E87" s="20">
        <v>119184</v>
      </c>
      <c r="F87" s="20">
        <v>83177</v>
      </c>
      <c r="G87" s="20">
        <v>166144</v>
      </c>
      <c r="H87" s="20">
        <v>213829</v>
      </c>
      <c r="I87" s="20">
        <v>202567</v>
      </c>
      <c r="J87" s="68">
        <f t="shared" si="27"/>
        <v>-5.2668253604515769E-2</v>
      </c>
      <c r="K87" s="20">
        <f t="shared" si="28"/>
        <v>-11262</v>
      </c>
      <c r="L87" s="68">
        <f t="shared" si="29"/>
        <v>0.69961572023090346</v>
      </c>
      <c r="M87" s="20">
        <f t="shared" si="30"/>
        <v>83383</v>
      </c>
      <c r="N87" s="68">
        <f t="shared" si="31"/>
        <v>4.414958642795852E-2</v>
      </c>
      <c r="O87" s="79"/>
    </row>
    <row r="88" spans="2:15" x14ac:dyDescent="0.25">
      <c r="B88" s="269"/>
      <c r="C88" s="272"/>
      <c r="D88" s="19" t="s">
        <v>51</v>
      </c>
      <c r="E88" s="20">
        <v>177807</v>
      </c>
      <c r="F88" s="20">
        <v>123320</v>
      </c>
      <c r="G88" s="20">
        <v>179915</v>
      </c>
      <c r="H88" s="20">
        <v>194865</v>
      </c>
      <c r="I88" s="20">
        <v>201157</v>
      </c>
      <c r="J88" s="68">
        <f t="shared" si="27"/>
        <v>3.2289020604007845E-2</v>
      </c>
      <c r="K88" s="20">
        <f t="shared" si="28"/>
        <v>6292</v>
      </c>
      <c r="L88" s="68">
        <f t="shared" si="29"/>
        <v>0.13132216391930585</v>
      </c>
      <c r="M88" s="20">
        <f t="shared" si="30"/>
        <v>23350</v>
      </c>
      <c r="N88" s="68">
        <f t="shared" si="31"/>
        <v>4.3842276170792144E-2</v>
      </c>
      <c r="O88" s="79"/>
    </row>
    <row r="89" spans="2:15" ht="18" customHeight="1" x14ac:dyDescent="0.25">
      <c r="B89" s="269"/>
      <c r="C89" s="272"/>
      <c r="D89" s="19" t="s">
        <v>52</v>
      </c>
      <c r="E89" s="20">
        <v>209689</v>
      </c>
      <c r="F89" s="20">
        <v>100724</v>
      </c>
      <c r="G89" s="20">
        <v>212753</v>
      </c>
      <c r="H89" s="20">
        <v>230245</v>
      </c>
      <c r="I89" s="20">
        <v>241157</v>
      </c>
      <c r="J89" s="22">
        <f t="shared" si="27"/>
        <v>4.7392994418988366E-2</v>
      </c>
      <c r="K89" s="20">
        <f t="shared" si="28"/>
        <v>10912</v>
      </c>
      <c r="L89" s="22">
        <f t="shared" si="29"/>
        <v>0.15006986537205091</v>
      </c>
      <c r="M89" s="20">
        <f t="shared" si="30"/>
        <v>31468</v>
      </c>
      <c r="N89" s="22">
        <f t="shared" si="31"/>
        <v>5.2560297650689369E-2</v>
      </c>
      <c r="O89" s="79"/>
    </row>
    <row r="90" spans="2:15" x14ac:dyDescent="0.25">
      <c r="B90" s="269"/>
      <c r="C90" s="273"/>
      <c r="D90" s="23" t="s">
        <v>53</v>
      </c>
      <c r="E90" s="69">
        <v>105475</v>
      </c>
      <c r="F90" s="69">
        <v>52520</v>
      </c>
      <c r="G90" s="69">
        <v>91115</v>
      </c>
      <c r="H90" s="69">
        <v>101109</v>
      </c>
      <c r="I90" s="69">
        <v>106028</v>
      </c>
      <c r="J90" s="46">
        <f t="shared" si="27"/>
        <v>4.8650466328417741E-2</v>
      </c>
      <c r="K90" s="69">
        <f t="shared" si="28"/>
        <v>4919</v>
      </c>
      <c r="L90" s="46">
        <f t="shared" si="29"/>
        <v>5.2429485660108188E-3</v>
      </c>
      <c r="M90" s="69">
        <f t="shared" si="30"/>
        <v>553</v>
      </c>
      <c r="N90" s="46">
        <f t="shared" si="31"/>
        <v>2.310885953676357E-2</v>
      </c>
      <c r="O90" s="79"/>
    </row>
    <row r="91" spans="2:15" x14ac:dyDescent="0.25">
      <c r="B91" s="269"/>
      <c r="C91" s="274" t="s">
        <v>18</v>
      </c>
      <c r="D91" s="63" t="s">
        <v>43</v>
      </c>
      <c r="E91" s="64">
        <v>4818735</v>
      </c>
      <c r="F91" s="64">
        <v>1889322</v>
      </c>
      <c r="G91" s="64">
        <v>4616324</v>
      </c>
      <c r="H91" s="64">
        <v>5103072</v>
      </c>
      <c r="I91" s="64">
        <v>5417451</v>
      </c>
      <c r="J91" s="65">
        <f t="shared" si="27"/>
        <v>6.1605832721936871E-2</v>
      </c>
      <c r="K91" s="64">
        <f t="shared" si="28"/>
        <v>314379</v>
      </c>
      <c r="L91" s="65">
        <f t="shared" si="29"/>
        <v>0.12424754629586388</v>
      </c>
      <c r="M91" s="64">
        <f t="shared" si="30"/>
        <v>598716</v>
      </c>
      <c r="N91" s="65">
        <f t="shared" ref="N91:N92" si="32">I91/$I$91</f>
        <v>1</v>
      </c>
    </row>
    <row r="92" spans="2:15" x14ac:dyDescent="0.25">
      <c r="B92" s="269"/>
      <c r="C92" s="275"/>
      <c r="D92" s="26" t="s">
        <v>44</v>
      </c>
      <c r="E92" s="27">
        <v>1790925</v>
      </c>
      <c r="F92" s="27">
        <v>737549</v>
      </c>
      <c r="G92" s="27">
        <v>1744787</v>
      </c>
      <c r="H92" s="27">
        <v>1889434</v>
      </c>
      <c r="I92" s="27">
        <v>1951443</v>
      </c>
      <c r="J92" s="80">
        <f t="shared" si="27"/>
        <v>3.2818822991435459E-2</v>
      </c>
      <c r="K92" s="27">
        <f t="shared" si="28"/>
        <v>62009</v>
      </c>
      <c r="L92" s="80">
        <f t="shared" si="29"/>
        <v>8.9628543908873981E-2</v>
      </c>
      <c r="M92" s="27">
        <f t="shared" si="30"/>
        <v>160518</v>
      </c>
      <c r="N92" s="38">
        <f t="shared" si="32"/>
        <v>0.36021424097790639</v>
      </c>
    </row>
    <row r="93" spans="2:15" x14ac:dyDescent="0.25">
      <c r="B93" s="269"/>
      <c r="C93" s="275"/>
      <c r="D93" s="4" t="s">
        <v>45</v>
      </c>
      <c r="E93" s="29">
        <v>1318345</v>
      </c>
      <c r="F93" s="29">
        <v>371706</v>
      </c>
      <c r="G93" s="29">
        <v>1225539</v>
      </c>
      <c r="H93" s="29">
        <v>1319858</v>
      </c>
      <c r="I93" s="29">
        <v>1391730</v>
      </c>
      <c r="J93" s="81">
        <f t="shared" si="27"/>
        <v>5.4454342815666523E-2</v>
      </c>
      <c r="K93" s="29">
        <f t="shared" si="28"/>
        <v>71872</v>
      </c>
      <c r="L93" s="81">
        <f t="shared" si="29"/>
        <v>5.5664488430570147E-2</v>
      </c>
      <c r="M93" s="29">
        <f t="shared" si="30"/>
        <v>73385</v>
      </c>
      <c r="N93" s="75">
        <f>I93/$I$91</f>
        <v>0.25689757046256623</v>
      </c>
    </row>
    <row r="94" spans="2:15" x14ac:dyDescent="0.25">
      <c r="B94" s="269"/>
      <c r="C94" s="275"/>
      <c r="D94" s="4" t="s">
        <v>46</v>
      </c>
      <c r="E94" s="29">
        <v>41878</v>
      </c>
      <c r="F94" s="29">
        <v>16241</v>
      </c>
      <c r="G94" s="29">
        <v>32334</v>
      </c>
      <c r="H94" s="29">
        <v>44536</v>
      </c>
      <c r="I94" s="29">
        <v>39815</v>
      </c>
      <c r="J94" s="81">
        <f t="shared" si="27"/>
        <v>-0.10600413148913235</v>
      </c>
      <c r="K94" s="29">
        <f t="shared" si="28"/>
        <v>-4721</v>
      </c>
      <c r="L94" s="81">
        <f t="shared" si="29"/>
        <v>-4.9262142413677878E-2</v>
      </c>
      <c r="M94" s="29">
        <f t="shared" si="30"/>
        <v>-2063</v>
      </c>
      <c r="N94" s="75">
        <f t="shared" ref="N94:N101" si="33">I94/$I$91</f>
        <v>7.3493973457258773E-3</v>
      </c>
    </row>
    <row r="95" spans="2:15" x14ac:dyDescent="0.25">
      <c r="B95" s="269"/>
      <c r="C95" s="275"/>
      <c r="D95" s="4" t="s">
        <v>47</v>
      </c>
      <c r="E95" s="29">
        <v>135240</v>
      </c>
      <c r="F95" s="29">
        <v>55072</v>
      </c>
      <c r="G95" s="29">
        <v>154928</v>
      </c>
      <c r="H95" s="29">
        <v>178758</v>
      </c>
      <c r="I95" s="29">
        <v>231699</v>
      </c>
      <c r="J95" s="81">
        <f t="shared" si="27"/>
        <v>0.29616017185244847</v>
      </c>
      <c r="K95" s="29">
        <f t="shared" si="28"/>
        <v>52941</v>
      </c>
      <c r="L95" s="81">
        <f t="shared" si="29"/>
        <v>0.71324312333629103</v>
      </c>
      <c r="M95" s="29">
        <f t="shared" si="30"/>
        <v>96459</v>
      </c>
      <c r="N95" s="75">
        <f t="shared" si="33"/>
        <v>4.276900704777948E-2</v>
      </c>
    </row>
    <row r="96" spans="2:15" x14ac:dyDescent="0.25">
      <c r="B96" s="269"/>
      <c r="C96" s="275"/>
      <c r="D96" s="4" t="s">
        <v>48</v>
      </c>
      <c r="E96" s="29">
        <v>786209</v>
      </c>
      <c r="F96" s="29">
        <v>291531</v>
      </c>
      <c r="G96" s="29">
        <v>677880</v>
      </c>
      <c r="H96" s="29">
        <v>780881</v>
      </c>
      <c r="I96" s="29">
        <v>898868</v>
      </c>
      <c r="J96" s="81">
        <f t="shared" si="27"/>
        <v>0.15109472506054056</v>
      </c>
      <c r="K96" s="29">
        <f t="shared" si="28"/>
        <v>117987</v>
      </c>
      <c r="L96" s="81">
        <f t="shared" si="29"/>
        <v>0.14329395873107531</v>
      </c>
      <c r="M96" s="29">
        <f t="shared" si="30"/>
        <v>112659</v>
      </c>
      <c r="N96" s="75">
        <f t="shared" si="33"/>
        <v>0.16592083620137957</v>
      </c>
    </row>
    <row r="97" spans="2:14" x14ac:dyDescent="0.25">
      <c r="B97" s="269"/>
      <c r="C97" s="275"/>
      <c r="D97" s="4" t="s">
        <v>49</v>
      </c>
      <c r="E97" s="29">
        <v>46156</v>
      </c>
      <c r="F97" s="29">
        <v>25369</v>
      </c>
      <c r="G97" s="29">
        <v>43371</v>
      </c>
      <c r="H97" s="29">
        <v>50896</v>
      </c>
      <c r="I97" s="29">
        <v>49021</v>
      </c>
      <c r="J97" s="81">
        <f t="shared" si="27"/>
        <v>-3.6839830242062277E-2</v>
      </c>
      <c r="K97" s="29">
        <f t="shared" si="28"/>
        <v>-1875</v>
      </c>
      <c r="L97" s="81">
        <f t="shared" si="29"/>
        <v>6.2072103301845871E-2</v>
      </c>
      <c r="M97" s="29">
        <f t="shared" si="30"/>
        <v>2865</v>
      </c>
      <c r="N97" s="75">
        <f t="shared" si="33"/>
        <v>9.0487205145002702E-3</v>
      </c>
    </row>
    <row r="98" spans="2:14" x14ac:dyDescent="0.25">
      <c r="B98" s="269"/>
      <c r="C98" s="275"/>
      <c r="D98" s="4" t="s">
        <v>50</v>
      </c>
      <c r="E98" s="29">
        <v>143190</v>
      </c>
      <c r="F98" s="29">
        <v>96624</v>
      </c>
      <c r="G98" s="29">
        <v>194202</v>
      </c>
      <c r="H98" s="29">
        <v>243100</v>
      </c>
      <c r="I98" s="29">
        <v>236128</v>
      </c>
      <c r="J98" s="81">
        <f t="shared" si="27"/>
        <v>-2.8679555738379214E-2</v>
      </c>
      <c r="K98" s="29">
        <f t="shared" si="28"/>
        <v>-6972</v>
      </c>
      <c r="L98" s="81">
        <f t="shared" si="29"/>
        <v>0.64905370486765834</v>
      </c>
      <c r="M98" s="29">
        <f t="shared" si="30"/>
        <v>92938</v>
      </c>
      <c r="N98" s="75">
        <f t="shared" si="33"/>
        <v>4.3586550205991711E-2</v>
      </c>
    </row>
    <row r="99" spans="2:14" x14ac:dyDescent="0.25">
      <c r="B99" s="269"/>
      <c r="C99" s="275"/>
      <c r="D99" s="4" t="s">
        <v>51</v>
      </c>
      <c r="E99" s="29">
        <v>185319</v>
      </c>
      <c r="F99" s="29">
        <v>127034</v>
      </c>
      <c r="G99" s="29">
        <v>187790</v>
      </c>
      <c r="H99" s="29">
        <v>203344</v>
      </c>
      <c r="I99" s="29">
        <v>209772</v>
      </c>
      <c r="J99" s="81">
        <f t="shared" si="27"/>
        <v>3.1611456448186415E-2</v>
      </c>
      <c r="K99" s="29">
        <f t="shared" si="28"/>
        <v>6428</v>
      </c>
      <c r="L99" s="81">
        <f t="shared" si="29"/>
        <v>0.13195085231411774</v>
      </c>
      <c r="M99" s="29">
        <f t="shared" si="30"/>
        <v>24453</v>
      </c>
      <c r="N99" s="75">
        <f t="shared" si="33"/>
        <v>3.872153158376513E-2</v>
      </c>
    </row>
    <row r="100" spans="2:14" x14ac:dyDescent="0.25">
      <c r="B100" s="269"/>
      <c r="C100" s="275"/>
      <c r="D100" s="4" t="s">
        <v>52</v>
      </c>
      <c r="E100" s="29">
        <v>250989</v>
      </c>
      <c r="F100" s="29">
        <v>111634</v>
      </c>
      <c r="G100" s="29">
        <v>252020</v>
      </c>
      <c r="H100" s="29">
        <v>274006</v>
      </c>
      <c r="I100" s="29">
        <v>287742</v>
      </c>
      <c r="J100" s="31">
        <f t="shared" si="27"/>
        <v>5.0130289117756632E-2</v>
      </c>
      <c r="K100" s="29">
        <f t="shared" si="28"/>
        <v>13736</v>
      </c>
      <c r="L100" s="31">
        <f t="shared" si="29"/>
        <v>0.14643271219057419</v>
      </c>
      <c r="M100" s="29">
        <f t="shared" si="30"/>
        <v>36753</v>
      </c>
      <c r="N100" s="42">
        <f t="shared" si="33"/>
        <v>5.3113909105961456E-2</v>
      </c>
    </row>
    <row r="101" spans="2:14" x14ac:dyDescent="0.25">
      <c r="B101" s="269"/>
      <c r="C101" s="276"/>
      <c r="D101" s="32" t="s">
        <v>53</v>
      </c>
      <c r="E101" s="71">
        <v>120484</v>
      </c>
      <c r="F101" s="71">
        <v>56562</v>
      </c>
      <c r="G101" s="71">
        <v>103473</v>
      </c>
      <c r="H101" s="71">
        <v>118259</v>
      </c>
      <c r="I101" s="71">
        <v>121233</v>
      </c>
      <c r="J101" s="72">
        <f t="shared" si="27"/>
        <v>2.5148191680971488E-2</v>
      </c>
      <c r="K101" s="71">
        <f t="shared" si="28"/>
        <v>2974</v>
      </c>
      <c r="L101" s="72">
        <f t="shared" si="29"/>
        <v>6.2165930745992082E-3</v>
      </c>
      <c r="M101" s="71">
        <f t="shared" si="30"/>
        <v>749</v>
      </c>
      <c r="N101" s="55">
        <f t="shared" si="33"/>
        <v>2.2378236554423843E-2</v>
      </c>
    </row>
    <row r="102" spans="2:14" x14ac:dyDescent="0.25">
      <c r="B102" s="269"/>
      <c r="C102" s="271" t="s">
        <v>21</v>
      </c>
      <c r="D102" s="63" t="s">
        <v>43</v>
      </c>
      <c r="E102" s="64">
        <v>28427477</v>
      </c>
      <c r="F102" s="64">
        <v>9473050</v>
      </c>
      <c r="G102" s="64">
        <v>25825446</v>
      </c>
      <c r="H102" s="64">
        <v>28612657</v>
      </c>
      <c r="I102" s="64">
        <v>30210542</v>
      </c>
      <c r="J102" s="65">
        <f t="shared" si="27"/>
        <v>5.58453903809073E-2</v>
      </c>
      <c r="K102" s="64">
        <f t="shared" si="28"/>
        <v>1597885</v>
      </c>
      <c r="L102" s="65">
        <f t="shared" si="29"/>
        <v>6.2723294086211023E-2</v>
      </c>
      <c r="M102" s="64">
        <f t="shared" si="30"/>
        <v>1783065</v>
      </c>
      <c r="N102" s="65">
        <f t="shared" ref="N102:N103" si="34">I102/$I$102</f>
        <v>1</v>
      </c>
    </row>
    <row r="103" spans="2:14" x14ac:dyDescent="0.25">
      <c r="B103" s="269"/>
      <c r="C103" s="272"/>
      <c r="D103" s="15" t="s">
        <v>44</v>
      </c>
      <c r="E103" s="16">
        <v>11006882</v>
      </c>
      <c r="F103" s="16">
        <v>4006726</v>
      </c>
      <c r="G103" s="16">
        <v>10458907</v>
      </c>
      <c r="H103" s="16">
        <v>11285244</v>
      </c>
      <c r="I103" s="16">
        <v>11574731</v>
      </c>
      <c r="J103" s="18">
        <f t="shared" si="27"/>
        <v>2.5651815769335506E-2</v>
      </c>
      <c r="K103" s="16">
        <f t="shared" si="28"/>
        <v>289487</v>
      </c>
      <c r="L103" s="18">
        <f t="shared" si="29"/>
        <v>5.1590359558683296E-2</v>
      </c>
      <c r="M103" s="16">
        <f t="shared" si="30"/>
        <v>567849</v>
      </c>
      <c r="N103" s="18">
        <f t="shared" si="34"/>
        <v>0.38313549621188525</v>
      </c>
    </row>
    <row r="104" spans="2:14" x14ac:dyDescent="0.25">
      <c r="B104" s="269"/>
      <c r="C104" s="272"/>
      <c r="D104" s="19" t="s">
        <v>45</v>
      </c>
      <c r="E104" s="20">
        <v>8401894</v>
      </c>
      <c r="F104" s="20">
        <v>2126689</v>
      </c>
      <c r="G104" s="20">
        <v>7289014</v>
      </c>
      <c r="H104" s="20">
        <v>8059754</v>
      </c>
      <c r="I104" s="20">
        <v>8362569</v>
      </c>
      <c r="J104" s="68">
        <f t="shared" si="27"/>
        <v>3.7571245971030898E-2</v>
      </c>
      <c r="K104" s="20">
        <f t="shared" si="28"/>
        <v>302815</v>
      </c>
      <c r="L104" s="68">
        <f t="shared" si="29"/>
        <v>-4.680492279478865E-3</v>
      </c>
      <c r="M104" s="20">
        <f t="shared" si="30"/>
        <v>-39325</v>
      </c>
      <c r="N104" s="68">
        <f>I104/$I$102</f>
        <v>0.27680963155179406</v>
      </c>
    </row>
    <row r="105" spans="2:14" x14ac:dyDescent="0.25">
      <c r="B105" s="269"/>
      <c r="C105" s="272"/>
      <c r="D105" s="19" t="s">
        <v>46</v>
      </c>
      <c r="E105" s="20">
        <v>190027</v>
      </c>
      <c r="F105" s="20">
        <v>67472</v>
      </c>
      <c r="G105" s="20">
        <v>133756</v>
      </c>
      <c r="H105" s="20">
        <v>142013</v>
      </c>
      <c r="I105" s="20">
        <v>160183</v>
      </c>
      <c r="J105" s="68">
        <f t="shared" si="27"/>
        <v>0.12794603310964492</v>
      </c>
      <c r="K105" s="20">
        <f t="shared" si="28"/>
        <v>18170</v>
      </c>
      <c r="L105" s="68">
        <f t="shared" si="29"/>
        <v>-0.1570513663847769</v>
      </c>
      <c r="M105" s="20">
        <f t="shared" si="30"/>
        <v>-29844</v>
      </c>
      <c r="N105" s="68">
        <f t="shared" ref="N105:N112" si="35">I105/$I$102</f>
        <v>5.3022219859544389E-3</v>
      </c>
    </row>
    <row r="106" spans="2:14" x14ac:dyDescent="0.25">
      <c r="B106" s="269"/>
      <c r="C106" s="272"/>
      <c r="D106" s="19" t="s">
        <v>47</v>
      </c>
      <c r="E106" s="20">
        <v>704626</v>
      </c>
      <c r="F106" s="20">
        <v>281006</v>
      </c>
      <c r="G106" s="20">
        <v>824915</v>
      </c>
      <c r="H106" s="20">
        <v>892817</v>
      </c>
      <c r="I106" s="20">
        <v>1185602</v>
      </c>
      <c r="J106" s="68">
        <f t="shared" si="27"/>
        <v>0.3279339439101181</v>
      </c>
      <c r="K106" s="20">
        <f t="shared" si="28"/>
        <v>292785</v>
      </c>
      <c r="L106" s="68">
        <f t="shared" si="29"/>
        <v>0.68259757658672826</v>
      </c>
      <c r="M106" s="20">
        <f t="shared" si="30"/>
        <v>480976</v>
      </c>
      <c r="N106" s="68">
        <f t="shared" si="35"/>
        <v>3.9244645130828835E-2</v>
      </c>
    </row>
    <row r="107" spans="2:14" x14ac:dyDescent="0.25">
      <c r="B107" s="269"/>
      <c r="C107" s="272"/>
      <c r="D107" s="19" t="s">
        <v>48</v>
      </c>
      <c r="E107" s="20">
        <v>4567746</v>
      </c>
      <c r="F107" s="20">
        <v>1380163</v>
      </c>
      <c r="G107" s="20">
        <v>3540445</v>
      </c>
      <c r="H107" s="20">
        <v>4226384</v>
      </c>
      <c r="I107" s="20">
        <v>4800011</v>
      </c>
      <c r="J107" s="68">
        <f t="shared" si="27"/>
        <v>0.13572524408572439</v>
      </c>
      <c r="K107" s="20">
        <f t="shared" si="28"/>
        <v>573627</v>
      </c>
      <c r="L107" s="68">
        <f t="shared" si="29"/>
        <v>5.084893074177077E-2</v>
      </c>
      <c r="M107" s="20">
        <f t="shared" si="30"/>
        <v>232265</v>
      </c>
      <c r="N107" s="68">
        <f t="shared" si="35"/>
        <v>0.1588852990456113</v>
      </c>
    </row>
    <row r="108" spans="2:14" x14ac:dyDescent="0.25">
      <c r="B108" s="269"/>
      <c r="C108" s="272"/>
      <c r="D108" s="19" t="s">
        <v>49</v>
      </c>
      <c r="E108" s="20">
        <v>108944</v>
      </c>
      <c r="F108" s="20">
        <v>60016</v>
      </c>
      <c r="G108" s="20">
        <v>112590</v>
      </c>
      <c r="H108" s="20">
        <v>123254</v>
      </c>
      <c r="I108" s="20">
        <v>124009</v>
      </c>
      <c r="J108" s="68">
        <f t="shared" si="27"/>
        <v>6.1255618478912588E-3</v>
      </c>
      <c r="K108" s="20">
        <f t="shared" si="28"/>
        <v>755</v>
      </c>
      <c r="L108" s="68">
        <f t="shared" si="29"/>
        <v>0.1382820531649287</v>
      </c>
      <c r="M108" s="20">
        <f t="shared" si="30"/>
        <v>15065</v>
      </c>
      <c r="N108" s="68">
        <f t="shared" si="35"/>
        <v>4.1048253950558052E-3</v>
      </c>
    </row>
    <row r="109" spans="2:14" x14ac:dyDescent="0.25">
      <c r="B109" s="269"/>
      <c r="C109" s="272"/>
      <c r="D109" s="19" t="s">
        <v>50</v>
      </c>
      <c r="E109" s="20">
        <v>880258</v>
      </c>
      <c r="F109" s="20">
        <v>560773</v>
      </c>
      <c r="G109" s="20">
        <v>1093304</v>
      </c>
      <c r="H109" s="20">
        <v>1210630</v>
      </c>
      <c r="I109" s="20">
        <v>1245782</v>
      </c>
      <c r="J109" s="68">
        <f t="shared" si="27"/>
        <v>2.9036121688707617E-2</v>
      </c>
      <c r="K109" s="20">
        <f t="shared" si="28"/>
        <v>35152</v>
      </c>
      <c r="L109" s="68">
        <f t="shared" si="29"/>
        <v>0.4152464391121693</v>
      </c>
      <c r="M109" s="20">
        <f t="shared" si="30"/>
        <v>365524</v>
      </c>
      <c r="N109" s="68">
        <f t="shared" si="35"/>
        <v>4.1236665002567646E-2</v>
      </c>
    </row>
    <row r="110" spans="2:14" x14ac:dyDescent="0.25">
      <c r="B110" s="269"/>
      <c r="C110" s="272"/>
      <c r="D110" s="19" t="s">
        <v>51</v>
      </c>
      <c r="E110" s="20">
        <v>406844</v>
      </c>
      <c r="F110" s="20">
        <v>263278</v>
      </c>
      <c r="G110" s="20">
        <v>433395</v>
      </c>
      <c r="H110" s="20">
        <v>467345</v>
      </c>
      <c r="I110" s="20">
        <v>475889</v>
      </c>
      <c r="J110" s="68">
        <f t="shared" si="27"/>
        <v>1.8281997239726566E-2</v>
      </c>
      <c r="K110" s="20">
        <f t="shared" si="28"/>
        <v>8544</v>
      </c>
      <c r="L110" s="68">
        <f t="shared" si="29"/>
        <v>0.16970878272753187</v>
      </c>
      <c r="M110" s="20">
        <f t="shared" si="30"/>
        <v>69045</v>
      </c>
      <c r="N110" s="68">
        <f t="shared" si="35"/>
        <v>1.5752415166864601E-2</v>
      </c>
    </row>
    <row r="111" spans="2:14" x14ac:dyDescent="0.25">
      <c r="B111" s="269"/>
      <c r="C111" s="272"/>
      <c r="D111" s="19" t="s">
        <v>52</v>
      </c>
      <c r="E111" s="20">
        <v>1561981</v>
      </c>
      <c r="F111" s="20">
        <v>514282</v>
      </c>
      <c r="G111" s="20">
        <v>1443953</v>
      </c>
      <c r="H111" s="20">
        <v>1563825</v>
      </c>
      <c r="I111" s="20">
        <v>1665600</v>
      </c>
      <c r="J111" s="22">
        <f t="shared" si="27"/>
        <v>6.5080811471871947E-2</v>
      </c>
      <c r="K111" s="20">
        <f t="shared" si="28"/>
        <v>101775</v>
      </c>
      <c r="L111" s="22">
        <f t="shared" si="29"/>
        <v>6.6338194894816294E-2</v>
      </c>
      <c r="M111" s="20">
        <f t="shared" si="30"/>
        <v>103619</v>
      </c>
      <c r="N111" s="22">
        <f t="shared" si="35"/>
        <v>5.513307242220282E-2</v>
      </c>
    </row>
    <row r="112" spans="2:14" x14ac:dyDescent="0.25">
      <c r="B112" s="269"/>
      <c r="C112" s="273"/>
      <c r="D112" s="23" t="s">
        <v>53</v>
      </c>
      <c r="E112" s="69">
        <v>598275</v>
      </c>
      <c r="F112" s="69">
        <v>212645</v>
      </c>
      <c r="G112" s="69">
        <v>495167</v>
      </c>
      <c r="H112" s="69">
        <v>641391</v>
      </c>
      <c r="I112" s="69">
        <v>616166</v>
      </c>
      <c r="J112" s="46">
        <f t="shared" si="27"/>
        <v>-3.9328584280103662E-2</v>
      </c>
      <c r="K112" s="69">
        <f t="shared" si="28"/>
        <v>-25225</v>
      </c>
      <c r="L112" s="46">
        <f t="shared" si="29"/>
        <v>2.9904308219464326E-2</v>
      </c>
      <c r="M112" s="69">
        <f t="shared" si="30"/>
        <v>17891</v>
      </c>
      <c r="N112" s="46">
        <f t="shared" si="35"/>
        <v>2.0395728087235245E-2</v>
      </c>
    </row>
    <row r="113" spans="2:14" x14ac:dyDescent="0.25">
      <c r="B113" s="269"/>
      <c r="C113" s="274" t="s">
        <v>22</v>
      </c>
      <c r="D113" s="63" t="s">
        <v>43</v>
      </c>
      <c r="E113" s="73">
        <f t="shared" ref="E113:I123" si="36">E102/E80</f>
        <v>7.0346410727851785</v>
      </c>
      <c r="F113" s="73">
        <f t="shared" si="36"/>
        <v>5.6422231182811711</v>
      </c>
      <c r="G113" s="73">
        <f t="shared" si="36"/>
        <v>6.5800281949020381</v>
      </c>
      <c r="H113" s="73">
        <f t="shared" si="36"/>
        <v>6.62202487854191</v>
      </c>
      <c r="I113" s="73">
        <f t="shared" si="36"/>
        <v>6.5844038518834305</v>
      </c>
      <c r="J113" s="65">
        <f t="shared" si="27"/>
        <v>-5.6811968164582893E-3</v>
      </c>
      <c r="K113" s="73">
        <f t="shared" ref="K113:K114" si="37">(I113-H113)</f>
        <v>-3.7621026658479551E-2</v>
      </c>
      <c r="L113" s="65">
        <f t="shared" si="29"/>
        <v>-6.4002870401387635E-2</v>
      </c>
      <c r="M113" s="73">
        <f t="shared" ref="M113:M114" si="38">(I113-E113)</f>
        <v>-0.450237220901748</v>
      </c>
      <c r="N113" s="65"/>
    </row>
    <row r="114" spans="2:14" x14ac:dyDescent="0.25">
      <c r="B114" s="269"/>
      <c r="C114" s="275"/>
      <c r="D114" s="26" t="s">
        <v>44</v>
      </c>
      <c r="E114" s="37">
        <f t="shared" si="36"/>
        <v>7.409586857418283</v>
      </c>
      <c r="F114" s="37">
        <f t="shared" si="36"/>
        <v>6.2151292205505735</v>
      </c>
      <c r="G114" s="37">
        <f t="shared" si="36"/>
        <v>7.1764394690526592</v>
      </c>
      <c r="H114" s="37">
        <f t="shared" si="36"/>
        <v>7.177502117905652</v>
      </c>
      <c r="I114" s="37">
        <f t="shared" si="36"/>
        <v>7.133719518433467</v>
      </c>
      <c r="J114" s="80">
        <f t="shared" si="27"/>
        <v>-6.099977227866038E-3</v>
      </c>
      <c r="K114" s="37">
        <f t="shared" si="37"/>
        <v>-4.3782599472184991E-2</v>
      </c>
      <c r="L114" s="80">
        <f t="shared" si="29"/>
        <v>-3.7231136403863774E-2</v>
      </c>
      <c r="M114" s="37">
        <f t="shared" si="38"/>
        <v>-0.27586733898481608</v>
      </c>
      <c r="N114" s="38"/>
    </row>
    <row r="115" spans="2:14" x14ac:dyDescent="0.25">
      <c r="B115" s="269"/>
      <c r="C115" s="275"/>
      <c r="D115" s="4" t="s">
        <v>45</v>
      </c>
      <c r="E115" s="41">
        <f>E104/E82</f>
        <v>7.7601168188476608</v>
      </c>
      <c r="F115" s="41">
        <f t="shared" si="36"/>
        <v>6.5441215839890203</v>
      </c>
      <c r="G115" s="41">
        <f t="shared" si="36"/>
        <v>7.0956435227188654</v>
      </c>
      <c r="H115" s="41">
        <f>H104/H82</f>
        <v>7.3648104828392853</v>
      </c>
      <c r="I115" s="41">
        <f>I104/I82</f>
        <v>7.2187133402448254</v>
      </c>
      <c r="J115" s="81">
        <f t="shared" si="27"/>
        <v>-1.9837189692101465E-2</v>
      </c>
      <c r="K115" s="41">
        <f>(I115-H115)</f>
        <v>-0.14609714259445994</v>
      </c>
      <c r="L115" s="81">
        <f t="shared" si="29"/>
        <v>-6.9767439233373696E-2</v>
      </c>
      <c r="M115" s="41">
        <f>(I115-E115)</f>
        <v>-0.54140347860283544</v>
      </c>
      <c r="N115" s="75"/>
    </row>
    <row r="116" spans="2:14" x14ac:dyDescent="0.25">
      <c r="B116" s="269"/>
      <c r="C116" s="275"/>
      <c r="D116" s="4" t="s">
        <v>46</v>
      </c>
      <c r="E116" s="41">
        <f t="shared" ref="E116:E123" si="39">E105/E83</f>
        <v>5.1541132116412163</v>
      </c>
      <c r="F116" s="41">
        <f t="shared" si="36"/>
        <v>4.5946203609124954</v>
      </c>
      <c r="G116" s="41">
        <f t="shared" si="36"/>
        <v>4.6030697226237178</v>
      </c>
      <c r="H116" s="41">
        <f t="shared" si="36"/>
        <v>3.4379054904618962</v>
      </c>
      <c r="I116" s="41">
        <f t="shared" si="36"/>
        <v>4.4501458535907767</v>
      </c>
      <c r="J116" s="81">
        <f t="shared" si="27"/>
        <v>0.29443519199036561</v>
      </c>
      <c r="K116" s="41">
        <f t="shared" ref="K116:K123" si="40">(I116-H116)</f>
        <v>1.0122403631288805</v>
      </c>
      <c r="L116" s="81">
        <f t="shared" si="29"/>
        <v>-0.13658360403501424</v>
      </c>
      <c r="M116" s="41">
        <f t="shared" ref="M116:M123" si="41">(I116-E116)</f>
        <v>-0.70396735805043953</v>
      </c>
      <c r="N116" s="75"/>
    </row>
    <row r="117" spans="2:14" x14ac:dyDescent="0.25">
      <c r="B117" s="269"/>
      <c r="C117" s="275"/>
      <c r="D117" s="4" t="s">
        <v>47</v>
      </c>
      <c r="E117" s="41">
        <f t="shared" si="39"/>
        <v>6.0348235697156563</v>
      </c>
      <c r="F117" s="41">
        <f t="shared" si="36"/>
        <v>5.8735029157870535</v>
      </c>
      <c r="G117" s="41">
        <f t="shared" si="36"/>
        <v>6.2334418945570782</v>
      </c>
      <c r="H117" s="41">
        <f t="shared" si="36"/>
        <v>5.7621171246756937</v>
      </c>
      <c r="I117" s="41">
        <f t="shared" si="36"/>
        <v>5.9146429070301121</v>
      </c>
      <c r="J117" s="81">
        <f t="shared" si="27"/>
        <v>2.6470441168445102E-2</v>
      </c>
      <c r="K117" s="41">
        <f t="shared" si="40"/>
        <v>0.15252578235441838</v>
      </c>
      <c r="L117" s="81">
        <f t="shared" si="29"/>
        <v>-1.9914527955488648E-2</v>
      </c>
      <c r="M117" s="41">
        <f t="shared" si="41"/>
        <v>-0.12018066268554417</v>
      </c>
      <c r="N117" s="75"/>
    </row>
    <row r="118" spans="2:14" x14ac:dyDescent="0.25">
      <c r="B118" s="269"/>
      <c r="C118" s="275"/>
      <c r="D118" s="4" t="s">
        <v>48</v>
      </c>
      <c r="E118" s="41">
        <f t="shared" si="39"/>
        <v>6.8895944445785169</v>
      </c>
      <c r="F118" s="41">
        <f t="shared" si="36"/>
        <v>5.2560618466401356</v>
      </c>
      <c r="G118" s="41">
        <f t="shared" si="36"/>
        <v>6.0275923476223801</v>
      </c>
      <c r="H118" s="41">
        <f t="shared" si="36"/>
        <v>6.3150672241032551</v>
      </c>
      <c r="I118" s="41">
        <f t="shared" si="36"/>
        <v>6.2083825907003813</v>
      </c>
      <c r="J118" s="81">
        <f t="shared" si="27"/>
        <v>-1.6893665517238143E-2</v>
      </c>
      <c r="K118" s="41">
        <f t="shared" si="40"/>
        <v>-0.10668463340287371</v>
      </c>
      <c r="L118" s="81">
        <f t="shared" si="29"/>
        <v>-9.8875464928735668E-2</v>
      </c>
      <c r="M118" s="41">
        <f t="shared" si="41"/>
        <v>-0.68121185387813554</v>
      </c>
      <c r="N118" s="75"/>
    </row>
    <row r="119" spans="2:14" x14ac:dyDescent="0.25">
      <c r="B119" s="269"/>
      <c r="C119" s="275"/>
      <c r="D119" s="4" t="s">
        <v>49</v>
      </c>
      <c r="E119" s="41">
        <f t="shared" si="39"/>
        <v>2.4703854875283446</v>
      </c>
      <c r="F119" s="41">
        <f t="shared" si="36"/>
        <v>2.4543409806567702</v>
      </c>
      <c r="G119" s="41">
        <f t="shared" si="36"/>
        <v>2.7142547190279886</v>
      </c>
      <c r="H119" s="41">
        <f t="shared" si="36"/>
        <v>2.5356731402238313</v>
      </c>
      <c r="I119" s="41">
        <f t="shared" si="36"/>
        <v>2.6556664382388213</v>
      </c>
      <c r="J119" s="81">
        <f t="shared" si="27"/>
        <v>4.7322068491997271E-2</v>
      </c>
      <c r="K119" s="41">
        <f t="shared" si="40"/>
        <v>0.11999329801499004</v>
      </c>
      <c r="L119" s="81">
        <f t="shared" si="29"/>
        <v>7.5000825436297713E-2</v>
      </c>
      <c r="M119" s="41">
        <f t="shared" si="41"/>
        <v>0.18528095071047668</v>
      </c>
      <c r="N119" s="75"/>
    </row>
    <row r="120" spans="2:14" x14ac:dyDescent="0.25">
      <c r="B120" s="269"/>
      <c r="C120" s="275"/>
      <c r="D120" s="4" t="s">
        <v>50</v>
      </c>
      <c r="E120" s="41">
        <f t="shared" si="39"/>
        <v>7.3857061350516844</v>
      </c>
      <c r="F120" s="41">
        <f t="shared" si="36"/>
        <v>6.7419238491409885</v>
      </c>
      <c r="G120" s="41">
        <f t="shared" si="36"/>
        <v>6.5804603235747301</v>
      </c>
      <c r="H120" s="41">
        <f t="shared" si="36"/>
        <v>5.6616735802907927</v>
      </c>
      <c r="I120" s="41">
        <f t="shared" si="36"/>
        <v>6.149975069976847</v>
      </c>
      <c r="J120" s="81">
        <f t="shared" si="27"/>
        <v>8.6246846053773085E-2</v>
      </c>
      <c r="K120" s="41">
        <f t="shared" si="40"/>
        <v>0.48830148968605425</v>
      </c>
      <c r="L120" s="81">
        <f t="shared" si="29"/>
        <v>-0.16731386850205221</v>
      </c>
      <c r="M120" s="41">
        <f t="shared" si="41"/>
        <v>-1.2357310650748374</v>
      </c>
      <c r="N120" s="75"/>
    </row>
    <row r="121" spans="2:14" x14ac:dyDescent="0.25">
      <c r="B121" s="269"/>
      <c r="C121" s="275"/>
      <c r="D121" s="4" t="s">
        <v>51</v>
      </c>
      <c r="E121" s="41">
        <f t="shared" si="39"/>
        <v>2.2881213900465109</v>
      </c>
      <c r="F121" s="41">
        <f t="shared" si="36"/>
        <v>2.1349172883554979</v>
      </c>
      <c r="G121" s="41">
        <f t="shared" si="36"/>
        <v>2.4088875302226049</v>
      </c>
      <c r="H121" s="41">
        <f t="shared" si="36"/>
        <v>2.3983013881405078</v>
      </c>
      <c r="I121" s="41">
        <f t="shared" si="36"/>
        <v>2.3657590837007909</v>
      </c>
      <c r="J121" s="81">
        <f t="shared" si="27"/>
        <v>-1.3568896970429623E-2</v>
      </c>
      <c r="K121" s="41">
        <f t="shared" si="40"/>
        <v>-3.254230443971684E-2</v>
      </c>
      <c r="L121" s="81">
        <f t="shared" si="29"/>
        <v>3.3930758215892531E-2</v>
      </c>
      <c r="M121" s="41">
        <f t="shared" si="41"/>
        <v>7.7637693654279971E-2</v>
      </c>
      <c r="N121" s="75"/>
    </row>
    <row r="122" spans="2:14" x14ac:dyDescent="0.25">
      <c r="B122" s="269"/>
      <c r="C122" s="275"/>
      <c r="D122" s="4" t="s">
        <v>52</v>
      </c>
      <c r="E122" s="41">
        <f t="shared" si="39"/>
        <v>7.4490364301417813</v>
      </c>
      <c r="F122" s="41">
        <f t="shared" si="36"/>
        <v>5.1058536197927005</v>
      </c>
      <c r="G122" s="41">
        <f t="shared" si="36"/>
        <v>6.7869924278388556</v>
      </c>
      <c r="H122" s="41">
        <f t="shared" si="36"/>
        <v>6.7920041694716495</v>
      </c>
      <c r="I122" s="41">
        <f t="shared" si="36"/>
        <v>6.9067039314637348</v>
      </c>
      <c r="J122" s="31">
        <f t="shared" si="27"/>
        <v>1.6887469313937142E-2</v>
      </c>
      <c r="K122" s="41">
        <f t="shared" si="40"/>
        <v>0.11469976199208531</v>
      </c>
      <c r="L122" s="31">
        <f t="shared" si="29"/>
        <v>-7.2805725111445563E-2</v>
      </c>
      <c r="M122" s="41">
        <f t="shared" si="41"/>
        <v>-0.54233249867804645</v>
      </c>
      <c r="N122" s="42"/>
    </row>
    <row r="123" spans="2:14" x14ac:dyDescent="0.25">
      <c r="B123" s="269"/>
      <c r="C123" s="276"/>
      <c r="D123" s="32" t="s">
        <v>53</v>
      </c>
      <c r="E123" s="77">
        <f t="shared" si="39"/>
        <v>5.6721972031287038</v>
      </c>
      <c r="F123" s="77">
        <f t="shared" si="36"/>
        <v>4.0488385376999236</v>
      </c>
      <c r="G123" s="77">
        <f t="shared" si="36"/>
        <v>5.434527794545355</v>
      </c>
      <c r="H123" s="77">
        <f t="shared" si="36"/>
        <v>6.343559920481856</v>
      </c>
      <c r="I123" s="77">
        <f t="shared" si="36"/>
        <v>5.811351718414004</v>
      </c>
      <c r="J123" s="72">
        <f t="shared" si="27"/>
        <v>-8.3897402836769497E-2</v>
      </c>
      <c r="K123" s="77">
        <f t="shared" si="40"/>
        <v>-0.53220820206785202</v>
      </c>
      <c r="L123" s="72">
        <f t="shared" si="29"/>
        <v>2.4532735781567006E-2</v>
      </c>
      <c r="M123" s="77">
        <f t="shared" si="41"/>
        <v>0.13915451528530021</v>
      </c>
      <c r="N123" s="55"/>
    </row>
    <row r="124" spans="2:14" x14ac:dyDescent="0.25">
      <c r="B124" s="269"/>
      <c r="C124" s="277" t="s">
        <v>34</v>
      </c>
      <c r="D124" s="63" t="s">
        <v>43</v>
      </c>
      <c r="E124" s="65">
        <v>0.70882558445649646</v>
      </c>
      <c r="F124" s="65">
        <v>0.41195685299849777</v>
      </c>
      <c r="G124" s="65">
        <v>0.68946690565281554</v>
      </c>
      <c r="H124" s="65">
        <v>0.75124292772170309</v>
      </c>
      <c r="I124" s="65">
        <v>0.77852532219636894</v>
      </c>
      <c r="J124" s="65">
        <f t="shared" si="27"/>
        <v>3.6316341183277867E-2</v>
      </c>
      <c r="K124" s="73">
        <f t="shared" ref="K124:K125" si="42">(I124-H124)*100</f>
        <v>2.728239447466585</v>
      </c>
      <c r="L124" s="65">
        <f t="shared" si="29"/>
        <v>9.8331295128569529E-2</v>
      </c>
      <c r="M124" s="73">
        <f t="shared" ref="M124:M125" si="43">(I124-E124)*100</f>
        <v>6.969973773987248</v>
      </c>
      <c r="N124" s="65"/>
    </row>
    <row r="125" spans="2:14" x14ac:dyDescent="0.25">
      <c r="B125" s="269"/>
      <c r="C125" s="278"/>
      <c r="D125" s="15" t="s">
        <v>44</v>
      </c>
      <c r="E125" s="18">
        <v>0.77814131175091517</v>
      </c>
      <c r="F125" s="18">
        <v>0.48271672806756616</v>
      </c>
      <c r="G125" s="18">
        <v>0.78140134695992647</v>
      </c>
      <c r="H125" s="18">
        <v>0.81116098886616661</v>
      </c>
      <c r="I125" s="18">
        <v>0.8174734616875361</v>
      </c>
      <c r="J125" s="18">
        <f t="shared" si="27"/>
        <v>7.782022197829086E-3</v>
      </c>
      <c r="K125" s="44">
        <f t="shared" si="42"/>
        <v>0.63124728213694858</v>
      </c>
      <c r="L125" s="18">
        <f t="shared" si="29"/>
        <v>5.0546281687729344E-2</v>
      </c>
      <c r="M125" s="44">
        <f t="shared" si="43"/>
        <v>3.933214993662093</v>
      </c>
      <c r="N125" s="18"/>
    </row>
    <row r="126" spans="2:14" x14ac:dyDescent="0.25">
      <c r="B126" s="269"/>
      <c r="C126" s="278"/>
      <c r="D126" s="19" t="s">
        <v>45</v>
      </c>
      <c r="E126" s="68">
        <v>0.67249976727948801</v>
      </c>
      <c r="F126" s="68">
        <v>0.32163418901244623</v>
      </c>
      <c r="G126" s="68">
        <v>0.62991776084672402</v>
      </c>
      <c r="H126" s="68">
        <v>0.70830508668213976</v>
      </c>
      <c r="I126" s="68">
        <v>0.72581109642962038</v>
      </c>
      <c r="J126" s="68">
        <f t="shared" si="27"/>
        <v>2.4715352291881265E-2</v>
      </c>
      <c r="K126" s="45">
        <f>(I126-H126)*100</f>
        <v>1.7506009747480622</v>
      </c>
      <c r="L126" s="68">
        <f t="shared" si="29"/>
        <v>7.9273379328882898E-2</v>
      </c>
      <c r="M126" s="45">
        <f>(I126-E126)*100</f>
        <v>5.3311329150132369</v>
      </c>
      <c r="N126" s="68"/>
    </row>
    <row r="127" spans="2:14" x14ac:dyDescent="0.25">
      <c r="B127" s="269"/>
      <c r="C127" s="278"/>
      <c r="D127" s="19" t="s">
        <v>46</v>
      </c>
      <c r="E127" s="68">
        <v>0.55464846121514966</v>
      </c>
      <c r="F127" s="68">
        <v>0.34514650515632672</v>
      </c>
      <c r="G127" s="68">
        <v>0.51965873065207935</v>
      </c>
      <c r="H127" s="68">
        <v>0.52090203169875549</v>
      </c>
      <c r="I127" s="68">
        <v>0.58501515649538005</v>
      </c>
      <c r="J127" s="68">
        <f t="shared" si="27"/>
        <v>0.12308096512417133</v>
      </c>
      <c r="K127" s="45">
        <f t="shared" ref="K127:K134" si="44">(I127-H127)*100</f>
        <v>6.4113124796624561</v>
      </c>
      <c r="L127" s="68">
        <f t="shared" si="29"/>
        <v>5.4749444745058273E-2</v>
      </c>
      <c r="M127" s="45">
        <f t="shared" ref="M127:M134" si="45">(I127-E127)*100</f>
        <v>3.0366695280230394</v>
      </c>
      <c r="N127" s="68"/>
    </row>
    <row r="128" spans="2:14" x14ac:dyDescent="0.25">
      <c r="B128" s="269"/>
      <c r="C128" s="278"/>
      <c r="D128" s="19" t="s">
        <v>47</v>
      </c>
      <c r="E128" s="68">
        <v>0.5694959912065175</v>
      </c>
      <c r="F128" s="68">
        <v>0.23674428792882657</v>
      </c>
      <c r="G128" s="68">
        <v>0.59481284178222849</v>
      </c>
      <c r="H128" s="68">
        <v>0.66916574728081646</v>
      </c>
      <c r="I128" s="68">
        <v>0.88582076505018592</v>
      </c>
      <c r="J128" s="68">
        <f t="shared" si="27"/>
        <v>0.3237688400067642</v>
      </c>
      <c r="K128" s="45">
        <f t="shared" si="44"/>
        <v>21.665501776936946</v>
      </c>
      <c r="L128" s="68">
        <f t="shared" si="29"/>
        <v>0.55544688413611487</v>
      </c>
      <c r="M128" s="45">
        <f t="shared" si="45"/>
        <v>31.63247738436684</v>
      </c>
      <c r="N128" s="68"/>
    </row>
    <row r="129" spans="2:14" x14ac:dyDescent="0.25">
      <c r="B129" s="269"/>
      <c r="C129" s="278"/>
      <c r="D129" s="19" t="s">
        <v>48</v>
      </c>
      <c r="E129" s="68">
        <v>0.70468418889548501</v>
      </c>
      <c r="F129" s="68">
        <v>0.45927662491514371</v>
      </c>
      <c r="G129" s="68">
        <v>0.63564538533671411</v>
      </c>
      <c r="H129" s="68">
        <v>0.72544465923162038</v>
      </c>
      <c r="I129" s="68">
        <v>0.78513812183614595</v>
      </c>
      <c r="J129" s="68">
        <f t="shared" si="27"/>
        <v>8.2285342989156351E-2</v>
      </c>
      <c r="K129" s="45">
        <f t="shared" si="44"/>
        <v>5.9693462604525571</v>
      </c>
      <c r="L129" s="68">
        <f t="shared" si="29"/>
        <v>0.1141701973855318</v>
      </c>
      <c r="M129" s="45">
        <f t="shared" si="45"/>
        <v>8.0453932940660948</v>
      </c>
      <c r="N129" s="68"/>
    </row>
    <row r="130" spans="2:14" x14ac:dyDescent="0.25">
      <c r="B130" s="269"/>
      <c r="C130" s="278"/>
      <c r="D130" s="19" t="s">
        <v>49</v>
      </c>
      <c r="E130" s="68">
        <v>0.51184905376707823</v>
      </c>
      <c r="F130" s="68">
        <v>0.38452075858534085</v>
      </c>
      <c r="G130" s="68">
        <v>0.5682575252861729</v>
      </c>
      <c r="H130" s="68">
        <v>0.61293867828352899</v>
      </c>
      <c r="I130" s="68">
        <v>0.60414098847830855</v>
      </c>
      <c r="J130" s="68">
        <f t="shared" si="27"/>
        <v>-1.435329522662443E-2</v>
      </c>
      <c r="K130" s="45">
        <f t="shared" si="44"/>
        <v>-0.87976898052204433</v>
      </c>
      <c r="L130" s="68">
        <f t="shared" si="29"/>
        <v>0.1803108436598353</v>
      </c>
      <c r="M130" s="45">
        <f t="shared" si="45"/>
        <v>9.2291934711230326</v>
      </c>
      <c r="N130" s="68"/>
    </row>
    <row r="131" spans="2:14" x14ac:dyDescent="0.25">
      <c r="B131" s="269"/>
      <c r="C131" s="278"/>
      <c r="D131" s="19" t="s">
        <v>50</v>
      </c>
      <c r="E131" s="68">
        <v>0.70264147690264245</v>
      </c>
      <c r="F131" s="68">
        <v>0.69156187297981575</v>
      </c>
      <c r="G131" s="68">
        <v>0.81001561791526022</v>
      </c>
      <c r="H131" s="68">
        <v>0.8317074243127901</v>
      </c>
      <c r="I131" s="68">
        <v>0.85147616167208329</v>
      </c>
      <c r="J131" s="68">
        <f t="shared" si="27"/>
        <v>2.3768860035880301E-2</v>
      </c>
      <c r="K131" s="45">
        <f t="shared" si="44"/>
        <v>1.9768737359293187</v>
      </c>
      <c r="L131" s="68">
        <f t="shared" si="29"/>
        <v>0.21182166106323286</v>
      </c>
      <c r="M131" s="45">
        <f t="shared" si="45"/>
        <v>14.883468476944085</v>
      </c>
      <c r="N131" s="68"/>
    </row>
    <row r="132" spans="2:14" x14ac:dyDescent="0.25">
      <c r="B132" s="269"/>
      <c r="C132" s="278"/>
      <c r="D132" s="19" t="s">
        <v>51</v>
      </c>
      <c r="E132" s="68">
        <v>0.49843856624975347</v>
      </c>
      <c r="F132" s="68">
        <v>0.38850931585362614</v>
      </c>
      <c r="G132" s="68">
        <v>0.53783303156920248</v>
      </c>
      <c r="H132" s="68">
        <v>0.55364561799642942</v>
      </c>
      <c r="I132" s="68">
        <v>0.57333606414187355</v>
      </c>
      <c r="J132" s="68">
        <f t="shared" si="27"/>
        <v>3.5565071781298085E-2</v>
      </c>
      <c r="K132" s="45">
        <f t="shared" si="44"/>
        <v>1.9690446145444129</v>
      </c>
      <c r="L132" s="68">
        <f t="shared" si="29"/>
        <v>0.15026425113058184</v>
      </c>
      <c r="M132" s="45">
        <f t="shared" si="45"/>
        <v>7.4897497892120075</v>
      </c>
      <c r="N132" s="68"/>
    </row>
    <row r="133" spans="2:14" x14ac:dyDescent="0.25">
      <c r="B133" s="269"/>
      <c r="C133" s="278"/>
      <c r="D133" s="19" t="s">
        <v>52</v>
      </c>
      <c r="E133" s="68">
        <v>0.74573227790084795</v>
      </c>
      <c r="F133" s="68">
        <v>0.42269220716670419</v>
      </c>
      <c r="G133" s="68">
        <v>0.74066951727703789</v>
      </c>
      <c r="H133" s="68">
        <v>0.81090141467315047</v>
      </c>
      <c r="I133" s="68">
        <v>0.85128349283825056</v>
      </c>
      <c r="J133" s="68">
        <f t="shared" si="27"/>
        <v>4.9798998293000718E-2</v>
      </c>
      <c r="K133" s="45">
        <f t="shared" si="44"/>
        <v>4.0382078165100088</v>
      </c>
      <c r="L133" s="68">
        <f t="shared" si="29"/>
        <v>0.14154035981185809</v>
      </c>
      <c r="M133" s="45">
        <f t="shared" si="45"/>
        <v>10.555121493740261</v>
      </c>
      <c r="N133" s="22"/>
    </row>
    <row r="134" spans="2:14" x14ac:dyDescent="0.25">
      <c r="B134" s="269"/>
      <c r="C134" s="279"/>
      <c r="D134" s="23" t="s">
        <v>53</v>
      </c>
      <c r="E134" s="68">
        <v>0.58190711662361105</v>
      </c>
      <c r="F134" s="68">
        <v>0.25499631856522376</v>
      </c>
      <c r="G134" s="68">
        <v>0.50339652641381305</v>
      </c>
      <c r="H134" s="68">
        <v>0.68699510934879149</v>
      </c>
      <c r="I134" s="68">
        <v>0.65326560709238357</v>
      </c>
      <c r="J134" s="68">
        <f t="shared" si="27"/>
        <v>-4.9097150470809647E-2</v>
      </c>
      <c r="K134" s="45">
        <f t="shared" si="44"/>
        <v>-3.3729502256407917</v>
      </c>
      <c r="L134" s="68">
        <f t="shared" si="29"/>
        <v>0.12262866088116353</v>
      </c>
      <c r="M134" s="45">
        <f t="shared" si="45"/>
        <v>7.1358490468772517</v>
      </c>
      <c r="N134" s="46"/>
    </row>
    <row r="135" spans="2:14" x14ac:dyDescent="0.25">
      <c r="B135" s="269"/>
      <c r="C135" s="280" t="s">
        <v>37</v>
      </c>
      <c r="D135" s="63" t="s">
        <v>43</v>
      </c>
      <c r="E135" s="64">
        <v>131930.6</v>
      </c>
      <c r="F135" s="64">
        <v>113857</v>
      </c>
      <c r="G135" s="64">
        <v>124421</v>
      </c>
      <c r="H135" s="64">
        <v>378069</v>
      </c>
      <c r="I135" s="64">
        <v>385509</v>
      </c>
      <c r="J135" s="65">
        <f t="shared" si="27"/>
        <v>1.9678947493711574E-2</v>
      </c>
      <c r="K135" s="64">
        <f t="shared" ref="K135:K136" si="46">I135-H135</f>
        <v>7440</v>
      </c>
      <c r="L135" s="65">
        <f t="shared" si="29"/>
        <v>1.9220590219403229</v>
      </c>
      <c r="M135" s="64">
        <f t="shared" ref="M135:M136" si="47">I135-E135</f>
        <v>253578.4</v>
      </c>
      <c r="N135" s="65">
        <f>I135/$I$135</f>
        <v>1</v>
      </c>
    </row>
    <row r="136" spans="2:14" x14ac:dyDescent="0.25">
      <c r="B136" s="269"/>
      <c r="C136" s="275"/>
      <c r="D136" s="26" t="s">
        <v>44</v>
      </c>
      <c r="E136" s="27">
        <v>46529.2</v>
      </c>
      <c r="F136" s="27">
        <v>27201.9</v>
      </c>
      <c r="G136" s="27">
        <v>44026</v>
      </c>
      <c r="H136" s="27">
        <v>45768.3</v>
      </c>
      <c r="I136" s="27">
        <v>46422.1</v>
      </c>
      <c r="J136" s="36">
        <f t="shared" si="27"/>
        <v>1.4284996383959969E-2</v>
      </c>
      <c r="K136" s="27">
        <f t="shared" si="46"/>
        <v>653.79999999999563</v>
      </c>
      <c r="L136" s="36">
        <f t="shared" si="29"/>
        <v>-2.3017803873696119E-3</v>
      </c>
      <c r="M136" s="27">
        <f t="shared" si="47"/>
        <v>-107.09999999999854</v>
      </c>
      <c r="N136" s="38">
        <f t="shared" ref="N136:N145" si="48">I136/$I$135</f>
        <v>0.12041768155866658</v>
      </c>
    </row>
    <row r="137" spans="2:14" x14ac:dyDescent="0.25">
      <c r="B137" s="269"/>
      <c r="C137" s="275"/>
      <c r="D137" s="4" t="s">
        <v>45</v>
      </c>
      <c r="E137" s="29">
        <v>41101.4</v>
      </c>
      <c r="F137" s="29">
        <v>21685.3</v>
      </c>
      <c r="G137" s="29">
        <v>38045.300000000003</v>
      </c>
      <c r="H137" s="29">
        <v>37429.300000000003</v>
      </c>
      <c r="I137" s="29">
        <v>37776.199999999997</v>
      </c>
      <c r="J137" s="74">
        <f>I137/H137-1</f>
        <v>9.268140200324293E-3</v>
      </c>
      <c r="K137" s="29">
        <f>I137-H137</f>
        <v>346.89999999999418</v>
      </c>
      <c r="L137" s="74">
        <f>I137/E137-1</f>
        <v>-8.0902353691115203E-2</v>
      </c>
      <c r="M137" s="29">
        <f>I137-E137</f>
        <v>-3325.2000000000044</v>
      </c>
      <c r="N137" s="75">
        <f t="shared" si="48"/>
        <v>9.799044899081473E-2</v>
      </c>
    </row>
    <row r="138" spans="2:14" x14ac:dyDescent="0.25">
      <c r="B138" s="269"/>
      <c r="C138" s="275"/>
      <c r="D138" s="4" t="s">
        <v>46</v>
      </c>
      <c r="E138" s="29">
        <v>1127</v>
      </c>
      <c r="F138" s="29">
        <v>642</v>
      </c>
      <c r="G138" s="29">
        <v>846.4</v>
      </c>
      <c r="H138" s="29">
        <v>897.1</v>
      </c>
      <c r="I138" s="29">
        <v>897.5</v>
      </c>
      <c r="J138" s="74">
        <f t="shared" ref="J138:J145" si="49">I138/H138-1</f>
        <v>4.4588117266752825E-4</v>
      </c>
      <c r="K138" s="29">
        <f t="shared" ref="K138:K145" si="50">I138-H138</f>
        <v>0.39999999999997726</v>
      </c>
      <c r="L138" s="74">
        <f t="shared" ref="L138:L145" si="51">I138/E138-1</f>
        <v>-0.20363797692990238</v>
      </c>
      <c r="M138" s="29">
        <f t="shared" ref="M138:M145" si="52">I138-E138</f>
        <v>-229.5</v>
      </c>
      <c r="N138" s="75">
        <f t="shared" si="48"/>
        <v>2.3280909135714083E-3</v>
      </c>
    </row>
    <row r="139" spans="2:14" x14ac:dyDescent="0.25">
      <c r="B139" s="269"/>
      <c r="C139" s="275"/>
      <c r="D139" s="4" t="s">
        <v>47</v>
      </c>
      <c r="E139" s="29">
        <v>4070</v>
      </c>
      <c r="F139" s="29">
        <v>3901.6</v>
      </c>
      <c r="G139" s="29">
        <v>4562</v>
      </c>
      <c r="H139" s="29">
        <v>4390.3999999999996</v>
      </c>
      <c r="I139" s="29">
        <v>4388.6000000000004</v>
      </c>
      <c r="J139" s="74">
        <f t="shared" si="49"/>
        <v>-4.0998542274039984E-4</v>
      </c>
      <c r="K139" s="29">
        <f t="shared" si="50"/>
        <v>-1.7999999999992724</v>
      </c>
      <c r="L139" s="74">
        <f t="shared" si="51"/>
        <v>7.8280098280098409E-2</v>
      </c>
      <c r="M139" s="29">
        <f t="shared" si="52"/>
        <v>318.60000000000036</v>
      </c>
      <c r="N139" s="75">
        <f t="shared" si="48"/>
        <v>1.1383910622060706E-2</v>
      </c>
    </row>
    <row r="140" spans="2:14" x14ac:dyDescent="0.25">
      <c r="B140" s="269"/>
      <c r="C140" s="275"/>
      <c r="D140" s="4" t="s">
        <v>48</v>
      </c>
      <c r="E140" s="29">
        <v>21323.7</v>
      </c>
      <c r="F140" s="29">
        <v>9845.4</v>
      </c>
      <c r="G140" s="29">
        <v>18323</v>
      </c>
      <c r="H140" s="29">
        <v>19164.400000000001</v>
      </c>
      <c r="I140" s="29">
        <v>20043.8</v>
      </c>
      <c r="J140" s="74">
        <f t="shared" si="49"/>
        <v>4.5887165786562489E-2</v>
      </c>
      <c r="K140" s="29">
        <f t="shared" si="50"/>
        <v>879.39999999999782</v>
      </c>
      <c r="L140" s="74">
        <f t="shared" si="51"/>
        <v>-6.002241637239325E-2</v>
      </c>
      <c r="M140" s="29">
        <f t="shared" si="52"/>
        <v>-1279.9000000000015</v>
      </c>
      <c r="N140" s="75">
        <f t="shared" si="48"/>
        <v>5.199307927960177E-2</v>
      </c>
    </row>
    <row r="141" spans="2:14" x14ac:dyDescent="0.25">
      <c r="B141" s="269"/>
      <c r="C141" s="275"/>
      <c r="D141" s="4" t="s">
        <v>49</v>
      </c>
      <c r="E141" s="29">
        <v>700.4</v>
      </c>
      <c r="F141" s="29">
        <v>513</v>
      </c>
      <c r="G141" s="29">
        <v>651.6</v>
      </c>
      <c r="H141" s="29">
        <v>661.5</v>
      </c>
      <c r="I141" s="29">
        <v>673</v>
      </c>
      <c r="J141" s="74">
        <f t="shared" si="49"/>
        <v>1.7384731670445852E-2</v>
      </c>
      <c r="K141" s="29">
        <f t="shared" si="50"/>
        <v>11.5</v>
      </c>
      <c r="L141" s="74">
        <f t="shared" si="51"/>
        <v>-3.9120502569960025E-2</v>
      </c>
      <c r="M141" s="29">
        <f t="shared" si="52"/>
        <v>-27.399999999999977</v>
      </c>
      <c r="N141" s="75">
        <f t="shared" si="48"/>
        <v>1.745743938533212E-3</v>
      </c>
    </row>
    <row r="142" spans="2:14" x14ac:dyDescent="0.25">
      <c r="B142" s="269"/>
      <c r="C142" s="275"/>
      <c r="D142" s="4" t="s">
        <v>50</v>
      </c>
      <c r="E142" s="29">
        <v>4121</v>
      </c>
      <c r="F142" s="29">
        <v>2655.5</v>
      </c>
      <c r="G142" s="29">
        <v>4438</v>
      </c>
      <c r="H142" s="29">
        <v>4788.2</v>
      </c>
      <c r="I142" s="29">
        <v>4797</v>
      </c>
      <c r="J142" s="74">
        <f t="shared" si="49"/>
        <v>1.8378513846539768E-3</v>
      </c>
      <c r="K142" s="29">
        <f t="shared" si="50"/>
        <v>8.8000000000001819</v>
      </c>
      <c r="L142" s="74">
        <f t="shared" si="51"/>
        <v>0.16403785488959</v>
      </c>
      <c r="M142" s="29">
        <f t="shared" si="52"/>
        <v>676</v>
      </c>
      <c r="N142" s="75">
        <f t="shared" si="48"/>
        <v>1.2443289261729298E-2</v>
      </c>
    </row>
    <row r="143" spans="2:14" x14ac:dyDescent="0.25">
      <c r="B143" s="269"/>
      <c r="C143" s="275"/>
      <c r="D143" s="4" t="s">
        <v>51</v>
      </c>
      <c r="E143" s="29">
        <v>2685.9</v>
      </c>
      <c r="F143" s="29">
        <v>2225.4</v>
      </c>
      <c r="G143" s="29">
        <v>2649.9</v>
      </c>
      <c r="H143" s="29">
        <v>2777.3</v>
      </c>
      <c r="I143" s="29">
        <v>2721.4</v>
      </c>
      <c r="J143" s="74">
        <f t="shared" si="49"/>
        <v>-2.0127461923450829E-2</v>
      </c>
      <c r="K143" s="29">
        <f t="shared" si="50"/>
        <v>-55.900000000000091</v>
      </c>
      <c r="L143" s="74">
        <f t="shared" si="51"/>
        <v>1.3217171153058649E-2</v>
      </c>
      <c r="M143" s="29">
        <f t="shared" si="52"/>
        <v>35.5</v>
      </c>
      <c r="N143" s="75">
        <f t="shared" si="48"/>
        <v>7.0592385651178056E-3</v>
      </c>
    </row>
    <row r="144" spans="2:14" x14ac:dyDescent="0.25">
      <c r="B144" s="269"/>
      <c r="C144" s="275"/>
      <c r="D144" s="4" t="s">
        <v>52</v>
      </c>
      <c r="E144" s="29">
        <v>6890</v>
      </c>
      <c r="F144" s="29">
        <v>3988.6</v>
      </c>
      <c r="G144" s="29">
        <v>6412.9</v>
      </c>
      <c r="H144" s="29">
        <v>6343.6</v>
      </c>
      <c r="I144" s="29">
        <v>6415</v>
      </c>
      <c r="J144" s="40">
        <f t="shared" si="49"/>
        <v>1.1255438552241648E-2</v>
      </c>
      <c r="K144" s="29">
        <f t="shared" si="50"/>
        <v>71.399999999999636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1.6640337839064719E-2</v>
      </c>
    </row>
    <row r="145" spans="2:14" x14ac:dyDescent="0.25">
      <c r="B145" s="270"/>
      <c r="C145" s="276"/>
      <c r="D145" s="32" t="s">
        <v>53</v>
      </c>
      <c r="E145" s="71">
        <v>3382</v>
      </c>
      <c r="F145" s="71">
        <v>2741.8</v>
      </c>
      <c r="G145" s="71">
        <v>3238</v>
      </c>
      <c r="H145" s="71">
        <v>3071.1</v>
      </c>
      <c r="I145" s="71">
        <v>3092.7</v>
      </c>
      <c r="J145" s="61">
        <f t="shared" si="49"/>
        <v>7.0333105401974017E-3</v>
      </c>
      <c r="K145" s="71">
        <f t="shared" si="50"/>
        <v>21.599999999999909</v>
      </c>
      <c r="L145" s="61">
        <f t="shared" si="51"/>
        <v>-8.5541099940863452E-2</v>
      </c>
      <c r="M145" s="71">
        <f t="shared" si="52"/>
        <v>-289.30000000000018</v>
      </c>
      <c r="N145" s="55">
        <f t="shared" si="48"/>
        <v>8.022380800448238E-3</v>
      </c>
    </row>
    <row r="146" spans="2:14" ht="6" customHeight="1" x14ac:dyDescent="0.25">
      <c r="B146" s="283"/>
      <c r="C146" s="283"/>
      <c r="D146" s="283"/>
      <c r="E146" s="283"/>
      <c r="F146" s="283"/>
      <c r="G146" s="283"/>
      <c r="H146" s="283"/>
      <c r="I146" s="283"/>
      <c r="J146" s="283"/>
      <c r="K146" s="283"/>
      <c r="L146" s="283"/>
      <c r="M146" s="283"/>
      <c r="N146" s="47"/>
    </row>
    <row r="147" spans="2:14" x14ac:dyDescent="0.25">
      <c r="B147" s="285" t="s">
        <v>55</v>
      </c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</row>
    <row r="148" spans="2:14" x14ac:dyDescent="0.25">
      <c r="B148" s="60"/>
    </row>
    <row r="150" spans="2:14" ht="21.75" thickBot="1" x14ac:dyDescent="0.3">
      <c r="B150" s="267" t="s">
        <v>56</v>
      </c>
      <c r="C150" s="267"/>
      <c r="D150" s="267"/>
      <c r="E150" s="267"/>
      <c r="F150" s="267"/>
      <c r="G150" s="267"/>
      <c r="H150" s="267"/>
      <c r="I150" s="267"/>
      <c r="J150" s="267"/>
      <c r="K150" s="267"/>
      <c r="L150" s="267"/>
      <c r="M150" s="267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68" t="s">
        <v>42</v>
      </c>
      <c r="C153" s="271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69"/>
      <c r="C154" s="272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69"/>
      <c r="C155" s="272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69"/>
      <c r="C156" s="272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69"/>
      <c r="C157" s="272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69"/>
      <c r="C158" s="272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69"/>
      <c r="C159" s="272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69"/>
      <c r="C160" s="272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69"/>
      <c r="C161" s="272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69"/>
      <c r="C162" s="272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69"/>
      <c r="C163" s="273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69"/>
      <c r="C164" s="274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69"/>
      <c r="C165" s="275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69"/>
      <c r="C166" s="275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69"/>
      <c r="C167" s="275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69"/>
      <c r="C168" s="275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69"/>
      <c r="C169" s="275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69"/>
      <c r="C170" s="275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69"/>
      <c r="C171" s="275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69"/>
      <c r="C172" s="275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69"/>
      <c r="C173" s="275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69"/>
      <c r="C174" s="276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69"/>
      <c r="C175" s="271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69"/>
      <c r="C176" s="272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69"/>
      <c r="C177" s="272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69"/>
      <c r="C178" s="272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69"/>
      <c r="C179" s="272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69"/>
      <c r="C180" s="272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69"/>
      <c r="C181" s="272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69"/>
      <c r="C182" s="272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69"/>
      <c r="C183" s="272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69"/>
      <c r="C184" s="272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69"/>
      <c r="C185" s="273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69"/>
      <c r="C186" s="274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69"/>
      <c r="C187" s="275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69"/>
      <c r="C188" s="275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69"/>
      <c r="C189" s="275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69"/>
      <c r="C190" s="275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69"/>
      <c r="C191" s="275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69"/>
      <c r="C192" s="275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69"/>
      <c r="C193" s="275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69"/>
      <c r="C194" s="275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69"/>
      <c r="C195" s="275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69"/>
      <c r="C196" s="276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69"/>
      <c r="C197" s="277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69"/>
      <c r="C198" s="278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69"/>
      <c r="C199" s="278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69"/>
      <c r="C200" s="278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69"/>
      <c r="C201" s="278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69"/>
      <c r="C202" s="278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69"/>
      <c r="C203" s="278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69"/>
      <c r="C204" s="278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69"/>
      <c r="C205" s="278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69"/>
      <c r="C206" s="278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69"/>
      <c r="C207" s="279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69"/>
      <c r="C208" s="280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69"/>
      <c r="C209" s="275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69"/>
      <c r="C210" s="275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69"/>
      <c r="C211" s="275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69"/>
      <c r="C212" s="275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69"/>
      <c r="C213" s="275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69"/>
      <c r="C214" s="275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69"/>
      <c r="C215" s="275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69"/>
      <c r="C216" s="275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69"/>
      <c r="C217" s="275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0"/>
      <c r="C218" s="276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83"/>
      <c r="C219" s="283"/>
      <c r="D219" s="283"/>
      <c r="E219" s="283"/>
      <c r="F219" s="283"/>
      <c r="G219" s="283"/>
      <c r="H219" s="283"/>
      <c r="I219" s="283"/>
      <c r="J219" s="283"/>
      <c r="K219" s="283"/>
      <c r="L219" s="283"/>
      <c r="M219" s="283"/>
      <c r="N219" s="47"/>
    </row>
    <row r="220" spans="2:14" x14ac:dyDescent="0.25">
      <c r="B220" s="285" t="s">
        <v>55</v>
      </c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</row>
  </sheetData>
  <mergeCells count="30"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D1:N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1F692-C740-4F81-A012-9CFAAAE9DB0D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235</v>
      </c>
      <c r="E1" t="s">
        <v>235</v>
      </c>
      <c r="G1" t="s">
        <v>235</v>
      </c>
    </row>
    <row r="4" spans="1:16" ht="48.75" customHeight="1" thickBot="1" x14ac:dyDescent="0.3">
      <c r="B4" s="267" t="s">
        <v>288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4.8966135458167335</v>
      </c>
      <c r="D9" s="185">
        <v>-0.56901638431623969</v>
      </c>
      <c r="E9" s="184">
        <v>5.5707472178060415</v>
      </c>
      <c r="F9" s="185">
        <f t="shared" ref="F9:J21" si="0">IFERROR(E9-C9,"-")</f>
        <v>0.67413367198930807</v>
      </c>
      <c r="G9" s="184">
        <v>4.9664429530201346</v>
      </c>
      <c r="H9" s="185">
        <f t="shared" si="0"/>
        <v>-0.60430426478590693</v>
      </c>
      <c r="I9" s="184">
        <v>5.4319157237612172</v>
      </c>
      <c r="J9" s="185">
        <f t="shared" si="0"/>
        <v>0.46547277074108262</v>
      </c>
      <c r="K9" s="184">
        <v>2.6000578368999423</v>
      </c>
      <c r="L9" s="185">
        <f t="shared" ref="L9:L21" si="1">IFERROR(K9-I9,"-")</f>
        <v>-2.8318578868612749</v>
      </c>
      <c r="M9" s="184">
        <v>4.758042895442359</v>
      </c>
      <c r="N9" s="185">
        <f t="shared" ref="N9:N14" si="2">IFERROR(M9-K9,"-")</f>
        <v>2.1579850585424167</v>
      </c>
      <c r="O9" s="185">
        <f t="shared" ref="O9:O14" si="3">IFERROR(M9-C9,"-")</f>
        <v>-0.13857065037437444</v>
      </c>
    </row>
    <row r="10" spans="1:16" x14ac:dyDescent="0.25">
      <c r="A10" s="1" t="s">
        <v>72</v>
      </c>
      <c r="B10" s="114" t="s">
        <v>73</v>
      </c>
      <c r="C10" s="184">
        <v>5.2589262099973553</v>
      </c>
      <c r="D10" s="185">
        <v>-0.11349266905869193</v>
      </c>
      <c r="E10" s="184">
        <v>4.3991796200345421</v>
      </c>
      <c r="F10" s="185">
        <f t="shared" si="0"/>
        <v>-0.85974658996281317</v>
      </c>
      <c r="G10" s="184">
        <v>5.9880597014925376</v>
      </c>
      <c r="H10" s="185">
        <f t="shared" si="0"/>
        <v>1.5888800814579955</v>
      </c>
      <c r="I10" s="184">
        <v>4.7389745428468988</v>
      </c>
      <c r="J10" s="185">
        <f t="shared" si="0"/>
        <v>-1.2490851586456388</v>
      </c>
      <c r="K10" s="184">
        <v>3.5846256092157733</v>
      </c>
      <c r="L10" s="185">
        <f t="shared" si="1"/>
        <v>-1.1543489336311255</v>
      </c>
      <c r="M10" s="184">
        <v>3.9109201425277718</v>
      </c>
      <c r="N10" s="185">
        <f t="shared" si="2"/>
        <v>0.32629453331199842</v>
      </c>
      <c r="O10" s="185">
        <f>IFERROR(M10-C10,"-")</f>
        <v>-1.3480060674695835</v>
      </c>
    </row>
    <row r="11" spans="1:16" x14ac:dyDescent="0.25">
      <c r="A11" s="1" t="s">
        <v>74</v>
      </c>
      <c r="B11" s="114" t="s">
        <v>75</v>
      </c>
      <c r="C11" s="184">
        <v>5.3338495575221243</v>
      </c>
      <c r="D11" s="185">
        <v>0.85765908133164803</v>
      </c>
      <c r="E11" s="184">
        <v>7.4140625</v>
      </c>
      <c r="F11" s="185">
        <f t="shared" si="0"/>
        <v>2.0802129424778757</v>
      </c>
      <c r="G11" s="184">
        <v>4.6312649164677806</v>
      </c>
      <c r="H11" s="185">
        <f t="shared" si="0"/>
        <v>-2.7827975835322194</v>
      </c>
      <c r="I11" s="184">
        <v>4.7581772435001399</v>
      </c>
      <c r="J11" s="185">
        <f t="shared" si="0"/>
        <v>0.12691232703235933</v>
      </c>
      <c r="K11" s="184">
        <v>3.7490252411245639</v>
      </c>
      <c r="L11" s="185">
        <f t="shared" si="1"/>
        <v>-1.009152002375576</v>
      </c>
      <c r="M11" s="184">
        <v>3.5477652678266804</v>
      </c>
      <c r="N11" s="185">
        <f t="shared" si="2"/>
        <v>-0.20125997329788348</v>
      </c>
      <c r="O11" s="185">
        <f t="shared" si="3"/>
        <v>-1.7860842896954439</v>
      </c>
    </row>
    <row r="12" spans="1:16" x14ac:dyDescent="0.25">
      <c r="A12" s="1" t="s">
        <v>76</v>
      </c>
      <c r="B12" s="114" t="s">
        <v>77</v>
      </c>
      <c r="C12" s="184">
        <v>4.7239632795188351</v>
      </c>
      <c r="D12" s="185">
        <v>-0.28140504735262351</v>
      </c>
      <c r="E12" s="184" t="s">
        <v>235</v>
      </c>
      <c r="F12" s="185" t="str">
        <f t="shared" si="0"/>
        <v>-</v>
      </c>
      <c r="G12" s="184">
        <v>6.0419463087248326</v>
      </c>
      <c r="H12" s="185" t="str">
        <f t="shared" si="0"/>
        <v>-</v>
      </c>
      <c r="I12" s="184">
        <v>4.0661295736824439</v>
      </c>
      <c r="J12" s="185">
        <f t="shared" si="0"/>
        <v>-1.9758167350423887</v>
      </c>
      <c r="K12" s="184">
        <v>2.946316262353998</v>
      </c>
      <c r="L12" s="185">
        <f t="shared" si="1"/>
        <v>-1.1198133113284459</v>
      </c>
      <c r="M12" s="184">
        <v>3.7641290322580647</v>
      </c>
      <c r="N12" s="185">
        <f t="shared" si="2"/>
        <v>0.81781276990406671</v>
      </c>
      <c r="O12" s="185">
        <f t="shared" si="3"/>
        <v>-0.95983424726077038</v>
      </c>
    </row>
    <row r="13" spans="1:16" x14ac:dyDescent="0.25">
      <c r="A13" s="1" t="s">
        <v>78</v>
      </c>
      <c r="B13" s="114" t="s">
        <v>79</v>
      </c>
      <c r="C13" s="184">
        <v>4.6947743467933494</v>
      </c>
      <c r="D13" s="185">
        <v>-2.9333573137025226E-2</v>
      </c>
      <c r="E13" s="184" t="s">
        <v>235</v>
      </c>
      <c r="F13" s="185" t="str">
        <f t="shared" si="0"/>
        <v>-</v>
      </c>
      <c r="G13" s="184">
        <v>3.0245901639344264</v>
      </c>
      <c r="H13" s="185" t="str">
        <f t="shared" si="0"/>
        <v>-</v>
      </c>
      <c r="I13" s="184">
        <v>4.6396321070234112</v>
      </c>
      <c r="J13" s="185">
        <f t="shared" si="0"/>
        <v>1.6150419430889849</v>
      </c>
      <c r="K13" s="184">
        <v>2.9742453613957354</v>
      </c>
      <c r="L13" s="185">
        <f t="shared" si="1"/>
        <v>-1.6653867456276759</v>
      </c>
      <c r="M13" s="184">
        <v>4.1802139037433159</v>
      </c>
      <c r="N13" s="185">
        <f t="shared" si="2"/>
        <v>1.2059685423475806</v>
      </c>
      <c r="O13" s="185">
        <f t="shared" si="3"/>
        <v>-0.51456044305003346</v>
      </c>
    </row>
    <row r="14" spans="1:16" x14ac:dyDescent="0.25">
      <c r="A14" s="1" t="s">
        <v>80</v>
      </c>
      <c r="B14" s="114" t="s">
        <v>81</v>
      </c>
      <c r="C14" s="184">
        <v>5.4250224483687521</v>
      </c>
      <c r="D14" s="185">
        <v>0.16123657284472781</v>
      </c>
      <c r="E14" s="184" t="s">
        <v>235</v>
      </c>
      <c r="F14" s="185" t="str">
        <f t="shared" si="0"/>
        <v>-</v>
      </c>
      <c r="G14" s="184">
        <v>3.618808777429467</v>
      </c>
      <c r="H14" s="185" t="str">
        <f t="shared" si="0"/>
        <v>-</v>
      </c>
      <c r="I14" s="184">
        <v>4.6825208085612369</v>
      </c>
      <c r="J14" s="185">
        <f t="shared" si="0"/>
        <v>1.0637120311317698</v>
      </c>
      <c r="K14" s="184">
        <v>3.6149350649350649</v>
      </c>
      <c r="L14" s="185">
        <f t="shared" si="1"/>
        <v>-1.067585743626172</v>
      </c>
      <c r="M14" s="184">
        <v>5.1674379469920071</v>
      </c>
      <c r="N14" s="185">
        <f t="shared" si="2"/>
        <v>1.5525028820569422</v>
      </c>
      <c r="O14" s="185">
        <f t="shared" si="3"/>
        <v>-0.25758450137674505</v>
      </c>
    </row>
    <row r="15" spans="1:16" x14ac:dyDescent="0.25">
      <c r="A15" s="1" t="s">
        <v>82</v>
      </c>
      <c r="B15" s="114" t="s">
        <v>83</v>
      </c>
      <c r="C15" s="184">
        <v>5.313264346190028</v>
      </c>
      <c r="D15" s="185">
        <v>3.6158889384907411E-6</v>
      </c>
      <c r="E15" s="184" t="s">
        <v>235</v>
      </c>
      <c r="F15" s="185" t="str">
        <f t="shared" si="0"/>
        <v>-</v>
      </c>
      <c r="G15" s="184">
        <v>4.7274211099020675</v>
      </c>
      <c r="H15" s="185" t="str">
        <f t="shared" si="0"/>
        <v>-</v>
      </c>
      <c r="I15" s="184">
        <v>4.897950469684031</v>
      </c>
      <c r="J15" s="185">
        <f t="shared" si="0"/>
        <v>0.17052935978196349</v>
      </c>
      <c r="K15" s="184">
        <v>3.7549999999999999</v>
      </c>
      <c r="L15" s="185">
        <f t="shared" si="1"/>
        <v>-1.1429504696840311</v>
      </c>
      <c r="M15" s="184">
        <v>4.9892344497607652</v>
      </c>
      <c r="N15" s="185">
        <f>IFERROR(M15-K15,"-")</f>
        <v>1.2342344497607654</v>
      </c>
      <c r="O15" s="185">
        <f>IFERROR(M15-C15,"-")</f>
        <v>-0.32402989642926272</v>
      </c>
    </row>
    <row r="16" spans="1:16" x14ac:dyDescent="0.25">
      <c r="A16" s="1" t="s">
        <v>84</v>
      </c>
      <c r="B16" s="114" t="s">
        <v>85</v>
      </c>
      <c r="C16" s="184">
        <v>4.7314709236031929</v>
      </c>
      <c r="D16" s="185">
        <v>-0.42897600377110923</v>
      </c>
      <c r="E16" s="184">
        <v>3.442654028436019</v>
      </c>
      <c r="F16" s="185">
        <f t="shared" si="0"/>
        <v>-1.2888168951671739</v>
      </c>
      <c r="G16" s="184">
        <v>4.5798791018998273</v>
      </c>
      <c r="H16" s="185">
        <f t="shared" si="0"/>
        <v>1.1372250734638083</v>
      </c>
      <c r="I16" s="184">
        <v>4.440622195632665</v>
      </c>
      <c r="J16" s="185">
        <f t="shared" si="0"/>
        <v>-0.13925690626716225</v>
      </c>
      <c r="K16" s="184">
        <v>4.0678571428571431</v>
      </c>
      <c r="L16" s="185">
        <f t="shared" si="1"/>
        <v>-0.37276505277552197</v>
      </c>
      <c r="M16" s="184">
        <v>5.2682695349572919</v>
      </c>
      <c r="N16" s="185">
        <f>IFERROR(M16-K16,"-")</f>
        <v>1.2004123921001488</v>
      </c>
      <c r="O16" s="185">
        <f>IFERROR(M16-C16,"-")</f>
        <v>0.53679861135409901</v>
      </c>
    </row>
    <row r="17" spans="1:16" x14ac:dyDescent="0.25">
      <c r="A17" s="1" t="s">
        <v>86</v>
      </c>
      <c r="B17" s="114" t="s">
        <v>87</v>
      </c>
      <c r="C17" s="184">
        <v>5.8528906697195193</v>
      </c>
      <c r="D17" s="185">
        <v>0.14310146960401227</v>
      </c>
      <c r="E17" s="184">
        <v>4.6772727272727277</v>
      </c>
      <c r="F17" s="185">
        <f t="shared" si="0"/>
        <v>-1.1756179424467916</v>
      </c>
      <c r="G17" s="184">
        <v>5.2922673656618615</v>
      </c>
      <c r="H17" s="185">
        <f t="shared" si="0"/>
        <v>0.61499463838913382</v>
      </c>
      <c r="I17" s="184">
        <v>4.3328030544066181</v>
      </c>
      <c r="J17" s="185">
        <f t="shared" si="0"/>
        <v>-0.95946431125524345</v>
      </c>
      <c r="K17" s="184">
        <v>3.6786288162828065</v>
      </c>
      <c r="L17" s="185">
        <f t="shared" si="1"/>
        <v>-0.65417423812381159</v>
      </c>
      <c r="M17" s="184">
        <v>5.6433811802232858</v>
      </c>
      <c r="N17" s="185">
        <f t="shared" ref="N17:N20" si="4">IFERROR(M17-K17,"-")</f>
        <v>1.9647523639404794</v>
      </c>
      <c r="O17" s="185">
        <f t="shared" ref="O17:O20" si="5">IFERROR(M17-C17,"-")</f>
        <v>-0.20950948949623349</v>
      </c>
    </row>
    <row r="18" spans="1:16" x14ac:dyDescent="0.25">
      <c r="A18" s="1" t="s">
        <v>88</v>
      </c>
      <c r="B18" s="114" t="s">
        <v>89</v>
      </c>
      <c r="C18" s="184">
        <v>5.3313270278016622</v>
      </c>
      <c r="D18" s="185">
        <v>0.1166048055794402</v>
      </c>
      <c r="E18" s="184">
        <v>3.9116607773851588</v>
      </c>
      <c r="F18" s="185">
        <f t="shared" si="0"/>
        <v>-1.4196662504165034</v>
      </c>
      <c r="G18" s="184">
        <v>4.5606155778894468</v>
      </c>
      <c r="H18" s="185">
        <f t="shared" si="0"/>
        <v>0.648954800504288</v>
      </c>
      <c r="I18" s="184">
        <v>4.2964484884062228</v>
      </c>
      <c r="J18" s="185">
        <f t="shared" si="0"/>
        <v>-0.26416708948322398</v>
      </c>
      <c r="K18" s="184">
        <v>4.1927966101694913</v>
      </c>
      <c r="L18" s="185">
        <f t="shared" si="1"/>
        <v>-0.1036518782367315</v>
      </c>
      <c r="M18" s="184">
        <v>4.5166666666666666</v>
      </c>
      <c r="N18" s="185">
        <f t="shared" si="4"/>
        <v>0.32387005649717526</v>
      </c>
      <c r="O18" s="185">
        <f t="shared" si="5"/>
        <v>-0.81466036113499563</v>
      </c>
    </row>
    <row r="19" spans="1:16" x14ac:dyDescent="0.25">
      <c r="A19" s="1" t="s">
        <v>90</v>
      </c>
      <c r="B19" s="114" t="s">
        <v>91</v>
      </c>
      <c r="C19" s="184">
        <v>4.9718340611353709</v>
      </c>
      <c r="D19" s="185">
        <v>-0.18371661898749014</v>
      </c>
      <c r="E19" s="184">
        <v>5.278761061946903</v>
      </c>
      <c r="F19" s="185">
        <f t="shared" si="0"/>
        <v>0.30692700081153212</v>
      </c>
      <c r="G19" s="184">
        <v>5.4918251584918254</v>
      </c>
      <c r="H19" s="185">
        <f t="shared" si="0"/>
        <v>0.21306409654492242</v>
      </c>
      <c r="I19" s="184">
        <v>4.1097560975609753</v>
      </c>
      <c r="J19" s="185">
        <f t="shared" si="0"/>
        <v>-1.3820690609308501</v>
      </c>
      <c r="K19" s="184">
        <v>4.6026110856619331</v>
      </c>
      <c r="L19" s="185">
        <f t="shared" si="1"/>
        <v>0.49285498810095785</v>
      </c>
      <c r="M19" s="184" t="s">
        <v>235</v>
      </c>
      <c r="N19" s="185" t="str">
        <f t="shared" si="4"/>
        <v>-</v>
      </c>
      <c r="O19" s="185" t="str">
        <f t="shared" si="5"/>
        <v>-</v>
      </c>
    </row>
    <row r="20" spans="1:16" x14ac:dyDescent="0.25">
      <c r="A20" s="1" t="s">
        <v>92</v>
      </c>
      <c r="B20" s="114" t="s">
        <v>93</v>
      </c>
      <c r="C20" s="184">
        <v>6.0625861593603529</v>
      </c>
      <c r="D20" s="185">
        <v>1.0879277195190129</v>
      </c>
      <c r="E20" s="184">
        <v>6.4051172707889128</v>
      </c>
      <c r="F20" s="185">
        <f t="shared" si="0"/>
        <v>0.34253111142855985</v>
      </c>
      <c r="G20" s="184">
        <v>5.9826542960871318</v>
      </c>
      <c r="H20" s="185">
        <f t="shared" si="0"/>
        <v>-0.42246297470178096</v>
      </c>
      <c r="I20" s="184">
        <v>3.8652406417112299</v>
      </c>
      <c r="J20" s="185">
        <f t="shared" si="0"/>
        <v>-2.1174136543759019</v>
      </c>
      <c r="K20" s="184">
        <v>3.6283685360524398</v>
      </c>
      <c r="L20" s="185">
        <f t="shared" si="1"/>
        <v>-0.23687210565879013</v>
      </c>
      <c r="M20" s="184" t="s">
        <v>235</v>
      </c>
      <c r="N20" s="185" t="str">
        <f t="shared" si="4"/>
        <v>-</v>
      </c>
      <c r="O20" s="185" t="str">
        <f t="shared" si="5"/>
        <v>-</v>
      </c>
    </row>
    <row r="21" spans="1:16" ht="15.75" x14ac:dyDescent="0.25">
      <c r="A21" s="1" t="s">
        <v>0</v>
      </c>
      <c r="B21" s="117" t="s">
        <v>30</v>
      </c>
      <c r="C21" s="186">
        <v>5.2086919868666248</v>
      </c>
      <c r="D21" s="187">
        <v>7.1876066468615107E-2</v>
      </c>
      <c r="E21" s="186">
        <v>5.1670228765930499</v>
      </c>
      <c r="F21" s="187">
        <f t="shared" si="0"/>
        <v>-4.1669110273574894E-2</v>
      </c>
      <c r="G21" s="186">
        <v>4.8986657407866669</v>
      </c>
      <c r="H21" s="187">
        <f t="shared" si="0"/>
        <v>-0.26835713580638298</v>
      </c>
      <c r="I21" s="186">
        <v>4.4591931339567168</v>
      </c>
      <c r="J21" s="187">
        <f t="shared" si="0"/>
        <v>-0.43947260682995015</v>
      </c>
      <c r="K21" s="186">
        <v>3.5577336512527848</v>
      </c>
      <c r="L21" s="187">
        <f t="shared" si="1"/>
        <v>-0.90145948270393195</v>
      </c>
      <c r="M21" s="186">
        <v>4.4501458535907767</v>
      </c>
      <c r="N21" s="187">
        <v>1.0122403631288805</v>
      </c>
      <c r="O21" s="187">
        <v>-0.70396735805043953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67" t="s">
        <v>289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2.1968190854870775</v>
      </c>
      <c r="D31" s="185">
        <v>-0.95557568954920713</v>
      </c>
      <c r="E31" s="184">
        <v>2.8564705882352941</v>
      </c>
      <c r="F31" s="185">
        <f t="shared" ref="F31:J43" si="6">IFERROR(E31-C31,"-")</f>
        <v>0.6596515027482166</v>
      </c>
      <c r="G31" s="184">
        <v>4.8598130841121492</v>
      </c>
      <c r="H31" s="185">
        <f t="shared" si="6"/>
        <v>2.0033424958768551</v>
      </c>
      <c r="I31" s="184">
        <v>5.8509316770186333</v>
      </c>
      <c r="J31" s="185">
        <f t="shared" si="6"/>
        <v>0.99111859290648407</v>
      </c>
      <c r="K31" s="184">
        <v>1.9327199539965498</v>
      </c>
      <c r="L31" s="185">
        <f t="shared" ref="L31:N43" si="7">IFERROR(K31-I31,"-")</f>
        <v>-3.9182117230220834</v>
      </c>
      <c r="M31" s="184">
        <v>2.4161073825503356</v>
      </c>
      <c r="N31" s="185">
        <f t="shared" si="7"/>
        <v>0.4833874285537858</v>
      </c>
      <c r="O31" s="185">
        <f t="shared" ref="O31:O36" si="8">IFERROR(M31-C31,"-")</f>
        <v>0.21928829706325814</v>
      </c>
    </row>
    <row r="32" spans="1:16" x14ac:dyDescent="0.25">
      <c r="B32" s="114" t="s">
        <v>73</v>
      </c>
      <c r="C32" s="184">
        <v>2.9192073170731709</v>
      </c>
      <c r="D32" s="185">
        <v>-1.1710401356196969</v>
      </c>
      <c r="E32" s="184">
        <v>1.9737991266375545</v>
      </c>
      <c r="F32" s="185">
        <f t="shared" si="6"/>
        <v>-0.94540819043561641</v>
      </c>
      <c r="G32" s="184">
        <v>14.6</v>
      </c>
      <c r="H32" s="185">
        <f t="shared" si="6"/>
        <v>12.626200873362444</v>
      </c>
      <c r="I32" s="184">
        <v>5.1260504201680677</v>
      </c>
      <c r="J32" s="185">
        <f t="shared" si="6"/>
        <v>-9.4739495798319311</v>
      </c>
      <c r="K32" s="184">
        <v>2.0585305105853049</v>
      </c>
      <c r="L32" s="185">
        <f t="shared" si="7"/>
        <v>-3.0675199095827628</v>
      </c>
      <c r="M32" s="184">
        <v>2.2608225108225106</v>
      </c>
      <c r="N32" s="185">
        <f t="shared" si="7"/>
        <v>0.20229200023720573</v>
      </c>
      <c r="O32" s="185">
        <f>IFERROR(M32-C32,"-")</f>
        <v>-0.65838480625066031</v>
      </c>
    </row>
    <row r="33" spans="2:16" x14ac:dyDescent="0.25">
      <c r="B33" s="114" t="s">
        <v>75</v>
      </c>
      <c r="C33" s="184">
        <v>2.8</v>
      </c>
      <c r="D33" s="185">
        <v>0.36081708449396466</v>
      </c>
      <c r="E33" s="184">
        <v>3.2791666666666668</v>
      </c>
      <c r="F33" s="185">
        <f t="shared" si="6"/>
        <v>0.47916666666666696</v>
      </c>
      <c r="G33" s="184">
        <v>4.3</v>
      </c>
      <c r="H33" s="185">
        <f t="shared" si="6"/>
        <v>1.020833333333333</v>
      </c>
      <c r="I33" s="184">
        <v>3.795744680851064</v>
      </c>
      <c r="J33" s="185">
        <f t="shared" si="6"/>
        <v>-0.50425531914893584</v>
      </c>
      <c r="K33" s="184">
        <v>2.0065316786414109</v>
      </c>
      <c r="L33" s="185">
        <f t="shared" si="7"/>
        <v>-1.7892130022096531</v>
      </c>
      <c r="M33" s="184">
        <v>2.0977835723598437</v>
      </c>
      <c r="N33" s="185">
        <f t="shared" si="7"/>
        <v>9.1251893718432786E-2</v>
      </c>
      <c r="O33" s="185">
        <f t="shared" si="8"/>
        <v>-0.70221642764015613</v>
      </c>
    </row>
    <row r="34" spans="2:16" x14ac:dyDescent="0.25">
      <c r="B34" s="114" t="s">
        <v>77</v>
      </c>
      <c r="C34" s="184">
        <v>3.1794871794871793</v>
      </c>
      <c r="D34" s="185">
        <v>0.7165857398415536</v>
      </c>
      <c r="E34" s="184" t="s">
        <v>235</v>
      </c>
      <c r="F34" s="185" t="str">
        <f>IFERROR(E34-C34,"-")</f>
        <v>-</v>
      </c>
      <c r="G34" s="184">
        <v>4.7785234899328861</v>
      </c>
      <c r="H34" s="185" t="str">
        <f>IFERROR(G34-E34,"-")</f>
        <v>-</v>
      </c>
      <c r="I34" s="184">
        <v>3.7468879668049793</v>
      </c>
      <c r="J34" s="185">
        <f>IFERROR(I34-G34,"-")</f>
        <v>-1.0316355231279069</v>
      </c>
      <c r="K34" s="184">
        <v>1.7439712673165726</v>
      </c>
      <c r="L34" s="185">
        <f>IFERROR(K34-I34,"-")</f>
        <v>-2.0029166994884067</v>
      </c>
      <c r="M34" s="184">
        <v>1.7649006622516556</v>
      </c>
      <c r="N34" s="185">
        <f>IFERROR(M34-K34,"-")</f>
        <v>2.0929394935083057E-2</v>
      </c>
      <c r="O34" s="185">
        <f t="shared" si="8"/>
        <v>-1.4145865172355236</v>
      </c>
    </row>
    <row r="35" spans="2:16" x14ac:dyDescent="0.25">
      <c r="B35" s="114" t="s">
        <v>79</v>
      </c>
      <c r="C35" s="184">
        <v>2.7881040892193307</v>
      </c>
      <c r="D35" s="185">
        <v>0.10922101766610215</v>
      </c>
      <c r="E35" s="184" t="s">
        <v>235</v>
      </c>
      <c r="F35" s="185" t="str">
        <f t="shared" si="6"/>
        <v>-</v>
      </c>
      <c r="G35" s="184">
        <v>2.4325153374233128</v>
      </c>
      <c r="H35" s="185" t="str">
        <f t="shared" si="6"/>
        <v>-</v>
      </c>
      <c r="I35" s="184">
        <v>2.865580448065173</v>
      </c>
      <c r="J35" s="185">
        <f t="shared" si="6"/>
        <v>0.43306511064186015</v>
      </c>
      <c r="K35" s="184">
        <v>1.7610921501706485</v>
      </c>
      <c r="L35" s="185">
        <f t="shared" si="7"/>
        <v>-1.1044882978945245</v>
      </c>
      <c r="M35" s="184">
        <v>2.347826086956522</v>
      </c>
      <c r="N35" s="185">
        <f t="shared" si="7"/>
        <v>0.58673393678587349</v>
      </c>
      <c r="O35" s="185">
        <f>IFERROR(M35-C35,"-")</f>
        <v>-0.44027800226280878</v>
      </c>
    </row>
    <row r="36" spans="2:16" x14ac:dyDescent="0.25">
      <c r="B36" s="114" t="s">
        <v>81</v>
      </c>
      <c r="C36" s="184">
        <v>2.8534961154273031</v>
      </c>
      <c r="D36" s="185">
        <v>6.9552786029428049E-2</v>
      </c>
      <c r="E36" s="184" t="s">
        <v>235</v>
      </c>
      <c r="F36" s="185" t="str">
        <f t="shared" si="6"/>
        <v>-</v>
      </c>
      <c r="G36" s="184">
        <v>2.8013986013986014</v>
      </c>
      <c r="H36" s="185" t="str">
        <f t="shared" si="6"/>
        <v>-</v>
      </c>
      <c r="I36" s="184">
        <v>2.5684803001876171</v>
      </c>
      <c r="J36" s="185">
        <f t="shared" si="6"/>
        <v>-0.23291830121098434</v>
      </c>
      <c r="K36" s="184">
        <v>1.8193103448275862</v>
      </c>
      <c r="L36" s="185">
        <f t="shared" si="7"/>
        <v>-0.74916995536003084</v>
      </c>
      <c r="M36" s="184">
        <v>2.9272445820433437</v>
      </c>
      <c r="N36" s="185">
        <f t="shared" si="7"/>
        <v>1.1079342372157575</v>
      </c>
      <c r="O36" s="185">
        <f t="shared" si="8"/>
        <v>7.374846661604062E-2</v>
      </c>
    </row>
    <row r="37" spans="2:16" x14ac:dyDescent="0.25">
      <c r="B37" s="114" t="s">
        <v>83</v>
      </c>
      <c r="C37" s="184">
        <v>2.5760456273764261</v>
      </c>
      <c r="D37" s="185">
        <v>-0.14290174104462672</v>
      </c>
      <c r="E37" s="184" t="s">
        <v>235</v>
      </c>
      <c r="F37" s="185" t="str">
        <f t="shared" si="6"/>
        <v>-</v>
      </c>
      <c r="G37" s="184">
        <v>3.1929181929181931</v>
      </c>
      <c r="H37" s="185" t="str">
        <f t="shared" si="6"/>
        <v>-</v>
      </c>
      <c r="I37" s="184">
        <v>2.2784090909090908</v>
      </c>
      <c r="J37" s="185">
        <f t="shared" si="6"/>
        <v>-0.91450910200910229</v>
      </c>
      <c r="K37" s="184">
        <v>1.984984984984985</v>
      </c>
      <c r="L37" s="185">
        <f t="shared" si="7"/>
        <v>-0.29342410592410584</v>
      </c>
      <c r="M37" s="184">
        <v>2.3681257014590349</v>
      </c>
      <c r="N37" s="185">
        <f t="shared" si="7"/>
        <v>0.3831407164740499</v>
      </c>
      <c r="O37" s="185">
        <f>IFERROR(M37-C37,"-")</f>
        <v>-0.20791992591739117</v>
      </c>
    </row>
    <row r="38" spans="2:16" x14ac:dyDescent="0.25">
      <c r="B38" s="114" t="s">
        <v>85</v>
      </c>
      <c r="C38" s="184">
        <v>2.6506746626686657</v>
      </c>
      <c r="D38" s="185">
        <v>-0.57797255218544574</v>
      </c>
      <c r="E38" s="184">
        <v>2.8</v>
      </c>
      <c r="F38" s="185">
        <f t="shared" si="6"/>
        <v>0.14932533733133413</v>
      </c>
      <c r="G38" s="184">
        <v>3.4298780487804876</v>
      </c>
      <c r="H38" s="185">
        <f t="shared" si="6"/>
        <v>0.62987804878048781</v>
      </c>
      <c r="I38" s="184">
        <v>2.7260273972602738</v>
      </c>
      <c r="J38" s="185">
        <f t="shared" si="6"/>
        <v>-0.70385065152021387</v>
      </c>
      <c r="K38" s="184">
        <v>2.2466926070038911</v>
      </c>
      <c r="L38" s="185">
        <f t="shared" si="7"/>
        <v>-0.4793347902563827</v>
      </c>
      <c r="M38" s="184">
        <v>3.2354740061162079</v>
      </c>
      <c r="N38" s="185">
        <f t="shared" si="7"/>
        <v>0.98878139911231688</v>
      </c>
      <c r="O38" s="185">
        <f>IFERROR(M38-C38,"-")</f>
        <v>0.58479934344754225</v>
      </c>
    </row>
    <row r="39" spans="2:16" x14ac:dyDescent="0.25">
      <c r="B39" s="114" t="s">
        <v>87</v>
      </c>
      <c r="C39" s="184">
        <v>3.9263059701492535</v>
      </c>
      <c r="D39" s="185">
        <v>0.81271570645757008</v>
      </c>
      <c r="E39" s="184">
        <v>4.181034482758621</v>
      </c>
      <c r="F39" s="185">
        <f t="shared" si="6"/>
        <v>0.25472851260936746</v>
      </c>
      <c r="G39" s="184">
        <v>3.304075235109718</v>
      </c>
      <c r="H39" s="185">
        <f t="shared" si="6"/>
        <v>-0.87695924764890298</v>
      </c>
      <c r="I39" s="184">
        <v>3.5299806576402322</v>
      </c>
      <c r="J39" s="185">
        <f t="shared" si="6"/>
        <v>0.22590542253051415</v>
      </c>
      <c r="K39" s="184">
        <v>1.8514219384793964</v>
      </c>
      <c r="L39" s="185">
        <f t="shared" si="7"/>
        <v>-1.6785587191608358</v>
      </c>
      <c r="M39" s="184">
        <v>3.154897494305239</v>
      </c>
      <c r="N39" s="185">
        <f t="shared" si="7"/>
        <v>1.3034755558258426</v>
      </c>
      <c r="O39" s="185">
        <f t="shared" ref="O39:O42" si="9">IFERROR(M39-C39,"-")</f>
        <v>-0.77140847584401451</v>
      </c>
    </row>
    <row r="40" spans="2:16" x14ac:dyDescent="0.25">
      <c r="B40" s="114" t="s">
        <v>89</v>
      </c>
      <c r="C40" s="184">
        <v>4.4864532019704431</v>
      </c>
      <c r="D40" s="185">
        <v>1.7068833094973246</v>
      </c>
      <c r="E40" s="184">
        <v>4.5913043478260871</v>
      </c>
      <c r="F40" s="185">
        <f t="shared" si="6"/>
        <v>0.10485114585564403</v>
      </c>
      <c r="G40" s="184">
        <v>3.297427652733119</v>
      </c>
      <c r="H40" s="185">
        <f t="shared" si="6"/>
        <v>-1.2938766950929681</v>
      </c>
      <c r="I40" s="184">
        <v>3.3678343949044587</v>
      </c>
      <c r="J40" s="185">
        <f t="shared" si="6"/>
        <v>7.0406742171339687E-2</v>
      </c>
      <c r="K40" s="184">
        <v>2.3424657534246576</v>
      </c>
      <c r="L40" s="185">
        <f t="shared" si="7"/>
        <v>-1.0253686414798011</v>
      </c>
      <c r="M40" s="184">
        <v>2.0477081384471467</v>
      </c>
      <c r="N40" s="185">
        <f t="shared" si="7"/>
        <v>-0.29475761497751085</v>
      </c>
      <c r="O40" s="185">
        <f t="shared" si="9"/>
        <v>-2.4387450635232963</v>
      </c>
    </row>
    <row r="41" spans="2:16" x14ac:dyDescent="0.25">
      <c r="B41" s="114" t="s">
        <v>91</v>
      </c>
      <c r="C41" s="184">
        <v>2.477401129943503</v>
      </c>
      <c r="D41" s="185">
        <v>-5.9322033898303594E-3</v>
      </c>
      <c r="E41" s="184">
        <v>5.7840909090909092</v>
      </c>
      <c r="F41" s="185">
        <f t="shared" si="6"/>
        <v>3.3066897791474061</v>
      </c>
      <c r="G41" s="184">
        <v>4.5852272727272725</v>
      </c>
      <c r="H41" s="185">
        <f t="shared" si="6"/>
        <v>-1.1988636363636367</v>
      </c>
      <c r="I41" s="184">
        <v>4.3421439060205582</v>
      </c>
      <c r="J41" s="185">
        <f t="shared" si="6"/>
        <v>-0.24308336670671427</v>
      </c>
      <c r="K41" s="184">
        <v>2.8416230366492146</v>
      </c>
      <c r="L41" s="185">
        <f t="shared" si="7"/>
        <v>-1.5005208693713437</v>
      </c>
      <c r="M41" s="184" t="s">
        <v>235</v>
      </c>
      <c r="N41" s="185" t="str">
        <f t="shared" si="7"/>
        <v>-</v>
      </c>
      <c r="O41" s="185" t="str">
        <f t="shared" si="9"/>
        <v>-</v>
      </c>
    </row>
    <row r="42" spans="2:16" x14ac:dyDescent="0.25">
      <c r="B42" s="114" t="s">
        <v>93</v>
      </c>
      <c r="C42" s="184">
        <v>2.3587174348697393</v>
      </c>
      <c r="D42" s="185">
        <v>-0.27764620149389696</v>
      </c>
      <c r="E42" s="184">
        <v>3</v>
      </c>
      <c r="F42" s="185">
        <f t="shared" si="6"/>
        <v>0.64128256513026072</v>
      </c>
      <c r="G42" s="184">
        <v>5.0717703349282299</v>
      </c>
      <c r="H42" s="185">
        <f t="shared" si="6"/>
        <v>2.0717703349282299</v>
      </c>
      <c r="I42" s="184">
        <v>2.382857142857143</v>
      </c>
      <c r="J42" s="185">
        <f t="shared" si="6"/>
        <v>-2.6889131920710869</v>
      </c>
      <c r="K42" s="184">
        <v>2.0287009063444108</v>
      </c>
      <c r="L42" s="185">
        <f t="shared" si="7"/>
        <v>-0.3541562365127322</v>
      </c>
      <c r="M42" s="184" t="s">
        <v>235</v>
      </c>
      <c r="N42" s="185" t="str">
        <f t="shared" si="7"/>
        <v>-</v>
      </c>
      <c r="O42" s="185" t="str">
        <f t="shared" si="9"/>
        <v>-</v>
      </c>
    </row>
    <row r="43" spans="2:16" ht="15.75" x14ac:dyDescent="0.25">
      <c r="B43" s="117" t="s">
        <v>30</v>
      </c>
      <c r="C43" s="186">
        <v>2.9469026548672566</v>
      </c>
      <c r="D43" s="187">
        <v>7.0991498019644883E-2</v>
      </c>
      <c r="E43" s="186">
        <v>2.9713552800342025</v>
      </c>
      <c r="F43" s="187">
        <f t="shared" si="6"/>
        <v>2.4452625166945907E-2</v>
      </c>
      <c r="G43" s="186">
        <v>3.4921212121212122</v>
      </c>
      <c r="H43" s="187">
        <f t="shared" si="6"/>
        <v>0.52076593208700972</v>
      </c>
      <c r="I43" s="186">
        <v>3.1378290446613426</v>
      </c>
      <c r="J43" s="187">
        <f t="shared" si="6"/>
        <v>-0.35429216745986958</v>
      </c>
      <c r="K43" s="186">
        <v>1.9869135802469136</v>
      </c>
      <c r="L43" s="187">
        <f t="shared" si="7"/>
        <v>-1.150915464414429</v>
      </c>
      <c r="M43" s="186">
        <v>2.352053817144022</v>
      </c>
      <c r="N43" s="187">
        <v>0.40719667428687911</v>
      </c>
      <c r="O43" s="187">
        <v>-0.66213667952336142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7" t="s">
        <v>290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2.7004048582995952</v>
      </c>
      <c r="D53" s="185">
        <v>-0.65884447145911773</v>
      </c>
      <c r="E53" s="184">
        <v>2.5944700460829493</v>
      </c>
      <c r="F53" s="185">
        <f t="shared" ref="F53:J65" si="10">IFERROR(E53-C53,"-")</f>
        <v>-0.10593481221664591</v>
      </c>
      <c r="G53" s="184">
        <v>4.161290322580645</v>
      </c>
      <c r="H53" s="185">
        <f t="shared" si="10"/>
        <v>1.5668202764976957</v>
      </c>
      <c r="I53" s="184">
        <v>6.7439999999999998</v>
      </c>
      <c r="J53" s="185">
        <f t="shared" si="10"/>
        <v>2.5827096774193548</v>
      </c>
      <c r="K53" s="184">
        <v>2.3481781376518218</v>
      </c>
      <c r="L53" s="185">
        <f t="shared" ref="L53:N65" si="11">IFERROR(K53-I53,"-")</f>
        <v>-4.3958218623481784</v>
      </c>
      <c r="M53" s="184">
        <v>2.965299684542587</v>
      </c>
      <c r="N53" s="185">
        <f t="shared" si="11"/>
        <v>0.61712154689076515</v>
      </c>
      <c r="O53" s="185">
        <f t="shared" ref="O53:O58" si="12">IFERROR(M53-C53,"-")</f>
        <v>0.26489482624299177</v>
      </c>
    </row>
    <row r="54" spans="1:16" x14ac:dyDescent="0.25">
      <c r="A54" s="1">
        <v>2</v>
      </c>
      <c r="B54" s="114" t="s">
        <v>73</v>
      </c>
      <c r="C54" s="184">
        <v>3.477124183006536</v>
      </c>
      <c r="D54" s="185">
        <v>-0.95308176665021449</v>
      </c>
      <c r="E54" s="184">
        <v>1.9236641221374047</v>
      </c>
      <c r="F54" s="185">
        <f t="shared" si="10"/>
        <v>-1.5534600608691314</v>
      </c>
      <c r="G54" s="184">
        <v>1.3333333333333333</v>
      </c>
      <c r="H54" s="185">
        <f t="shared" si="10"/>
        <v>-0.59033078880407142</v>
      </c>
      <c r="I54" s="184">
        <v>6.0659340659340657</v>
      </c>
      <c r="J54" s="185">
        <f t="shared" si="10"/>
        <v>4.7326007326007327</v>
      </c>
      <c r="K54" s="184">
        <v>2.523076923076923</v>
      </c>
      <c r="L54" s="185">
        <f t="shared" si="11"/>
        <v>-3.5428571428571427</v>
      </c>
      <c r="M54" s="184">
        <v>2.5487364620938626</v>
      </c>
      <c r="N54" s="185">
        <f t="shared" si="11"/>
        <v>2.5659539016939625E-2</v>
      </c>
      <c r="O54" s="185">
        <f>IFERROR(M54-C54,"-")</f>
        <v>-0.92838772091267341</v>
      </c>
    </row>
    <row r="55" spans="1:16" x14ac:dyDescent="0.25">
      <c r="A55" s="1">
        <v>3</v>
      </c>
      <c r="B55" s="114" t="s">
        <v>75</v>
      </c>
      <c r="C55" s="184">
        <v>4.2638436482084687</v>
      </c>
      <c r="D55" s="185">
        <v>1.5640981011346775</v>
      </c>
      <c r="E55" s="184">
        <v>4.9245283018867925</v>
      </c>
      <c r="F55" s="185">
        <f t="shared" si="10"/>
        <v>0.66068465367832374</v>
      </c>
      <c r="G55" s="184">
        <v>2.942622950819672</v>
      </c>
      <c r="H55" s="185">
        <f t="shared" si="10"/>
        <v>-1.9819053510671205</v>
      </c>
      <c r="I55" s="184">
        <v>4.7283582089552239</v>
      </c>
      <c r="J55" s="185">
        <f t="shared" si="10"/>
        <v>1.7857352581355519</v>
      </c>
      <c r="K55" s="184">
        <v>2.3403908794788273</v>
      </c>
      <c r="L55" s="185">
        <f t="shared" si="11"/>
        <v>-2.3879673294763966</v>
      </c>
      <c r="M55" s="184">
        <v>3.0795847750865053</v>
      </c>
      <c r="N55" s="185">
        <f t="shared" si="11"/>
        <v>0.73919389560767801</v>
      </c>
      <c r="O55" s="185">
        <f t="shared" si="12"/>
        <v>-1.1842588731219634</v>
      </c>
    </row>
    <row r="56" spans="1:16" x14ac:dyDescent="0.25">
      <c r="A56" s="1">
        <v>4</v>
      </c>
      <c r="B56" s="114" t="s">
        <v>77</v>
      </c>
      <c r="C56" s="184">
        <v>3.4183006535947711</v>
      </c>
      <c r="D56" s="185">
        <v>-4.7762694821518181E-3</v>
      </c>
      <c r="E56" s="184" t="s">
        <v>235</v>
      </c>
      <c r="F56" s="185" t="str">
        <f>IFERROR(E56-C56,"-")</f>
        <v>-</v>
      </c>
      <c r="G56" s="184">
        <v>2.2380952380952381</v>
      </c>
      <c r="H56" s="185" t="str">
        <f>IFERROR(G56-E56,"-")</f>
        <v>-</v>
      </c>
      <c r="I56" s="184">
        <v>4.0331753554502372</v>
      </c>
      <c r="J56" s="185">
        <f>IFERROR(I56-G56,"-")</f>
        <v>1.7950801173549991</v>
      </c>
      <c r="K56" s="184">
        <v>2.1551362683438153</v>
      </c>
      <c r="L56" s="185">
        <f>IFERROR(K56-I56,"-")</f>
        <v>-1.8780390871064219</v>
      </c>
      <c r="M56" s="184">
        <v>2.7394957983193278</v>
      </c>
      <c r="N56" s="185">
        <f>IFERROR(M56-K56,"-")</f>
        <v>0.58435952997551244</v>
      </c>
      <c r="O56" s="185">
        <f t="shared" si="12"/>
        <v>-0.67880485527544332</v>
      </c>
    </row>
    <row r="57" spans="1:16" x14ac:dyDescent="0.25">
      <c r="A57" s="1">
        <v>5</v>
      </c>
      <c r="B57" s="114" t="s">
        <v>79</v>
      </c>
      <c r="C57" s="184">
        <v>3.625994694960212</v>
      </c>
      <c r="D57" s="185">
        <v>-7.0207836685357794E-2</v>
      </c>
      <c r="E57" s="184" t="s">
        <v>235</v>
      </c>
      <c r="F57" s="185" t="str">
        <f t="shared" si="10"/>
        <v>-</v>
      </c>
      <c r="G57" s="184">
        <v>2.3585858585858586</v>
      </c>
      <c r="H57" s="185" t="str">
        <f t="shared" si="10"/>
        <v>-</v>
      </c>
      <c r="I57" s="184">
        <v>3.9170124481327799</v>
      </c>
      <c r="J57" s="185">
        <f t="shared" si="10"/>
        <v>1.5584265895469214</v>
      </c>
      <c r="K57" s="184">
        <v>1.9244851258581235</v>
      </c>
      <c r="L57" s="185">
        <f t="shared" si="11"/>
        <v>-1.9925273222746565</v>
      </c>
      <c r="M57" s="184">
        <v>3.7476635514018692</v>
      </c>
      <c r="N57" s="185">
        <f t="shared" si="11"/>
        <v>1.8231784255437458</v>
      </c>
      <c r="O57" s="185">
        <f t="shared" si="12"/>
        <v>0.12166885644165726</v>
      </c>
    </row>
    <row r="58" spans="1:16" x14ac:dyDescent="0.25">
      <c r="A58" s="1">
        <v>6</v>
      </c>
      <c r="B58" s="114" t="s">
        <v>81</v>
      </c>
      <c r="C58" s="184">
        <v>4.0411764705882351</v>
      </c>
      <c r="D58" s="185">
        <v>-0.28625715773034877</v>
      </c>
      <c r="E58" s="184" t="s">
        <v>235</v>
      </c>
      <c r="F58" s="185" t="str">
        <f t="shared" si="10"/>
        <v>-</v>
      </c>
      <c r="G58" s="184">
        <v>3.528023598820059</v>
      </c>
      <c r="H58" s="185" t="str">
        <f t="shared" si="10"/>
        <v>-</v>
      </c>
      <c r="I58" s="184">
        <v>3.6218487394957983</v>
      </c>
      <c r="J58" s="185">
        <f t="shared" si="10"/>
        <v>9.3825140675739327E-2</v>
      </c>
      <c r="K58" s="184">
        <v>2.751336898395722</v>
      </c>
      <c r="L58" s="185">
        <f t="shared" si="11"/>
        <v>-0.87051184110007629</v>
      </c>
      <c r="M58" s="184">
        <v>4.4098939929328624</v>
      </c>
      <c r="N58" s="185">
        <f t="shared" si="11"/>
        <v>1.6585570945371404</v>
      </c>
      <c r="O58" s="185">
        <f t="shared" si="12"/>
        <v>0.36871752234462729</v>
      </c>
    </row>
    <row r="59" spans="1:16" x14ac:dyDescent="0.25">
      <c r="A59" s="1">
        <v>7</v>
      </c>
      <c r="B59" s="114" t="s">
        <v>83</v>
      </c>
      <c r="C59" s="184">
        <v>2.7550387596899224</v>
      </c>
      <c r="D59" s="185">
        <v>8.7114231388035535E-2</v>
      </c>
      <c r="E59" s="184" t="s">
        <v>235</v>
      </c>
      <c r="F59" s="185" t="str">
        <f t="shared" si="10"/>
        <v>-</v>
      </c>
      <c r="G59" s="184">
        <v>4.4518950437317786</v>
      </c>
      <c r="H59" s="185" t="str">
        <f t="shared" si="10"/>
        <v>-</v>
      </c>
      <c r="I59" s="184">
        <v>2.88671875</v>
      </c>
      <c r="J59" s="185">
        <f t="shared" si="10"/>
        <v>-1.5651762937317786</v>
      </c>
      <c r="K59" s="184">
        <v>2.9450171821305844</v>
      </c>
      <c r="L59" s="185">
        <f t="shared" si="11"/>
        <v>5.8298432130584388E-2</v>
      </c>
      <c r="M59" s="184">
        <v>3.1067193675889326</v>
      </c>
      <c r="N59" s="185">
        <f t="shared" si="11"/>
        <v>0.16170218545834825</v>
      </c>
      <c r="O59" s="185">
        <f>IFERROR(M59-C59,"-")</f>
        <v>0.35168060789901023</v>
      </c>
    </row>
    <row r="60" spans="1:16" x14ac:dyDescent="0.25">
      <c r="A60" s="1">
        <v>8</v>
      </c>
      <c r="B60" s="114" t="s">
        <v>85</v>
      </c>
      <c r="C60" s="184">
        <v>4.3314763231197775</v>
      </c>
      <c r="D60" s="185">
        <v>0.6675418968902691</v>
      </c>
      <c r="E60" s="184" t="s">
        <v>235</v>
      </c>
      <c r="F60" s="185" t="str">
        <f t="shared" si="10"/>
        <v>-</v>
      </c>
      <c r="G60" s="184">
        <v>4.6054852320675108</v>
      </c>
      <c r="H60" s="185" t="str">
        <f t="shared" si="10"/>
        <v>-</v>
      </c>
      <c r="I60" s="184">
        <v>4.543408360128617</v>
      </c>
      <c r="J60" s="185">
        <f t="shared" si="10"/>
        <v>-6.2076871938893774E-2</v>
      </c>
      <c r="K60" s="184">
        <v>3.6196473551637278</v>
      </c>
      <c r="L60" s="185">
        <f t="shared" si="11"/>
        <v>-0.92376100496488922</v>
      </c>
      <c r="M60" s="184">
        <v>3.9816176470588234</v>
      </c>
      <c r="N60" s="185">
        <f t="shared" si="11"/>
        <v>0.36197029189509555</v>
      </c>
      <c r="O60" s="185">
        <f>IFERROR(M60-C60,"-")</f>
        <v>-0.34985867606095411</v>
      </c>
    </row>
    <row r="61" spans="1:16" x14ac:dyDescent="0.25">
      <c r="A61" s="1">
        <v>9</v>
      </c>
      <c r="B61" s="114" t="s">
        <v>87</v>
      </c>
      <c r="C61" s="184">
        <v>6.7027707808564232</v>
      </c>
      <c r="D61" s="185">
        <v>3.5465207808564232</v>
      </c>
      <c r="E61" s="184">
        <v>3.5121951219512195</v>
      </c>
      <c r="F61" s="185">
        <f t="shared" si="10"/>
        <v>-3.1905756589052037</v>
      </c>
      <c r="G61" s="184">
        <v>3.9714285714285715</v>
      </c>
      <c r="H61" s="185">
        <f t="shared" si="10"/>
        <v>0.45923344947735201</v>
      </c>
      <c r="I61" s="184">
        <v>6.0128755364806867</v>
      </c>
      <c r="J61" s="185">
        <f t="shared" si="10"/>
        <v>2.0414469650521152</v>
      </c>
      <c r="K61" s="184">
        <v>2.7448071216617209</v>
      </c>
      <c r="L61" s="185">
        <f t="shared" si="11"/>
        <v>-3.2680684148189658</v>
      </c>
      <c r="M61" s="184">
        <v>3.7272727272727271</v>
      </c>
      <c r="N61" s="185">
        <f t="shared" si="11"/>
        <v>0.98246560561100615</v>
      </c>
      <c r="O61" s="185">
        <f t="shared" ref="O61:O64" si="13">IFERROR(M61-C61,"-")</f>
        <v>-2.9754980535836961</v>
      </c>
    </row>
    <row r="62" spans="1:16" x14ac:dyDescent="0.25">
      <c r="A62" s="1">
        <v>10</v>
      </c>
      <c r="B62" s="114" t="s">
        <v>89</v>
      </c>
      <c r="C62" s="184">
        <v>5.7292069632495162</v>
      </c>
      <c r="D62" s="185">
        <v>2.7449798339119766</v>
      </c>
      <c r="E62" s="184">
        <v>4.0769230769230766</v>
      </c>
      <c r="F62" s="185">
        <f t="shared" si="10"/>
        <v>-1.6522838863264395</v>
      </c>
      <c r="G62" s="184">
        <v>4.4697508896797151</v>
      </c>
      <c r="H62" s="185">
        <f t="shared" si="10"/>
        <v>0.39282781275663847</v>
      </c>
      <c r="I62" s="184">
        <v>6.8482142857142856</v>
      </c>
      <c r="J62" s="185">
        <f t="shared" si="10"/>
        <v>2.3784633960345705</v>
      </c>
      <c r="K62" s="184">
        <v>3.0921052631578947</v>
      </c>
      <c r="L62" s="185">
        <f t="shared" si="11"/>
        <v>-3.7561090225563909</v>
      </c>
      <c r="M62" s="184">
        <v>2.6271186440677967</v>
      </c>
      <c r="N62" s="185">
        <f t="shared" si="11"/>
        <v>-0.46498661909009797</v>
      </c>
      <c r="O62" s="185">
        <f t="shared" si="13"/>
        <v>-3.1020883191817195</v>
      </c>
    </row>
    <row r="63" spans="1:16" x14ac:dyDescent="0.25">
      <c r="A63" s="1">
        <v>11</v>
      </c>
      <c r="B63" s="114" t="s">
        <v>91</v>
      </c>
      <c r="C63" s="184">
        <v>2.9713375796178343</v>
      </c>
      <c r="D63" s="185">
        <v>-0.44396296683025316</v>
      </c>
      <c r="E63" s="184">
        <v>3.8076923076923075</v>
      </c>
      <c r="F63" s="185">
        <f t="shared" si="10"/>
        <v>0.8363547280744732</v>
      </c>
      <c r="G63" s="184">
        <v>4.7018633540372674</v>
      </c>
      <c r="H63" s="185">
        <f t="shared" si="10"/>
        <v>0.89417104634495992</v>
      </c>
      <c r="I63" s="184">
        <v>3.5920303605313091</v>
      </c>
      <c r="J63" s="185">
        <f t="shared" si="10"/>
        <v>-1.1098329935059583</v>
      </c>
      <c r="K63" s="184">
        <v>4.0610079575596814</v>
      </c>
      <c r="L63" s="185">
        <f t="shared" si="11"/>
        <v>0.46897759702837227</v>
      </c>
      <c r="M63" s="184" t="s">
        <v>235</v>
      </c>
      <c r="N63" s="185" t="str">
        <f t="shared" si="11"/>
        <v>-</v>
      </c>
      <c r="O63" s="185" t="str">
        <f t="shared" si="13"/>
        <v>-</v>
      </c>
    </row>
    <row r="64" spans="1:16" x14ac:dyDescent="0.25">
      <c r="A64" s="1">
        <v>12</v>
      </c>
      <c r="B64" s="114" t="s">
        <v>93</v>
      </c>
      <c r="C64" s="184">
        <v>3.083743842364532</v>
      </c>
      <c r="D64" s="185">
        <v>-0.47979023993103809</v>
      </c>
      <c r="E64" s="184">
        <v>3</v>
      </c>
      <c r="F64" s="185">
        <f t="shared" si="10"/>
        <v>-8.3743842364532028E-2</v>
      </c>
      <c r="G64" s="184">
        <v>5.8194444444444446</v>
      </c>
      <c r="H64" s="185">
        <f t="shared" si="10"/>
        <v>2.8194444444444446</v>
      </c>
      <c r="I64" s="184">
        <v>3.5428571428571427</v>
      </c>
      <c r="J64" s="185">
        <f t="shared" si="10"/>
        <v>-2.2765873015873019</v>
      </c>
      <c r="K64" s="184">
        <v>3.4948240165631468</v>
      </c>
      <c r="L64" s="185">
        <f t="shared" si="11"/>
        <v>-4.803312629399592E-2</v>
      </c>
      <c r="M64" s="184" t="s">
        <v>235</v>
      </c>
      <c r="N64" s="185" t="str">
        <f t="shared" si="11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>
        <v>3.9447973713033955</v>
      </c>
      <c r="D65" s="187">
        <v>0.50199882982664068</v>
      </c>
      <c r="E65" s="186">
        <v>2.8590308370044051</v>
      </c>
      <c r="F65" s="187">
        <f t="shared" si="10"/>
        <v>-1.0857665342989904</v>
      </c>
      <c r="G65" s="186">
        <v>4.0615384615384613</v>
      </c>
      <c r="H65" s="187">
        <f t="shared" si="10"/>
        <v>1.2025076245340562</v>
      </c>
      <c r="I65" s="186">
        <v>4.3818909762858027</v>
      </c>
      <c r="J65" s="187">
        <f t="shared" si="10"/>
        <v>0.32035251474734139</v>
      </c>
      <c r="K65" s="186">
        <v>2.7709137709137708</v>
      </c>
      <c r="L65" s="187">
        <f t="shared" si="11"/>
        <v>-1.6109772053720319</v>
      </c>
      <c r="M65" s="186">
        <v>3.1732131358660656</v>
      </c>
      <c r="N65" s="187">
        <v>0.58487507078635392</v>
      </c>
      <c r="O65" s="187">
        <v>-0.89027500642642465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7" t="s">
        <v>291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1.7109375</v>
      </c>
      <c r="D75" s="185">
        <v>-1.1972903481012658</v>
      </c>
      <c r="E75" s="184">
        <v>3.1298076923076925</v>
      </c>
      <c r="F75" s="185">
        <f t="shared" ref="F75:J77" si="14">IFERROR(E75-C75,"-")</f>
        <v>1.4188701923076925</v>
      </c>
      <c r="G75" s="184">
        <v>5.822222222222222</v>
      </c>
      <c r="H75" s="185">
        <f t="shared" si="14"/>
        <v>2.6924145299145295</v>
      </c>
      <c r="I75" s="184">
        <v>2.75</v>
      </c>
      <c r="J75" s="185">
        <f t="shared" si="14"/>
        <v>-3.072222222222222</v>
      </c>
      <c r="K75" s="184">
        <v>1.8202411399342346</v>
      </c>
      <c r="L75" s="185">
        <f t="shared" ref="L75:L77" si="15">IFERROR(K75-I75,"-")</f>
        <v>-0.92975886006576536</v>
      </c>
      <c r="M75" s="184">
        <v>1.7921146953405018</v>
      </c>
      <c r="N75" s="185">
        <f t="shared" ref="N75:N77" si="16">IFERROR(M75-K75,"-")</f>
        <v>-2.8126444593732813E-2</v>
      </c>
      <c r="O75" s="185">
        <f t="shared" ref="O75" si="17">IFERROR(M75-C75,"-")</f>
        <v>8.1177195340501829E-2</v>
      </c>
    </row>
    <row r="76" spans="1:16" x14ac:dyDescent="0.25">
      <c r="A76" s="1">
        <v>2</v>
      </c>
      <c r="B76" s="114" t="s">
        <v>73</v>
      </c>
      <c r="C76" s="184">
        <v>2.4314285714285715</v>
      </c>
      <c r="D76" s="185">
        <v>-1.0645714285714285</v>
      </c>
      <c r="E76" s="184">
        <v>2.0408163265306123</v>
      </c>
      <c r="F76" s="185">
        <f t="shared" si="14"/>
        <v>-0.3906122448979592</v>
      </c>
      <c r="G76" s="184">
        <v>21.521739130434781</v>
      </c>
      <c r="H76" s="185">
        <f t="shared" si="14"/>
        <v>19.480922803904168</v>
      </c>
      <c r="I76" s="184">
        <v>2.0714285714285716</v>
      </c>
      <c r="J76" s="185">
        <f t="shared" si="14"/>
        <v>-19.450310559006208</v>
      </c>
      <c r="K76" s="184">
        <v>1.8748913987836664</v>
      </c>
      <c r="L76" s="185">
        <f t="shared" si="15"/>
        <v>-0.19653717264490522</v>
      </c>
      <c r="M76" s="184">
        <v>1.8297297297297297</v>
      </c>
      <c r="N76" s="185">
        <f t="shared" si="16"/>
        <v>-4.5161669053936704E-2</v>
      </c>
      <c r="O76" s="185">
        <f>IFERROR(M76-C76,"-")</f>
        <v>-0.6016988416988418</v>
      </c>
    </row>
    <row r="77" spans="1:16" x14ac:dyDescent="0.25">
      <c r="A77" s="1">
        <v>3</v>
      </c>
      <c r="B77" s="114" t="s">
        <v>75</v>
      </c>
      <c r="C77" s="184">
        <v>1.8187772925764192</v>
      </c>
      <c r="D77" s="185">
        <v>-0.47069639163410693</v>
      </c>
      <c r="E77" s="184">
        <v>1.9776119402985075</v>
      </c>
      <c r="F77" s="185">
        <f t="shared" si="14"/>
        <v>0.15883464772208833</v>
      </c>
      <c r="G77" s="184">
        <v>7.75</v>
      </c>
      <c r="H77" s="185">
        <f t="shared" si="14"/>
        <v>5.7723880597014929</v>
      </c>
      <c r="I77" s="184">
        <v>1.4814814814814814</v>
      </c>
      <c r="J77" s="185">
        <f t="shared" si="14"/>
        <v>-6.268518518518519</v>
      </c>
      <c r="K77" s="184">
        <v>1.7829880043620501</v>
      </c>
      <c r="L77" s="185">
        <f t="shared" si="15"/>
        <v>0.30150652288056867</v>
      </c>
      <c r="M77" s="184">
        <v>1.7684271619268717</v>
      </c>
      <c r="N77" s="185">
        <f t="shared" si="16"/>
        <v>-1.4560842435178412E-2</v>
      </c>
      <c r="O77" s="185">
        <f t="shared" ref="O77:O80" si="18">IFERROR(M77-C77,"-")</f>
        <v>-5.035013064954752E-2</v>
      </c>
    </row>
    <row r="78" spans="1:16" x14ac:dyDescent="0.25">
      <c r="A78" s="1">
        <v>4</v>
      </c>
      <c r="B78" s="114" t="s">
        <v>77</v>
      </c>
      <c r="C78" s="184">
        <v>3.0558375634517767</v>
      </c>
      <c r="D78" s="185">
        <v>0.981187485691279</v>
      </c>
      <c r="E78" s="184" t="s">
        <v>235</v>
      </c>
      <c r="F78" s="185" t="str">
        <f>IFERROR(E78-C78,"-")</f>
        <v>-</v>
      </c>
      <c r="G78" s="184">
        <v>8.0615384615384613</v>
      </c>
      <c r="H78" s="185" t="str">
        <f>IFERROR(G78-E78,"-")</f>
        <v>-</v>
      </c>
      <c r="I78" s="184">
        <v>1.7333333333333334</v>
      </c>
      <c r="J78" s="185">
        <f>IFERROR(I78-G78,"-")</f>
        <v>-6.3282051282051279</v>
      </c>
      <c r="K78" s="184">
        <v>1.6107336956521738</v>
      </c>
      <c r="L78" s="185">
        <f>IFERROR(K78-I78,"-")</f>
        <v>-0.12259963768115956</v>
      </c>
      <c r="M78" s="184">
        <v>1.5257731958762886</v>
      </c>
      <c r="N78" s="185">
        <f>IFERROR(M78-K78,"-")</f>
        <v>-8.4960499775885268E-2</v>
      </c>
      <c r="O78" s="185">
        <f t="shared" si="18"/>
        <v>-1.5300643675754881</v>
      </c>
    </row>
    <row r="79" spans="1:16" x14ac:dyDescent="0.25">
      <c r="A79" s="1">
        <v>5</v>
      </c>
      <c r="B79" s="114" t="s">
        <v>79</v>
      </c>
      <c r="C79" s="184">
        <v>2.0534883720930233</v>
      </c>
      <c r="D79" s="185">
        <v>9.2178848283499537E-2</v>
      </c>
      <c r="E79" s="184" t="s">
        <v>235</v>
      </c>
      <c r="F79" s="185" t="str">
        <f t="shared" ref="F79:J87" si="19">IFERROR(E79-C79,"-")</f>
        <v>-</v>
      </c>
      <c r="G79" s="184">
        <v>2.546875</v>
      </c>
      <c r="H79" s="185" t="str">
        <f t="shared" si="19"/>
        <v>-</v>
      </c>
      <c r="I79" s="184">
        <v>1.8520000000000001</v>
      </c>
      <c r="J79" s="185">
        <f t="shared" si="19"/>
        <v>-0.69487499999999991</v>
      </c>
      <c r="K79" s="184">
        <v>1.7168525402726147</v>
      </c>
      <c r="L79" s="185">
        <f t="shared" ref="L79:L87" si="20">IFERROR(K79-I79,"-")</f>
        <v>-0.1351474597273854</v>
      </c>
      <c r="M79" s="184">
        <v>2.0689013035381749</v>
      </c>
      <c r="N79" s="185">
        <f t="shared" ref="N79:N86" si="21">IFERROR(M79-K79,"-")</f>
        <v>0.35204876326556023</v>
      </c>
      <c r="O79" s="185">
        <f t="shared" si="18"/>
        <v>1.5412931445151656E-2</v>
      </c>
    </row>
    <row r="80" spans="1:16" x14ac:dyDescent="0.25">
      <c r="A80" s="1">
        <v>6</v>
      </c>
      <c r="B80" s="114" t="s">
        <v>81</v>
      </c>
      <c r="C80" s="184">
        <v>2.1336898395721926</v>
      </c>
      <c r="D80" s="185">
        <v>-8.8532382650029717E-2</v>
      </c>
      <c r="E80" s="184" t="s">
        <v>235</v>
      </c>
      <c r="F80" s="185" t="str">
        <f t="shared" si="19"/>
        <v>-</v>
      </c>
      <c r="G80" s="184">
        <v>2.146276595744681</v>
      </c>
      <c r="H80" s="185" t="str">
        <f t="shared" si="19"/>
        <v>-</v>
      </c>
      <c r="I80" s="184">
        <v>1.7186440677966102</v>
      </c>
      <c r="J80" s="185">
        <f t="shared" si="19"/>
        <v>-0.42763252794807083</v>
      </c>
      <c r="K80" s="184">
        <v>1.495353159851301</v>
      </c>
      <c r="L80" s="185">
        <f t="shared" si="20"/>
        <v>-0.22329090794530915</v>
      </c>
      <c r="M80" s="184">
        <v>1.7713498622589532</v>
      </c>
      <c r="N80" s="185">
        <f t="shared" si="21"/>
        <v>0.27599670240765217</v>
      </c>
      <c r="O80" s="185">
        <f t="shared" si="18"/>
        <v>-0.36233997731323941</v>
      </c>
    </row>
    <row r="81" spans="1:16" x14ac:dyDescent="0.25">
      <c r="A81" s="1">
        <v>7</v>
      </c>
      <c r="B81" s="114" t="s">
        <v>83</v>
      </c>
      <c r="C81" s="184">
        <v>2.2923832923832923</v>
      </c>
      <c r="D81" s="185">
        <v>-0.44630283900356904</v>
      </c>
      <c r="E81" s="184" t="s">
        <v>235</v>
      </c>
      <c r="F81" s="185" t="str">
        <f t="shared" si="19"/>
        <v>-</v>
      </c>
      <c r="G81" s="184">
        <v>2.2857142857142856</v>
      </c>
      <c r="H81" s="185" t="str">
        <f t="shared" si="19"/>
        <v>-</v>
      </c>
      <c r="I81" s="184">
        <v>1.7058823529411764</v>
      </c>
      <c r="J81" s="185">
        <f t="shared" si="19"/>
        <v>-0.57983193277310918</v>
      </c>
      <c r="K81" s="184">
        <v>1.7166186359269933</v>
      </c>
      <c r="L81" s="185">
        <f t="shared" si="20"/>
        <v>1.0736282985816858E-2</v>
      </c>
      <c r="M81" s="184">
        <v>2.0752351097178683</v>
      </c>
      <c r="N81" s="185">
        <f t="shared" si="21"/>
        <v>0.35861647379087502</v>
      </c>
      <c r="O81" s="185">
        <f>IFERROR(M81-C81,"-")</f>
        <v>-0.21714818266542402</v>
      </c>
    </row>
    <row r="82" spans="1:16" x14ac:dyDescent="0.25">
      <c r="A82" s="1">
        <v>8</v>
      </c>
      <c r="B82" s="114" t="s">
        <v>85</v>
      </c>
      <c r="C82" s="184">
        <v>2.0317948717948719</v>
      </c>
      <c r="D82" s="185">
        <v>-1.0919707634915006</v>
      </c>
      <c r="E82" s="184">
        <v>2.8</v>
      </c>
      <c r="F82" s="185">
        <f t="shared" si="19"/>
        <v>0.76820512820512787</v>
      </c>
      <c r="G82" s="184">
        <v>2.3372549019607844</v>
      </c>
      <c r="H82" s="185">
        <f t="shared" si="19"/>
        <v>-0.46274509803921537</v>
      </c>
      <c r="I82" s="184">
        <v>2.0665110851808635</v>
      </c>
      <c r="J82" s="185">
        <f t="shared" si="19"/>
        <v>-0.27074381677992099</v>
      </c>
      <c r="K82" s="184">
        <v>1.632882882882883</v>
      </c>
      <c r="L82" s="185">
        <f t="shared" si="20"/>
        <v>-0.43362820229798049</v>
      </c>
      <c r="M82" s="184">
        <v>2.7041884816753927</v>
      </c>
      <c r="N82" s="185">
        <f t="shared" si="21"/>
        <v>1.0713055987925098</v>
      </c>
      <c r="O82" s="185">
        <f>IFERROR(M82-C82,"-")</f>
        <v>0.67239360988052077</v>
      </c>
    </row>
    <row r="83" spans="1:16" x14ac:dyDescent="0.25">
      <c r="A83" s="1">
        <v>9</v>
      </c>
      <c r="B83" s="114" t="s">
        <v>87</v>
      </c>
      <c r="C83" s="184">
        <v>2.2933333333333334</v>
      </c>
      <c r="D83" s="185">
        <v>-0.77417721518987337</v>
      </c>
      <c r="E83" s="184">
        <v>4.5466666666666669</v>
      </c>
      <c r="F83" s="185">
        <f t="shared" si="19"/>
        <v>2.2533333333333334</v>
      </c>
      <c r="G83" s="184">
        <v>2.653250773993808</v>
      </c>
      <c r="H83" s="185">
        <f t="shared" si="19"/>
        <v>-1.8934158926728588</v>
      </c>
      <c r="I83" s="184">
        <v>1.4929577464788732</v>
      </c>
      <c r="J83" s="185">
        <f t="shared" si="19"/>
        <v>-1.1602930275149348</v>
      </c>
      <c r="K83" s="184">
        <v>1.6341991341991342</v>
      </c>
      <c r="L83" s="185">
        <f t="shared" si="20"/>
        <v>0.14124138772026096</v>
      </c>
      <c r="M83" s="184">
        <v>2.9760837070254111</v>
      </c>
      <c r="N83" s="185">
        <f t="shared" si="21"/>
        <v>1.3418845728262769</v>
      </c>
      <c r="O83" s="185">
        <f t="shared" ref="O83:O86" si="22">IFERROR(M83-C83,"-")</f>
        <v>0.68275037369207769</v>
      </c>
    </row>
    <row r="84" spans="1:16" x14ac:dyDescent="0.25">
      <c r="A84" s="1">
        <v>10</v>
      </c>
      <c r="B84" s="114" t="s">
        <v>89</v>
      </c>
      <c r="C84" s="184">
        <v>2.3084745762711862</v>
      </c>
      <c r="D84" s="185">
        <v>-0.31916008415035924</v>
      </c>
      <c r="E84" s="184">
        <v>4.7415730337078648</v>
      </c>
      <c r="F84" s="185">
        <f t="shared" si="19"/>
        <v>2.4330984574366785</v>
      </c>
      <c r="G84" s="184">
        <v>2.3313782991202348</v>
      </c>
      <c r="H84" s="185">
        <f t="shared" si="19"/>
        <v>-2.41019473458763</v>
      </c>
      <c r="I84" s="184">
        <v>1.4381188118811881</v>
      </c>
      <c r="J84" s="185">
        <f t="shared" si="19"/>
        <v>-0.89325948723904669</v>
      </c>
      <c r="K84" s="184">
        <v>1.807511737089202</v>
      </c>
      <c r="L84" s="185">
        <f t="shared" si="20"/>
        <v>0.36939292520801392</v>
      </c>
      <c r="M84" s="184">
        <v>1.82687338501292</v>
      </c>
      <c r="N84" s="185">
        <f t="shared" si="21"/>
        <v>1.9361647923717973E-2</v>
      </c>
      <c r="O84" s="185">
        <f t="shared" si="22"/>
        <v>-0.48160119125826628</v>
      </c>
    </row>
    <row r="85" spans="1:16" x14ac:dyDescent="0.25">
      <c r="A85" s="1">
        <v>11</v>
      </c>
      <c r="B85" s="114" t="s">
        <v>91</v>
      </c>
      <c r="C85" s="184">
        <v>2.0837563451776648</v>
      </c>
      <c r="D85" s="185">
        <v>0.23918705678815178</v>
      </c>
      <c r="E85" s="184">
        <v>6.612903225806452</v>
      </c>
      <c r="F85" s="185">
        <f t="shared" si="19"/>
        <v>4.5291468806287867</v>
      </c>
      <c r="G85" s="184">
        <v>3.3333333333333335</v>
      </c>
      <c r="H85" s="185">
        <f t="shared" si="19"/>
        <v>-3.2795698924731185</v>
      </c>
      <c r="I85" s="184">
        <v>6.9090909090909092</v>
      </c>
      <c r="J85" s="185">
        <f t="shared" si="19"/>
        <v>3.5757575757575757</v>
      </c>
      <c r="K85" s="184">
        <v>1.6537467700258397</v>
      </c>
      <c r="L85" s="185">
        <f t="shared" si="20"/>
        <v>-5.2553441390650697</v>
      </c>
      <c r="M85" s="184" t="s">
        <v>235</v>
      </c>
      <c r="N85" s="185" t="str">
        <f t="shared" si="21"/>
        <v>-</v>
      </c>
      <c r="O85" s="185" t="str">
        <f t="shared" si="22"/>
        <v>-</v>
      </c>
    </row>
    <row r="86" spans="1:16" x14ac:dyDescent="0.25">
      <c r="A86" s="1">
        <v>12</v>
      </c>
      <c r="B86" s="114" t="s">
        <v>93</v>
      </c>
      <c r="C86" s="184">
        <v>1.8614864864864864</v>
      </c>
      <c r="D86" s="185">
        <v>0.17304205946337903</v>
      </c>
      <c r="E86" s="184" t="s">
        <v>235</v>
      </c>
      <c r="F86" s="185" t="str">
        <f t="shared" si="19"/>
        <v>-</v>
      </c>
      <c r="G86" s="184">
        <v>3.4153846153846152</v>
      </c>
      <c r="H86" s="185" t="str">
        <f t="shared" si="19"/>
        <v>-</v>
      </c>
      <c r="I86" s="184">
        <v>1.6974025974025975</v>
      </c>
      <c r="J86" s="185">
        <f t="shared" si="19"/>
        <v>-1.7179820179820178</v>
      </c>
      <c r="K86" s="184">
        <v>1.5575515635395876</v>
      </c>
      <c r="L86" s="185">
        <f t="shared" si="20"/>
        <v>-0.1398510338630099</v>
      </c>
      <c r="M86" s="184" t="s">
        <v>235</v>
      </c>
      <c r="N86" s="185" t="str">
        <f t="shared" si="21"/>
        <v>-</v>
      </c>
      <c r="O86" s="185" t="str">
        <f t="shared" si="22"/>
        <v>-</v>
      </c>
    </row>
    <row r="87" spans="1:16" ht="15.75" x14ac:dyDescent="0.25">
      <c r="B87" s="117" t="s">
        <v>30</v>
      </c>
      <c r="C87" s="186">
        <v>2.1805181695827724</v>
      </c>
      <c r="D87" s="187">
        <v>-0.35337430944926407</v>
      </c>
      <c r="E87" s="186">
        <v>3.017490952955368</v>
      </c>
      <c r="F87" s="187">
        <f t="shared" si="19"/>
        <v>0.83697278337259551</v>
      </c>
      <c r="G87" s="186">
        <v>2.8944099378881987</v>
      </c>
      <c r="H87" s="187">
        <f t="shared" si="19"/>
        <v>-0.12308101506716929</v>
      </c>
      <c r="I87" s="186">
        <v>1.9886201991465149</v>
      </c>
      <c r="J87" s="187">
        <f t="shared" si="19"/>
        <v>-0.90578973874168378</v>
      </c>
      <c r="K87" s="186">
        <v>1.6990074944298157</v>
      </c>
      <c r="L87" s="187">
        <f t="shared" si="20"/>
        <v>-0.2896127047166992</v>
      </c>
      <c r="M87" s="186">
        <v>1.9716629381058912</v>
      </c>
      <c r="N87" s="187">
        <v>0.25484535432754596</v>
      </c>
      <c r="O87" s="187">
        <v>-0.23408506341675817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7" t="s">
        <v>292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5.5732436472346789</v>
      </c>
      <c r="D97" s="185">
        <v>-0.31763148616980352</v>
      </c>
      <c r="E97" s="184">
        <v>5.9151985667363389</v>
      </c>
      <c r="F97" s="185">
        <f t="shared" ref="F97:J99" si="23">IFERROR(E97-C97,"-")</f>
        <v>0.34195491950166002</v>
      </c>
      <c r="G97" s="184">
        <v>4.9897750511247443</v>
      </c>
      <c r="H97" s="185">
        <f t="shared" si="23"/>
        <v>-0.92542351561159464</v>
      </c>
      <c r="I97" s="184">
        <v>5.4038301415487098</v>
      </c>
      <c r="J97" s="185">
        <f t="shared" si="23"/>
        <v>0.41405509042396549</v>
      </c>
      <c r="K97" s="184">
        <v>3.2751599767306572</v>
      </c>
      <c r="L97" s="185">
        <f t="shared" ref="L97:L99" si="24">IFERROR(K97-I97,"-")</f>
        <v>-2.1286701648180526</v>
      </c>
      <c r="M97" s="184">
        <v>5.1177835051546392</v>
      </c>
      <c r="N97" s="185">
        <f t="shared" ref="N97:N99" si="25">IFERROR(M97-K97,"-")</f>
        <v>1.842623528423982</v>
      </c>
      <c r="O97" s="185">
        <f t="shared" ref="O97" si="26">IFERROR(M97-C97,"-")</f>
        <v>-0.45546014208003971</v>
      </c>
    </row>
    <row r="98" spans="2:15" x14ac:dyDescent="0.25">
      <c r="B98" s="114" t="s">
        <v>73</v>
      </c>
      <c r="C98" s="184">
        <v>5.7500799999999996</v>
      </c>
      <c r="D98" s="185">
        <v>0.11713116829340375</v>
      </c>
      <c r="E98" s="184">
        <v>4.6653090560613322</v>
      </c>
      <c r="F98" s="185">
        <f t="shared" si="23"/>
        <v>-1.0847709439386675</v>
      </c>
      <c r="G98" s="184">
        <v>4.9833333333333334</v>
      </c>
      <c r="H98" s="185">
        <f t="shared" si="23"/>
        <v>0.31802427727200122</v>
      </c>
      <c r="I98" s="184">
        <v>4.7217228464419474</v>
      </c>
      <c r="J98" s="185">
        <f t="shared" si="23"/>
        <v>-0.261610486891386</v>
      </c>
      <c r="K98" s="184">
        <v>4.4274415405777168</v>
      </c>
      <c r="L98" s="185">
        <f t="shared" si="24"/>
        <v>-0.29428130586423062</v>
      </c>
      <c r="M98" s="184">
        <v>4.3072524044710168</v>
      </c>
      <c r="N98" s="185">
        <f t="shared" si="25"/>
        <v>-0.12018913610670001</v>
      </c>
      <c r="O98" s="185">
        <f>IFERROR(M98-C98,"-")</f>
        <v>-1.4428275955289829</v>
      </c>
    </row>
    <row r="99" spans="2:15" x14ac:dyDescent="0.25">
      <c r="B99" s="114" t="s">
        <v>75</v>
      </c>
      <c r="C99" s="184">
        <v>5.850066577896138</v>
      </c>
      <c r="D99" s="185">
        <v>0.79578462796201421</v>
      </c>
      <c r="E99" s="184">
        <v>8.1109550561797761</v>
      </c>
      <c r="F99" s="185">
        <f t="shared" si="23"/>
        <v>2.260888478283638</v>
      </c>
      <c r="G99" s="184">
        <v>4.7155688622754495</v>
      </c>
      <c r="H99" s="185">
        <f t="shared" si="23"/>
        <v>-3.3953861939043266</v>
      </c>
      <c r="I99" s="184">
        <v>4.9037656903765692</v>
      </c>
      <c r="J99" s="185">
        <f t="shared" si="23"/>
        <v>0.18819682810111971</v>
      </c>
      <c r="K99" s="184">
        <v>4.5472770795930577</v>
      </c>
      <c r="L99" s="185">
        <f t="shared" si="24"/>
        <v>-0.35648861078351146</v>
      </c>
      <c r="M99" s="184">
        <v>4.484695310306094</v>
      </c>
      <c r="N99" s="185">
        <f t="shared" si="25"/>
        <v>-6.2581769286963684E-2</v>
      </c>
      <c r="O99" s="185">
        <f t="shared" ref="O99:O102" si="27">IFERROR(M99-C99,"-")</f>
        <v>-1.365371267590044</v>
      </c>
    </row>
    <row r="100" spans="2:15" x14ac:dyDescent="0.25">
      <c r="B100" s="114" t="s">
        <v>77</v>
      </c>
      <c r="C100" s="184">
        <v>5.3364279398762156</v>
      </c>
      <c r="D100" s="185">
        <v>-0.60602103971562116</v>
      </c>
      <c r="E100" s="184" t="s">
        <v>235</v>
      </c>
      <c r="F100" s="185" t="str">
        <f>IFERROR(E100-C100,"-")</f>
        <v>-</v>
      </c>
      <c r="G100" s="184">
        <v>6.4630872483221475</v>
      </c>
      <c r="H100" s="185" t="str">
        <f>IFERROR(G100-E100,"-")</f>
        <v>-</v>
      </c>
      <c r="I100" s="184">
        <v>4.0942293644996344</v>
      </c>
      <c r="J100" s="185">
        <f>IFERROR(I100-G100,"-")</f>
        <v>-2.3688578838225132</v>
      </c>
      <c r="K100" s="184">
        <v>3.8825409508589694</v>
      </c>
      <c r="L100" s="185">
        <f>IFERROR(K100-I100,"-")</f>
        <v>-0.21168841364066493</v>
      </c>
      <c r="M100" s="184">
        <v>4.6696662917135354</v>
      </c>
      <c r="N100" s="185">
        <f>IFERROR(M100-K100,"-")</f>
        <v>0.78712534085456598</v>
      </c>
      <c r="O100" s="185">
        <f t="shared" si="27"/>
        <v>-0.66676164816268013</v>
      </c>
    </row>
    <row r="101" spans="2:15" x14ac:dyDescent="0.25">
      <c r="B101" s="114" t="s">
        <v>79</v>
      </c>
      <c r="C101" s="184">
        <v>5.2955876610698942</v>
      </c>
      <c r="D101" s="185">
        <v>-0.44713289520998423</v>
      </c>
      <c r="E101" s="184" t="s">
        <v>235</v>
      </c>
      <c r="F101" s="185" t="str">
        <f t="shared" ref="F101:J109" si="28">IFERROR(E101-C101,"-")</f>
        <v>-</v>
      </c>
      <c r="G101" s="184">
        <v>3.2746113989637307</v>
      </c>
      <c r="H101" s="185" t="str">
        <f t="shared" si="28"/>
        <v>-</v>
      </c>
      <c r="I101" s="184">
        <v>5.09784324039979</v>
      </c>
      <c r="J101" s="185">
        <f t="shared" si="28"/>
        <v>1.8232318414360593</v>
      </c>
      <c r="K101" s="184">
        <v>4.569230769230769</v>
      </c>
      <c r="L101" s="185">
        <f t="shared" ref="L101:L109" si="29">IFERROR(K101-I101,"-")</f>
        <v>-0.52861247116902099</v>
      </c>
      <c r="M101" s="184">
        <v>5.1427406199021206</v>
      </c>
      <c r="N101" s="185">
        <f t="shared" ref="N101:N108" si="30">IFERROR(M101-K101,"-")</f>
        <v>0.57350985067135163</v>
      </c>
      <c r="O101" s="185">
        <f t="shared" si="27"/>
        <v>-0.15284704116777359</v>
      </c>
    </row>
    <row r="102" spans="2:15" x14ac:dyDescent="0.25">
      <c r="B102" s="114" t="s">
        <v>81</v>
      </c>
      <c r="C102" s="184">
        <v>6.3745901639344265</v>
      </c>
      <c r="D102" s="185">
        <v>0.17893799002138255</v>
      </c>
      <c r="E102" s="184" t="s">
        <v>235</v>
      </c>
      <c r="F102" s="185" t="str">
        <f t="shared" si="28"/>
        <v>-</v>
      </c>
      <c r="G102" s="184">
        <v>4.2829545454545457</v>
      </c>
      <c r="H102" s="185" t="str">
        <f t="shared" si="28"/>
        <v>-</v>
      </c>
      <c r="I102" s="184">
        <v>5.2487437185929648</v>
      </c>
      <c r="J102" s="185">
        <f t="shared" si="28"/>
        <v>0.96578917313841917</v>
      </c>
      <c r="K102" s="184">
        <v>5.2122699386503069</v>
      </c>
      <c r="L102" s="185">
        <f t="shared" si="29"/>
        <v>-3.6473779942657991E-2</v>
      </c>
      <c r="M102" s="184">
        <v>6.0034662045060658</v>
      </c>
      <c r="N102" s="185">
        <f t="shared" si="30"/>
        <v>0.79119626585575897</v>
      </c>
      <c r="O102" s="185">
        <f t="shared" si="27"/>
        <v>-0.37112395942836063</v>
      </c>
    </row>
    <row r="103" spans="2:15" x14ac:dyDescent="0.25">
      <c r="B103" s="114" t="s">
        <v>83</v>
      </c>
      <c r="C103" s="184">
        <v>6.6607393542349085</v>
      </c>
      <c r="D103" s="185">
        <v>0.21276513692367427</v>
      </c>
      <c r="E103" s="184" t="s">
        <v>235</v>
      </c>
      <c r="F103" s="185" t="str">
        <f t="shared" si="28"/>
        <v>-</v>
      </c>
      <c r="G103" s="184">
        <v>5.9607458292443569</v>
      </c>
      <c r="H103" s="185" t="str">
        <f t="shared" si="28"/>
        <v>-</v>
      </c>
      <c r="I103" s="184">
        <v>5.6604189636163174</v>
      </c>
      <c r="J103" s="185">
        <f t="shared" si="28"/>
        <v>-0.30032686562803956</v>
      </c>
      <c r="K103" s="184">
        <v>5.3610354223433241</v>
      </c>
      <c r="L103" s="185">
        <f t="shared" si="29"/>
        <v>-0.29938354127299327</v>
      </c>
      <c r="M103" s="184">
        <v>6.433518862090291</v>
      </c>
      <c r="N103" s="185">
        <f t="shared" si="30"/>
        <v>1.0724834397469669</v>
      </c>
      <c r="O103" s="185">
        <f>IFERROR(M103-C103,"-")</f>
        <v>-0.22722049214461748</v>
      </c>
    </row>
    <row r="104" spans="2:15" x14ac:dyDescent="0.25">
      <c r="B104" s="114" t="s">
        <v>85</v>
      </c>
      <c r="C104" s="184">
        <v>6.0082796688132474</v>
      </c>
      <c r="D104" s="185">
        <v>-0.55812959759601899</v>
      </c>
      <c r="E104" s="184">
        <v>6.9090909090909092</v>
      </c>
      <c r="F104" s="185">
        <f t="shared" si="28"/>
        <v>0.9008112402776618</v>
      </c>
      <c r="G104" s="184">
        <v>5.4294294294294296</v>
      </c>
      <c r="H104" s="185">
        <f t="shared" si="28"/>
        <v>-1.4796614796614795</v>
      </c>
      <c r="I104" s="184">
        <v>5.3613793103448275</v>
      </c>
      <c r="J104" s="185">
        <f t="shared" si="28"/>
        <v>-6.8050119084602123E-2</v>
      </c>
      <c r="K104" s="184">
        <v>5.371587743732591</v>
      </c>
      <c r="L104" s="185">
        <f t="shared" si="29"/>
        <v>1.0208433387763449E-2</v>
      </c>
      <c r="M104" s="184">
        <v>5.7985640207419227</v>
      </c>
      <c r="N104" s="185">
        <f t="shared" si="30"/>
        <v>0.42697627700933172</v>
      </c>
      <c r="O104" s="185">
        <f>IFERROR(M104-C104,"-")</f>
        <v>-0.2097156480713247</v>
      </c>
    </row>
    <row r="105" spans="2:15" x14ac:dyDescent="0.25">
      <c r="B105" s="114" t="s">
        <v>87</v>
      </c>
      <c r="C105" s="184">
        <v>6.7056151940545003</v>
      </c>
      <c r="D105" s="185">
        <v>-3.7622593591845721E-2</v>
      </c>
      <c r="E105" s="184">
        <v>5.2307692307692308</v>
      </c>
      <c r="F105" s="185">
        <f t="shared" si="28"/>
        <v>-1.4748459632852695</v>
      </c>
      <c r="G105" s="184">
        <v>6.0605693519079349</v>
      </c>
      <c r="H105" s="185">
        <f t="shared" si="28"/>
        <v>0.82980012113870405</v>
      </c>
      <c r="I105" s="184">
        <v>4.4908606245239913</v>
      </c>
      <c r="J105" s="185">
        <f t="shared" si="28"/>
        <v>-1.5697087273839436</v>
      </c>
      <c r="K105" s="184">
        <v>5.2441571357533565</v>
      </c>
      <c r="L105" s="185">
        <f t="shared" si="29"/>
        <v>0.75329651122936525</v>
      </c>
      <c r="M105" s="184">
        <v>6.6114311032343815</v>
      </c>
      <c r="N105" s="185">
        <f t="shared" si="30"/>
        <v>1.367273967481025</v>
      </c>
      <c r="O105" s="185">
        <f t="shared" ref="O105:O108" si="31">IFERROR(M105-C105,"-")</f>
        <v>-9.4184090820118804E-2</v>
      </c>
    </row>
    <row r="106" spans="2:15" x14ac:dyDescent="0.25">
      <c r="B106" s="114" t="s">
        <v>89</v>
      </c>
      <c r="C106" s="184">
        <v>5.5875980575270825</v>
      </c>
      <c r="D106" s="185">
        <v>-0.26149157832725933</v>
      </c>
      <c r="E106" s="184">
        <v>3.4464285714285716</v>
      </c>
      <c r="F106" s="185">
        <f t="shared" si="28"/>
        <v>-2.1411694860985109</v>
      </c>
      <c r="G106" s="184">
        <v>4.8672911787665889</v>
      </c>
      <c r="H106" s="185">
        <f t="shared" si="28"/>
        <v>1.4208626073380173</v>
      </c>
      <c r="I106" s="184">
        <v>4.5062972292191432</v>
      </c>
      <c r="J106" s="185">
        <f t="shared" si="28"/>
        <v>-0.36099394954744568</v>
      </c>
      <c r="K106" s="184">
        <v>4.8353948620361562</v>
      </c>
      <c r="L106" s="185">
        <f t="shared" si="29"/>
        <v>0.32909763281701299</v>
      </c>
      <c r="M106" s="184">
        <v>5.4296091317883084</v>
      </c>
      <c r="N106" s="185">
        <f t="shared" si="30"/>
        <v>0.59421426975215219</v>
      </c>
      <c r="O106" s="185">
        <f t="shared" si="31"/>
        <v>-0.1579889257387741</v>
      </c>
    </row>
    <row r="107" spans="2:15" x14ac:dyDescent="0.25">
      <c r="B107" s="114" t="s">
        <v>91</v>
      </c>
      <c r="C107" s="184">
        <v>5.4279442148760326</v>
      </c>
      <c r="D107" s="185">
        <v>-0.38506836030166003</v>
      </c>
      <c r="E107" s="184">
        <v>5.1565934065934069</v>
      </c>
      <c r="F107" s="185">
        <f t="shared" si="28"/>
        <v>-0.2713508082826257</v>
      </c>
      <c r="G107" s="184">
        <v>5.5483870967741939</v>
      </c>
      <c r="H107" s="185">
        <f t="shared" si="28"/>
        <v>0.39179369018078702</v>
      </c>
      <c r="I107" s="184">
        <v>4.0623314354210365</v>
      </c>
      <c r="J107" s="185">
        <f t="shared" si="28"/>
        <v>-1.4860556613531575</v>
      </c>
      <c r="K107" s="184">
        <v>4.9761243753470294</v>
      </c>
      <c r="L107" s="185">
        <f t="shared" si="29"/>
        <v>0.91379293992599298</v>
      </c>
      <c r="M107" s="184" t="s">
        <v>235</v>
      </c>
      <c r="N107" s="185" t="str">
        <f t="shared" si="30"/>
        <v>-</v>
      </c>
      <c r="O107" s="185" t="str">
        <f t="shared" si="31"/>
        <v>-</v>
      </c>
    </row>
    <row r="108" spans="2:15" x14ac:dyDescent="0.25">
      <c r="B108" s="114" t="s">
        <v>93</v>
      </c>
      <c r="C108" s="184">
        <v>6.6534526854219953</v>
      </c>
      <c r="D108" s="185">
        <v>1.1422091199925726</v>
      </c>
      <c r="E108" s="184">
        <v>6.4270386266094421</v>
      </c>
      <c r="F108" s="185">
        <f t="shared" si="28"/>
        <v>-0.22641405881255317</v>
      </c>
      <c r="G108" s="184">
        <v>6.0665198237885463</v>
      </c>
      <c r="H108" s="185">
        <f t="shared" si="28"/>
        <v>-0.36051880282089588</v>
      </c>
      <c r="I108" s="184">
        <v>4.3915942028985508</v>
      </c>
      <c r="J108" s="185">
        <f t="shared" si="28"/>
        <v>-1.6749256208899954</v>
      </c>
      <c r="K108" s="184">
        <v>4.5345122646891047</v>
      </c>
      <c r="L108" s="185">
        <f t="shared" si="29"/>
        <v>0.14291806179055389</v>
      </c>
      <c r="M108" s="184" t="s">
        <v>235</v>
      </c>
      <c r="N108" s="185" t="str">
        <f t="shared" si="30"/>
        <v>-</v>
      </c>
      <c r="O108" s="185" t="str">
        <f t="shared" si="31"/>
        <v>-</v>
      </c>
    </row>
    <row r="109" spans="2:15" ht="15.75" x14ac:dyDescent="0.25">
      <c r="B109" s="117" t="s">
        <v>30</v>
      </c>
      <c r="C109" s="186">
        <v>5.8963172968438107</v>
      </c>
      <c r="D109" s="187">
        <v>1.4175550313971108E-2</v>
      </c>
      <c r="E109" s="186">
        <v>5.6659218962502429</v>
      </c>
      <c r="F109" s="187">
        <f t="shared" si="28"/>
        <v>-0.23039540059356778</v>
      </c>
      <c r="G109" s="186">
        <v>5.3563868253237787</v>
      </c>
      <c r="H109" s="187">
        <f t="shared" si="28"/>
        <v>-0.30953507092646415</v>
      </c>
      <c r="I109" s="186">
        <v>4.7475233147245799</v>
      </c>
      <c r="J109" s="187">
        <f t="shared" si="28"/>
        <v>-0.60886351059919885</v>
      </c>
      <c r="K109" s="186">
        <v>4.5866218139474704</v>
      </c>
      <c r="L109" s="187">
        <f t="shared" si="29"/>
        <v>-0.16090150077710952</v>
      </c>
      <c r="M109" s="186">
        <v>5.2362893369996941</v>
      </c>
      <c r="N109" s="187">
        <v>0.7009230735588341</v>
      </c>
      <c r="O109" s="187">
        <v>-0.63990321206259093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67" t="s">
        <v>293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6.6101123595505618</v>
      </c>
      <c r="D119" s="185">
        <v>-0.33946747238221153</v>
      </c>
      <c r="E119" s="184">
        <v>6.18075117370892</v>
      </c>
      <c r="F119" s="185">
        <f t="shared" ref="F119:J121" si="32">IFERROR(E119-C119,"-")</f>
        <v>-0.42936118584164173</v>
      </c>
      <c r="G119" s="184">
        <v>5.6842105263157894</v>
      </c>
      <c r="H119" s="185">
        <f t="shared" si="32"/>
        <v>-0.49654064739313064</v>
      </c>
      <c r="I119" s="184">
        <v>6.4737654320987659</v>
      </c>
      <c r="J119" s="185">
        <f t="shared" si="32"/>
        <v>0.78955490578297649</v>
      </c>
      <c r="K119" s="184">
        <v>4.9533404029692472</v>
      </c>
      <c r="L119" s="185">
        <f t="shared" ref="L119:L121" si="33">IFERROR(K119-I119,"-")</f>
        <v>-1.5204250291295187</v>
      </c>
      <c r="M119" s="184">
        <v>6.1592148309705559</v>
      </c>
      <c r="N119" s="185">
        <f t="shared" ref="N119:N121" si="34">IFERROR(M119-K119,"-")</f>
        <v>1.2058744280013087</v>
      </c>
      <c r="O119" s="185">
        <f t="shared" ref="O119" si="35">IFERROR(M119-C119,"-")</f>
        <v>-0.45089752858000587</v>
      </c>
    </row>
    <row r="120" spans="1:16" x14ac:dyDescent="0.25">
      <c r="B120" s="114" t="s">
        <v>73</v>
      </c>
      <c r="C120" s="184">
        <v>6.1391018619934279</v>
      </c>
      <c r="D120" s="185">
        <v>0.14766717248593331</v>
      </c>
      <c r="E120" s="184">
        <v>5.253333333333333</v>
      </c>
      <c r="F120" s="185">
        <f t="shared" si="32"/>
        <v>-0.88576852866009492</v>
      </c>
      <c r="G120" s="184">
        <v>31</v>
      </c>
      <c r="H120" s="185">
        <f t="shared" si="32"/>
        <v>25.746666666666666</v>
      </c>
      <c r="I120" s="184">
        <v>6.0708245243128962</v>
      </c>
      <c r="J120" s="185">
        <f t="shared" si="32"/>
        <v>-24.929175475687103</v>
      </c>
      <c r="K120" s="184">
        <v>6.147023086269745</v>
      </c>
      <c r="L120" s="185">
        <f t="shared" si="33"/>
        <v>7.619856195684882E-2</v>
      </c>
      <c r="M120" s="184">
        <v>5.6794625719769671</v>
      </c>
      <c r="N120" s="185">
        <f t="shared" si="34"/>
        <v>-0.4675605142927779</v>
      </c>
      <c r="O120" s="185">
        <f>IFERROR(M120-C120,"-")</f>
        <v>-0.45963929001646076</v>
      </c>
    </row>
    <row r="121" spans="1:16" x14ac:dyDescent="0.25">
      <c r="B121" s="114" t="s">
        <v>75</v>
      </c>
      <c r="C121" s="184">
        <v>6.6970000000000001</v>
      </c>
      <c r="D121" s="185">
        <v>0.24226748971193413</v>
      </c>
      <c r="E121" s="184">
        <v>8.6840236686390533</v>
      </c>
      <c r="F121" s="185">
        <f t="shared" si="32"/>
        <v>1.9870236686390532</v>
      </c>
      <c r="G121" s="184">
        <v>11</v>
      </c>
      <c r="H121" s="185">
        <f t="shared" si="32"/>
        <v>2.3159763313609467</v>
      </c>
      <c r="I121" s="184">
        <v>6.4224548049476686</v>
      </c>
      <c r="J121" s="185">
        <f t="shared" si="32"/>
        <v>-4.5775451950523314</v>
      </c>
      <c r="K121" s="184">
        <v>5.8707926167209559</v>
      </c>
      <c r="L121" s="185">
        <f t="shared" si="33"/>
        <v>-0.55166218822671276</v>
      </c>
      <c r="M121" s="184">
        <v>5.6588465298142721</v>
      </c>
      <c r="N121" s="185">
        <f t="shared" si="34"/>
        <v>-0.21194608690668382</v>
      </c>
      <c r="O121" s="185">
        <f t="shared" ref="O121:O124" si="36">IFERROR(M121-C121,"-")</f>
        <v>-1.038153470185728</v>
      </c>
    </row>
    <row r="122" spans="1:16" x14ac:dyDescent="0.25">
      <c r="B122" s="114" t="s">
        <v>77</v>
      </c>
      <c r="C122" s="184">
        <v>6.3296703296703294</v>
      </c>
      <c r="D122" s="185">
        <v>-0.43944943944944015</v>
      </c>
      <c r="E122" s="184" t="s">
        <v>235</v>
      </c>
      <c r="F122" s="185" t="str">
        <f>IFERROR(E122-C122,"-")</f>
        <v>-</v>
      </c>
      <c r="G122" s="184">
        <v>33.666666666666664</v>
      </c>
      <c r="H122" s="185" t="str">
        <f>IFERROR(G122-E122,"-")</f>
        <v>-</v>
      </c>
      <c r="I122" s="184">
        <v>6.232613908872902</v>
      </c>
      <c r="J122" s="185">
        <f>IFERROR(I122-G122,"-")</f>
        <v>-27.434052757793761</v>
      </c>
      <c r="K122" s="184">
        <v>4.9603803486529321</v>
      </c>
      <c r="L122" s="185">
        <f>IFERROR(K122-I122,"-")</f>
        <v>-1.2722335602199699</v>
      </c>
      <c r="M122" s="184">
        <v>5.5662337662337666</v>
      </c>
      <c r="N122" s="185">
        <f>IFERROR(M122-K122,"-")</f>
        <v>0.60585341758083455</v>
      </c>
      <c r="O122" s="185">
        <f t="shared" si="36"/>
        <v>-0.76343656343656274</v>
      </c>
    </row>
    <row r="123" spans="1:16" x14ac:dyDescent="0.25">
      <c r="B123" s="114" t="s">
        <v>79</v>
      </c>
      <c r="C123" s="184">
        <v>5.3986486486486482</v>
      </c>
      <c r="D123" s="185">
        <v>-1.09717307837085</v>
      </c>
      <c r="E123" s="184" t="s">
        <v>235</v>
      </c>
      <c r="F123" s="185" t="str">
        <f t="shared" ref="F123:J131" si="37">IFERROR(E123-C123,"-")</f>
        <v>-</v>
      </c>
      <c r="G123" s="184">
        <v>4.6818181818181817</v>
      </c>
      <c r="H123" s="185" t="str">
        <f t="shared" si="37"/>
        <v>-</v>
      </c>
      <c r="I123" s="184">
        <v>6.6919254658385094</v>
      </c>
      <c r="J123" s="185">
        <f t="shared" si="37"/>
        <v>2.0101072840203278</v>
      </c>
      <c r="K123" s="184">
        <v>6.0809595202398796</v>
      </c>
      <c r="L123" s="185">
        <f t="shared" ref="L123:L131" si="38">IFERROR(K123-I123,"-")</f>
        <v>-0.61096594559862982</v>
      </c>
      <c r="M123" s="184">
        <v>5.7596401028277633</v>
      </c>
      <c r="N123" s="185">
        <f t="shared" ref="N123:N130" si="39">IFERROR(M123-K123,"-")</f>
        <v>-0.32131941741211634</v>
      </c>
      <c r="O123" s="185">
        <f t="shared" si="36"/>
        <v>0.36099145417911505</v>
      </c>
    </row>
    <row r="124" spans="1:16" x14ac:dyDescent="0.25">
      <c r="B124" s="114" t="s">
        <v>81</v>
      </c>
      <c r="C124" s="184">
        <v>6.5128205128205128</v>
      </c>
      <c r="D124" s="185">
        <v>-0.37476118652589285</v>
      </c>
      <c r="E124" s="184" t="s">
        <v>235</v>
      </c>
      <c r="F124" s="185" t="str">
        <f t="shared" si="37"/>
        <v>-</v>
      </c>
      <c r="G124" s="184">
        <v>4.5526315789473681</v>
      </c>
      <c r="H124" s="185" t="str">
        <f t="shared" si="37"/>
        <v>-</v>
      </c>
      <c r="I124" s="184">
        <v>6.2118551042810095</v>
      </c>
      <c r="J124" s="185">
        <f t="shared" si="37"/>
        <v>1.6592235253336414</v>
      </c>
      <c r="K124" s="184">
        <v>6.4102564102564106</v>
      </c>
      <c r="L124" s="185">
        <f t="shared" si="38"/>
        <v>0.19840130597540107</v>
      </c>
      <c r="M124" s="184">
        <v>6.6716541978387367</v>
      </c>
      <c r="N124" s="185">
        <f t="shared" si="39"/>
        <v>0.26139778758232612</v>
      </c>
      <c r="O124" s="185">
        <f t="shared" si="36"/>
        <v>0.15883368501822392</v>
      </c>
    </row>
    <row r="125" spans="1:16" x14ac:dyDescent="0.25">
      <c r="B125" s="114" t="s">
        <v>83</v>
      </c>
      <c r="C125" s="184">
        <v>7.2512626262626263</v>
      </c>
      <c r="D125" s="185">
        <v>0.14080607250710386</v>
      </c>
      <c r="E125" s="184" t="s">
        <v>235</v>
      </c>
      <c r="F125" s="185" t="str">
        <f t="shared" si="37"/>
        <v>-</v>
      </c>
      <c r="G125" s="184">
        <v>5.5272727272727273</v>
      </c>
      <c r="H125" s="185" t="str">
        <f t="shared" si="37"/>
        <v>-</v>
      </c>
      <c r="I125" s="184">
        <v>6.6004728132387704</v>
      </c>
      <c r="J125" s="185">
        <f t="shared" si="37"/>
        <v>1.0732000859660431</v>
      </c>
      <c r="K125" s="184">
        <v>6.7293233082706765</v>
      </c>
      <c r="L125" s="185">
        <f t="shared" si="38"/>
        <v>0.12885049503190604</v>
      </c>
      <c r="M125" s="184">
        <v>6.8389955686853767</v>
      </c>
      <c r="N125" s="185">
        <f t="shared" si="39"/>
        <v>0.10967226041470024</v>
      </c>
      <c r="O125" s="185">
        <f>IFERROR(M125-C125,"-")</f>
        <v>-0.41226705757724957</v>
      </c>
    </row>
    <row r="126" spans="1:16" x14ac:dyDescent="0.25">
      <c r="B126" s="114" t="s">
        <v>85</v>
      </c>
      <c r="C126" s="184">
        <v>7.1965065502183405</v>
      </c>
      <c r="D126" s="185">
        <v>0.39001466507477023</v>
      </c>
      <c r="E126" s="184">
        <v>5.7857142857142856</v>
      </c>
      <c r="F126" s="185">
        <f t="shared" si="37"/>
        <v>-1.4107922645040549</v>
      </c>
      <c r="G126" s="184">
        <v>5.4169741697416978</v>
      </c>
      <c r="H126" s="185">
        <f t="shared" si="37"/>
        <v>-0.36874011597258782</v>
      </c>
      <c r="I126" s="184">
        <v>6.5917312661498704</v>
      </c>
      <c r="J126" s="185">
        <f t="shared" si="37"/>
        <v>1.1747570964081726</v>
      </c>
      <c r="K126" s="184">
        <v>5.8991735537190086</v>
      </c>
      <c r="L126" s="185">
        <f t="shared" si="38"/>
        <v>-0.69255771243086173</v>
      </c>
      <c r="M126" s="184">
        <v>6.4654811715481175</v>
      </c>
      <c r="N126" s="185">
        <f t="shared" si="39"/>
        <v>0.56630761782910888</v>
      </c>
      <c r="O126" s="185">
        <f>IFERROR(M126-C126,"-")</f>
        <v>-0.73102537867022299</v>
      </c>
    </row>
    <row r="127" spans="1:16" x14ac:dyDescent="0.25">
      <c r="B127" s="114" t="s">
        <v>87</v>
      </c>
      <c r="C127" s="184">
        <v>7.5609756097560972</v>
      </c>
      <c r="D127" s="185">
        <v>-0.25986748157879713</v>
      </c>
      <c r="E127" s="184">
        <v>5.1739130434782608</v>
      </c>
      <c r="F127" s="185">
        <f t="shared" si="37"/>
        <v>-2.3870625662778364</v>
      </c>
      <c r="G127" s="184">
        <v>7.4306451612903226</v>
      </c>
      <c r="H127" s="185">
        <f t="shared" si="37"/>
        <v>2.2567321178120618</v>
      </c>
      <c r="I127" s="184">
        <v>6.5055079559363529</v>
      </c>
      <c r="J127" s="185">
        <f t="shared" si="37"/>
        <v>-0.9251372053539697</v>
      </c>
      <c r="K127" s="184">
        <v>6.5317848410757948</v>
      </c>
      <c r="L127" s="185">
        <f t="shared" si="38"/>
        <v>2.627688513944193E-2</v>
      </c>
      <c r="M127" s="184">
        <v>7.954225352112676</v>
      </c>
      <c r="N127" s="185">
        <f t="shared" si="39"/>
        <v>1.4224405110368812</v>
      </c>
      <c r="O127" s="185">
        <f t="shared" ref="O127:O130" si="40">IFERROR(M127-C127,"-")</f>
        <v>0.39324974235657884</v>
      </c>
    </row>
    <row r="128" spans="1:16" x14ac:dyDescent="0.25">
      <c r="A128" s="120"/>
      <c r="B128" s="114" t="s">
        <v>89</v>
      </c>
      <c r="C128" s="184">
        <v>6.7502890173410401</v>
      </c>
      <c r="D128" s="185">
        <v>0.20981011198186117</v>
      </c>
      <c r="E128" s="184">
        <v>6.4705882352941178</v>
      </c>
      <c r="F128" s="185">
        <f t="shared" si="37"/>
        <v>-0.27970078204692239</v>
      </c>
      <c r="G128" s="184">
        <v>6.4822134387351777</v>
      </c>
      <c r="H128" s="185">
        <f t="shared" si="37"/>
        <v>1.1625203441059995E-2</v>
      </c>
      <c r="I128" s="184">
        <v>6.4236186348862407</v>
      </c>
      <c r="J128" s="185">
        <f t="shared" si="37"/>
        <v>-5.8594803848937005E-2</v>
      </c>
      <c r="K128" s="184">
        <v>6.666666666666667</v>
      </c>
      <c r="L128" s="185">
        <f t="shared" si="38"/>
        <v>0.24304803178042622</v>
      </c>
      <c r="M128" s="184">
        <v>6.9480932203389827</v>
      </c>
      <c r="N128" s="185">
        <f t="shared" si="39"/>
        <v>0.28142655367231573</v>
      </c>
      <c r="O128" s="185">
        <f t="shared" si="40"/>
        <v>0.19780420299794255</v>
      </c>
    </row>
    <row r="129" spans="2:16" x14ac:dyDescent="0.25">
      <c r="B129" s="114" t="s">
        <v>91</v>
      </c>
      <c r="C129" s="184">
        <v>6.1708482676224614</v>
      </c>
      <c r="D129" s="185">
        <v>-0.52422360096070086</v>
      </c>
      <c r="E129" s="184">
        <v>4.4324324324324325</v>
      </c>
      <c r="F129" s="185">
        <f t="shared" si="37"/>
        <v>-1.738415835190029</v>
      </c>
      <c r="G129" s="184">
        <v>6.7845528455284549</v>
      </c>
      <c r="H129" s="185">
        <f t="shared" si="37"/>
        <v>2.3521204130960225</v>
      </c>
      <c r="I129" s="184">
        <v>5.7239819004524888</v>
      </c>
      <c r="J129" s="185">
        <f t="shared" si="37"/>
        <v>-1.0605709450759662</v>
      </c>
      <c r="K129" s="184">
        <v>5.3460721868365182</v>
      </c>
      <c r="L129" s="185">
        <f t="shared" si="38"/>
        <v>-0.37790971361597059</v>
      </c>
      <c r="M129" s="184" t="s">
        <v>235</v>
      </c>
      <c r="N129" s="185" t="str">
        <f t="shared" si="39"/>
        <v>-</v>
      </c>
      <c r="O129" s="185" t="str">
        <f t="shared" si="40"/>
        <v>-</v>
      </c>
    </row>
    <row r="130" spans="2:16" x14ac:dyDescent="0.25">
      <c r="B130" s="114" t="s">
        <v>93</v>
      </c>
      <c r="C130" s="184">
        <v>6.749082007343941</v>
      </c>
      <c r="D130" s="185">
        <v>6.8459824992208596E-3</v>
      </c>
      <c r="E130" s="184">
        <v>6.3636363636363633</v>
      </c>
      <c r="F130" s="185">
        <f t="shared" si="37"/>
        <v>-0.38544564370757772</v>
      </c>
      <c r="G130" s="184">
        <v>7.5323886639676116</v>
      </c>
      <c r="H130" s="185">
        <f t="shared" si="37"/>
        <v>1.1687523003312483</v>
      </c>
      <c r="I130" s="184">
        <v>5.6955093099671412</v>
      </c>
      <c r="J130" s="185">
        <f t="shared" si="37"/>
        <v>-1.8368793540004704</v>
      </c>
      <c r="K130" s="184">
        <v>6.2649082568807337</v>
      </c>
      <c r="L130" s="185">
        <f t="shared" si="38"/>
        <v>0.5693989469135925</v>
      </c>
      <c r="M130" s="184" t="s">
        <v>235</v>
      </c>
      <c r="N130" s="185" t="str">
        <f t="shared" si="39"/>
        <v>-</v>
      </c>
      <c r="O130" s="185" t="str">
        <f t="shared" si="40"/>
        <v>-</v>
      </c>
    </row>
    <row r="131" spans="2:16" ht="15.75" x14ac:dyDescent="0.25">
      <c r="B131" s="117" t="s">
        <v>30</v>
      </c>
      <c r="C131" s="186">
        <v>6.5920194647201944</v>
      </c>
      <c r="D131" s="187">
        <v>-0.16458693305449223</v>
      </c>
      <c r="E131" s="186">
        <v>6.4611111111111112</v>
      </c>
      <c r="F131" s="187">
        <f t="shared" si="37"/>
        <v>-0.13090835360908315</v>
      </c>
      <c r="G131" s="186">
        <v>6.8293729372937291</v>
      </c>
      <c r="H131" s="187">
        <f t="shared" si="37"/>
        <v>0.36826182618261782</v>
      </c>
      <c r="I131" s="186">
        <v>6.2907650695517772</v>
      </c>
      <c r="J131" s="187">
        <f t="shared" si="37"/>
        <v>-0.53860786774195191</v>
      </c>
      <c r="K131" s="186">
        <v>5.960893854748603</v>
      </c>
      <c r="L131" s="187">
        <f t="shared" si="38"/>
        <v>-0.32987121480317416</v>
      </c>
      <c r="M131" s="186">
        <v>6.3626937349923596</v>
      </c>
      <c r="N131" s="187">
        <v>0.35989149319892455</v>
      </c>
      <c r="O131" s="187">
        <v>-0.25533201608060185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7" t="s">
        <v>294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7.4797814207650273</v>
      </c>
      <c r="D141" s="185">
        <v>-2.6182793946702532E-2</v>
      </c>
      <c r="E141" s="184">
        <v>7.3622047244094491</v>
      </c>
      <c r="F141" s="185">
        <f t="shared" ref="F141:J143" si="41">IFERROR(E141-C141,"-")</f>
        <v>-0.11757669635557821</v>
      </c>
      <c r="G141" s="184">
        <v>5.9464285714285712</v>
      </c>
      <c r="H141" s="185">
        <f t="shared" si="41"/>
        <v>-1.4157761529808779</v>
      </c>
      <c r="I141" s="184">
        <v>6.0197889182058049</v>
      </c>
      <c r="J141" s="185">
        <f t="shared" si="41"/>
        <v>7.3360346777233687E-2</v>
      </c>
      <c r="K141" s="184">
        <v>3.2913793103448277</v>
      </c>
      <c r="L141" s="185">
        <f t="shared" ref="L141:L143" si="42">IFERROR(K141-I141,"-")</f>
        <v>-2.7284096078609772</v>
      </c>
      <c r="M141" s="184">
        <v>6.3516068052930059</v>
      </c>
      <c r="N141" s="185">
        <f t="shared" ref="N141:N143" si="43">IFERROR(M141-K141,"-")</f>
        <v>3.0602274949481783</v>
      </c>
      <c r="O141" s="185">
        <f t="shared" ref="O141" si="44">IFERROR(M141-C141,"-")</f>
        <v>-1.1281746154720214</v>
      </c>
    </row>
    <row r="142" spans="2:16" x14ac:dyDescent="0.25">
      <c r="B142" s="114" t="s">
        <v>73</v>
      </c>
      <c r="C142" s="184">
        <v>7.644030668127054</v>
      </c>
      <c r="D142" s="185">
        <v>-0.16152488742850135</v>
      </c>
      <c r="E142" s="184">
        <v>5.372112917023097</v>
      </c>
      <c r="F142" s="185">
        <f t="shared" si="41"/>
        <v>-2.271917751103957</v>
      </c>
      <c r="G142" s="184">
        <v>5.6149425287356323</v>
      </c>
      <c r="H142" s="185">
        <f t="shared" si="41"/>
        <v>0.24282961171253525</v>
      </c>
      <c r="I142" s="184">
        <v>4.6829268292682924</v>
      </c>
      <c r="J142" s="185">
        <f t="shared" si="41"/>
        <v>-0.93201569946733986</v>
      </c>
      <c r="K142" s="184">
        <v>5.4744525547445253</v>
      </c>
      <c r="L142" s="185">
        <f t="shared" si="42"/>
        <v>0.7915257254762329</v>
      </c>
      <c r="M142" s="184">
        <v>5.4712793733681462</v>
      </c>
      <c r="N142" s="185">
        <f t="shared" si="43"/>
        <v>-3.1731813763791195E-3</v>
      </c>
      <c r="O142" s="185">
        <f>IFERROR(M142-C142,"-")</f>
        <v>-2.1727512947589078</v>
      </c>
    </row>
    <row r="143" spans="2:16" x14ac:dyDescent="0.25">
      <c r="B143" s="114" t="s">
        <v>75</v>
      </c>
      <c r="C143" s="184">
        <v>6.6754966887417222</v>
      </c>
      <c r="D143" s="185">
        <v>0.30244704335165107</v>
      </c>
      <c r="E143" s="184">
        <v>9.2666666666666675</v>
      </c>
      <c r="F143" s="185">
        <f t="shared" si="41"/>
        <v>2.5911699779249453</v>
      </c>
      <c r="G143" s="184">
        <v>5.031358885017422</v>
      </c>
      <c r="H143" s="185">
        <f t="shared" si="41"/>
        <v>-4.2353077816492455</v>
      </c>
      <c r="I143" s="184">
        <v>4.9566787003610111</v>
      </c>
      <c r="J143" s="185">
        <f t="shared" si="41"/>
        <v>-7.4680184656410908E-2</v>
      </c>
      <c r="K143" s="184">
        <v>5.3882783882783887</v>
      </c>
      <c r="L143" s="185">
        <f t="shared" si="42"/>
        <v>0.43159968791737757</v>
      </c>
      <c r="M143" s="184">
        <v>5.1773127753303969</v>
      </c>
      <c r="N143" s="185">
        <f t="shared" si="43"/>
        <v>-0.21096561294799177</v>
      </c>
      <c r="O143" s="185">
        <f t="shared" ref="O143:O146" si="45">IFERROR(M143-C143,"-")</f>
        <v>-1.4981839134113253</v>
      </c>
    </row>
    <row r="144" spans="2:16" x14ac:dyDescent="0.25">
      <c r="B144" s="114" t="s">
        <v>77</v>
      </c>
      <c r="C144" s="184">
        <v>6.5124113475177303</v>
      </c>
      <c r="D144" s="185">
        <v>-1.3137820429351459</v>
      </c>
      <c r="E144" s="184" t="s">
        <v>235</v>
      </c>
      <c r="F144" s="185" t="str">
        <f>IFERROR(E144-C144,"-")</f>
        <v>-</v>
      </c>
      <c r="G144" s="184">
        <v>6.9824561403508776</v>
      </c>
      <c r="H144" s="185" t="str">
        <f>IFERROR(G144-E144,"-")</f>
        <v>-</v>
      </c>
      <c r="I144" s="184">
        <v>3.0840543881334983</v>
      </c>
      <c r="J144" s="185">
        <f>IFERROR(I144-G144,"-")</f>
        <v>-3.8984017522173793</v>
      </c>
      <c r="K144" s="184">
        <v>5.2543478260869563</v>
      </c>
      <c r="L144" s="185">
        <f>IFERROR(K144-I144,"-")</f>
        <v>2.170293437953458</v>
      </c>
      <c r="M144" s="184">
        <v>6.1379962192816633</v>
      </c>
      <c r="N144" s="185">
        <f>IFERROR(M144-K144,"-")</f>
        <v>0.883648393194707</v>
      </c>
      <c r="O144" s="185">
        <f t="shared" si="45"/>
        <v>-0.37441512823606704</v>
      </c>
    </row>
    <row r="145" spans="1:16" x14ac:dyDescent="0.25">
      <c r="B145" s="114" t="s">
        <v>79</v>
      </c>
      <c r="C145" s="184">
        <v>7.0826771653543306</v>
      </c>
      <c r="D145" s="185">
        <v>8.0717134174586036E-3</v>
      </c>
      <c r="E145" s="184" t="s">
        <v>235</v>
      </c>
      <c r="F145" s="185" t="str">
        <f t="shared" ref="F145:J153" si="46">IFERROR(E145-C145,"-")</f>
        <v>-</v>
      </c>
      <c r="G145" s="184">
        <v>3.7777777777777777</v>
      </c>
      <c r="H145" s="185" t="str">
        <f t="shared" si="46"/>
        <v>-</v>
      </c>
      <c r="I145" s="184">
        <v>4.9153094462540716</v>
      </c>
      <c r="J145" s="185">
        <f t="shared" si="46"/>
        <v>1.1375316684762939</v>
      </c>
      <c r="K145" s="184">
        <v>5.0396825396825395</v>
      </c>
      <c r="L145" s="185">
        <f t="shared" ref="L145:L153" si="47">IFERROR(K145-I145,"-")</f>
        <v>0.12437309342846792</v>
      </c>
      <c r="M145" s="184">
        <v>4.8026315789473681</v>
      </c>
      <c r="N145" s="185">
        <f t="shared" ref="N145:N152" si="48">IFERROR(M145-K145,"-")</f>
        <v>-0.2370509607351714</v>
      </c>
      <c r="O145" s="185">
        <f t="shared" si="45"/>
        <v>-2.2800455864069624</v>
      </c>
    </row>
    <row r="146" spans="1:16" x14ac:dyDescent="0.25">
      <c r="B146" s="114" t="s">
        <v>81</v>
      </c>
      <c r="C146" s="184">
        <v>7.9744408945686898</v>
      </c>
      <c r="D146" s="185">
        <v>0.15335463258785875</v>
      </c>
      <c r="E146" s="184" t="s">
        <v>235</v>
      </c>
      <c r="F146" s="185" t="str">
        <f t="shared" si="46"/>
        <v>-</v>
      </c>
      <c r="G146" s="184">
        <v>4.9006622516556293</v>
      </c>
      <c r="H146" s="185" t="str">
        <f t="shared" si="46"/>
        <v>-</v>
      </c>
      <c r="I146" s="184">
        <v>6.785016286644951</v>
      </c>
      <c r="J146" s="185">
        <f t="shared" si="46"/>
        <v>1.8843540349893217</v>
      </c>
      <c r="K146" s="184">
        <v>6.1919642857142856</v>
      </c>
      <c r="L146" s="185">
        <f t="shared" si="47"/>
        <v>-0.59305200093066546</v>
      </c>
      <c r="M146" s="184">
        <v>5.5179856115107917</v>
      </c>
      <c r="N146" s="185">
        <f t="shared" si="48"/>
        <v>-0.67397867420349389</v>
      </c>
      <c r="O146" s="185">
        <f t="shared" si="45"/>
        <v>-2.4564552830578981</v>
      </c>
    </row>
    <row r="147" spans="1:16" x14ac:dyDescent="0.25">
      <c r="B147" s="114" t="s">
        <v>83</v>
      </c>
      <c r="C147" s="184">
        <v>9.0911392405063296</v>
      </c>
      <c r="D147" s="185">
        <v>1.4583267405063296</v>
      </c>
      <c r="E147" s="184" t="s">
        <v>235</v>
      </c>
      <c r="F147" s="185" t="str">
        <f t="shared" si="46"/>
        <v>-</v>
      </c>
      <c r="G147" s="184">
        <v>6.9013698630136986</v>
      </c>
      <c r="H147" s="185" t="str">
        <f t="shared" si="46"/>
        <v>-</v>
      </c>
      <c r="I147" s="184">
        <v>9.7128205128205121</v>
      </c>
      <c r="J147" s="185">
        <f t="shared" si="46"/>
        <v>2.8114506498068135</v>
      </c>
      <c r="K147" s="184">
        <v>8.2010582010582009</v>
      </c>
      <c r="L147" s="185">
        <f t="shared" si="47"/>
        <v>-1.5117623117623111</v>
      </c>
      <c r="M147" s="184">
        <v>7.367892976588629</v>
      </c>
      <c r="N147" s="185">
        <f t="shared" si="48"/>
        <v>-0.83316522446957197</v>
      </c>
      <c r="O147" s="185">
        <f>IFERROR(M147-C147,"-")</f>
        <v>-1.7232462639177006</v>
      </c>
    </row>
    <row r="148" spans="1:16" x14ac:dyDescent="0.25">
      <c r="B148" s="114" t="s">
        <v>85</v>
      </c>
      <c r="C148" s="184">
        <v>7.208333333333333</v>
      </c>
      <c r="D148" s="185">
        <v>-0.59412202380952372</v>
      </c>
      <c r="E148" s="184">
        <v>6.9189189189189193</v>
      </c>
      <c r="F148" s="185">
        <f t="shared" si="46"/>
        <v>-0.28941441441441373</v>
      </c>
      <c r="G148" s="184">
        <v>6.7030303030303031</v>
      </c>
      <c r="H148" s="185">
        <f t="shared" si="46"/>
        <v>-0.21588861588861619</v>
      </c>
      <c r="I148" s="184">
        <v>5.5625</v>
      </c>
      <c r="J148" s="185">
        <f t="shared" si="46"/>
        <v>-1.1405303030303031</v>
      </c>
      <c r="K148" s="184">
        <v>6.5364963503649633</v>
      </c>
      <c r="L148" s="185">
        <f t="shared" si="47"/>
        <v>0.97399635036496335</v>
      </c>
      <c r="M148" s="184">
        <v>6.5090439276485785</v>
      </c>
      <c r="N148" s="185">
        <f t="shared" si="48"/>
        <v>-2.7452422716384817E-2</v>
      </c>
      <c r="O148" s="185">
        <f>IFERROR(M148-C148,"-")</f>
        <v>-0.69928940568475451</v>
      </c>
    </row>
    <row r="149" spans="1:16" x14ac:dyDescent="0.25">
      <c r="B149" s="114" t="s">
        <v>87</v>
      </c>
      <c r="C149" s="184">
        <v>8.0995475113122168</v>
      </c>
      <c r="D149" s="185">
        <v>0.22488084464555058</v>
      </c>
      <c r="E149" s="184">
        <v>7.129032258064516</v>
      </c>
      <c r="F149" s="185">
        <f t="shared" si="46"/>
        <v>-0.97051525324770083</v>
      </c>
      <c r="G149" s="184">
        <v>6.2867132867132867</v>
      </c>
      <c r="H149" s="185">
        <f t="shared" si="46"/>
        <v>-0.84231897135122935</v>
      </c>
      <c r="I149" s="184">
        <v>4.5292792792792795</v>
      </c>
      <c r="J149" s="185">
        <f t="shared" si="46"/>
        <v>-1.7574340074340071</v>
      </c>
      <c r="K149" s="184">
        <v>6.5821325648414986</v>
      </c>
      <c r="L149" s="185">
        <f t="shared" si="47"/>
        <v>2.052853285562219</v>
      </c>
      <c r="M149" s="184">
        <v>7.1111111111111107</v>
      </c>
      <c r="N149" s="185">
        <f t="shared" si="48"/>
        <v>0.52897854626961216</v>
      </c>
      <c r="O149" s="185">
        <f t="shared" ref="O149:O152" si="49">IFERROR(M149-C149,"-")</f>
        <v>-0.98843640020110612</v>
      </c>
    </row>
    <row r="150" spans="1:16" x14ac:dyDescent="0.25">
      <c r="A150" s="120"/>
      <c r="B150" s="114" t="s">
        <v>89</v>
      </c>
      <c r="C150" s="184">
        <v>5.5096852300242132</v>
      </c>
      <c r="D150" s="185">
        <v>-1.8426123629735986</v>
      </c>
      <c r="E150" s="184">
        <v>4.0384615384615383</v>
      </c>
      <c r="F150" s="185">
        <f t="shared" si="46"/>
        <v>-1.4712236915626749</v>
      </c>
      <c r="G150" s="184">
        <v>5.345505617977528</v>
      </c>
      <c r="H150" s="185">
        <f t="shared" si="46"/>
        <v>1.3070440795159897</v>
      </c>
      <c r="I150" s="184">
        <v>3.7450628366247756</v>
      </c>
      <c r="J150" s="185">
        <f t="shared" si="46"/>
        <v>-1.6004427813527524</v>
      </c>
      <c r="K150" s="184">
        <v>5.4204724409448817</v>
      </c>
      <c r="L150" s="185">
        <f t="shared" si="47"/>
        <v>1.6754096043201061</v>
      </c>
      <c r="M150" s="184">
        <v>5.5115452930728246</v>
      </c>
      <c r="N150" s="185">
        <f t="shared" si="48"/>
        <v>9.1072852127942916E-2</v>
      </c>
      <c r="O150" s="185">
        <f t="shared" si="49"/>
        <v>1.8600630486114156E-3</v>
      </c>
    </row>
    <row r="151" spans="1:16" x14ac:dyDescent="0.25">
      <c r="B151" s="114" t="s">
        <v>91</v>
      </c>
      <c r="C151" s="184">
        <v>5.9226267880364105</v>
      </c>
      <c r="D151" s="185">
        <v>-1.4330102422110684</v>
      </c>
      <c r="E151" s="184">
        <v>6.071748878923767</v>
      </c>
      <c r="F151" s="185">
        <f t="shared" si="46"/>
        <v>0.14912209088735651</v>
      </c>
      <c r="G151" s="184">
        <v>6.3265306122448983</v>
      </c>
      <c r="H151" s="185">
        <f t="shared" si="46"/>
        <v>0.2547817333211313</v>
      </c>
      <c r="I151" s="184">
        <v>4.5094577553593949</v>
      </c>
      <c r="J151" s="185">
        <f t="shared" si="46"/>
        <v>-1.8170728568855035</v>
      </c>
      <c r="K151" s="184">
        <v>5.9460400348128806</v>
      </c>
      <c r="L151" s="185">
        <f t="shared" si="47"/>
        <v>1.4365822794534857</v>
      </c>
      <c r="M151" s="184" t="s">
        <v>235</v>
      </c>
      <c r="N151" s="185" t="str">
        <f t="shared" si="48"/>
        <v>-</v>
      </c>
      <c r="O151" s="185" t="str">
        <f t="shared" si="49"/>
        <v>-</v>
      </c>
    </row>
    <row r="152" spans="1:16" x14ac:dyDescent="0.25">
      <c r="B152" s="114" t="s">
        <v>93</v>
      </c>
      <c r="C152" s="184">
        <v>7.9220665499124348</v>
      </c>
      <c r="D152" s="185">
        <v>0.64558940387007091</v>
      </c>
      <c r="E152" s="184">
        <v>7.1992481203007515</v>
      </c>
      <c r="F152" s="185">
        <f t="shared" si="46"/>
        <v>-0.7228184296116833</v>
      </c>
      <c r="G152" s="184">
        <v>6.7961165048543686</v>
      </c>
      <c r="H152" s="185">
        <f t="shared" si="46"/>
        <v>-0.40313161544638287</v>
      </c>
      <c r="I152" s="184">
        <v>5.8459563543003847</v>
      </c>
      <c r="J152" s="185">
        <f t="shared" si="46"/>
        <v>-0.95016015055398384</v>
      </c>
      <c r="K152" s="184">
        <v>5.5872093023255811</v>
      </c>
      <c r="L152" s="185">
        <f t="shared" si="47"/>
        <v>-0.25874705197480363</v>
      </c>
      <c r="M152" s="184" t="s">
        <v>235</v>
      </c>
      <c r="N152" s="185" t="str">
        <f t="shared" si="48"/>
        <v>-</v>
      </c>
      <c r="O152" s="185" t="str">
        <f t="shared" si="49"/>
        <v>-</v>
      </c>
    </row>
    <row r="153" spans="1:16" ht="15.75" x14ac:dyDescent="0.25">
      <c r="B153" s="117" t="s">
        <v>30</v>
      </c>
      <c r="C153" s="186">
        <v>7.0782309482845864</v>
      </c>
      <c r="D153" s="187">
        <v>-0.33640993569331368</v>
      </c>
      <c r="E153" s="186">
        <v>6.4958246346555324</v>
      </c>
      <c r="F153" s="187">
        <f t="shared" si="46"/>
        <v>-0.58240631362905404</v>
      </c>
      <c r="G153" s="186">
        <v>6.0640776699029129</v>
      </c>
      <c r="H153" s="187">
        <f t="shared" si="46"/>
        <v>-0.43174696475261953</v>
      </c>
      <c r="I153" s="186">
        <v>5.0042578182352075</v>
      </c>
      <c r="J153" s="187">
        <f t="shared" si="46"/>
        <v>-1.0598198516677053</v>
      </c>
      <c r="K153" s="186">
        <v>5.5490259217517304</v>
      </c>
      <c r="L153" s="187">
        <f t="shared" si="47"/>
        <v>0.54476810351652283</v>
      </c>
      <c r="M153" s="186">
        <v>5.9716312056737593</v>
      </c>
      <c r="N153" s="187">
        <v>0.538980087158766</v>
      </c>
      <c r="O153" s="187">
        <v>-1.2195922355149644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7" t="s">
        <v>295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2.2374581939799332</v>
      </c>
      <c r="D163" s="185">
        <v>-5.8421955832800965E-2</v>
      </c>
      <c r="E163" s="184">
        <v>2.298342541436464</v>
      </c>
      <c r="F163" s="185">
        <f t="shared" ref="F163:J165" si="50">IFERROR(E163-C163,"-")</f>
        <v>6.0884347456530818E-2</v>
      </c>
      <c r="G163" s="184">
        <v>2.5476190476190474</v>
      </c>
      <c r="H163" s="185">
        <f t="shared" si="50"/>
        <v>0.24927650618258346</v>
      </c>
      <c r="I163" s="184">
        <v>2.341880341880342</v>
      </c>
      <c r="J163" s="185">
        <f t="shared" si="50"/>
        <v>-0.20573870573870545</v>
      </c>
      <c r="K163" s="184">
        <v>1.7729885057471264</v>
      </c>
      <c r="L163" s="185">
        <f t="shared" ref="L163:L165" si="51">IFERROR(K163-I163,"-")</f>
        <v>-0.56889183613321559</v>
      </c>
      <c r="M163" s="184">
        <v>2.7564575645756459</v>
      </c>
      <c r="N163" s="185">
        <f t="shared" ref="N163:N165" si="52">IFERROR(M163-K163,"-")</f>
        <v>0.98346905882851954</v>
      </c>
      <c r="O163" s="185">
        <f t="shared" ref="O163" si="53">IFERROR(M163-C163,"-")</f>
        <v>0.51899937059571277</v>
      </c>
    </row>
    <row r="164" spans="2:15" x14ac:dyDescent="0.25">
      <c r="B164" s="114" t="s">
        <v>73</v>
      </c>
      <c r="C164" s="184">
        <v>1.9626556016597509</v>
      </c>
      <c r="D164" s="185">
        <v>0.14214278114693046</v>
      </c>
      <c r="E164" s="184">
        <v>2.6932773109243699</v>
      </c>
      <c r="F164" s="185">
        <f t="shared" si="50"/>
        <v>0.730621709264619</v>
      </c>
      <c r="G164" s="184">
        <v>1.6551724137931034</v>
      </c>
      <c r="H164" s="185">
        <f t="shared" si="50"/>
        <v>-1.0381048971312665</v>
      </c>
      <c r="I164" s="184">
        <v>3.3383458646616542</v>
      </c>
      <c r="J164" s="185">
        <f t="shared" si="50"/>
        <v>1.6831734508685507</v>
      </c>
      <c r="K164" s="184">
        <v>2.2708333333333335</v>
      </c>
      <c r="L164" s="185">
        <f t="shared" si="51"/>
        <v>-1.0675125313283207</v>
      </c>
      <c r="M164" s="184">
        <v>1.6279069767441861</v>
      </c>
      <c r="N164" s="185">
        <f t="shared" si="52"/>
        <v>-0.64292635658914743</v>
      </c>
      <c r="O164" s="185">
        <f>IFERROR(M164-C164,"-")</f>
        <v>-0.3347486249155649</v>
      </c>
    </row>
    <row r="165" spans="2:15" x14ac:dyDescent="0.25">
      <c r="B165" s="114" t="s">
        <v>75</v>
      </c>
      <c r="C165" s="184">
        <v>2.145631067961165</v>
      </c>
      <c r="D165" s="185">
        <v>0.70025291670066081</v>
      </c>
      <c r="E165" s="184">
        <v>2.1</v>
      </c>
      <c r="F165" s="185">
        <f t="shared" si="50"/>
        <v>-4.5631067961164895E-2</v>
      </c>
      <c r="G165" s="184">
        <v>3.26056338028169</v>
      </c>
      <c r="H165" s="185">
        <f t="shared" si="50"/>
        <v>1.1605633802816899</v>
      </c>
      <c r="I165" s="184">
        <v>2.3025830258302582</v>
      </c>
      <c r="J165" s="185">
        <f t="shared" si="50"/>
        <v>-0.95798035445143181</v>
      </c>
      <c r="K165" s="184">
        <v>2.3293768545994067</v>
      </c>
      <c r="L165" s="185">
        <f t="shared" si="51"/>
        <v>2.6793828769148487E-2</v>
      </c>
      <c r="M165" s="184">
        <v>2.2954545454545454</v>
      </c>
      <c r="N165" s="185">
        <f t="shared" si="52"/>
        <v>-3.3922309144861273E-2</v>
      </c>
      <c r="O165" s="185">
        <f t="shared" ref="O165:O168" si="54">IFERROR(M165-C165,"-")</f>
        <v>0.14982347749338043</v>
      </c>
    </row>
    <row r="166" spans="2:15" x14ac:dyDescent="0.25">
      <c r="B166" s="114" t="s">
        <v>77</v>
      </c>
      <c r="C166" s="184">
        <v>2.7810945273631842</v>
      </c>
      <c r="D166" s="185">
        <v>1.3798599594619496</v>
      </c>
      <c r="E166" s="184" t="s">
        <v>235</v>
      </c>
      <c r="F166" s="185" t="str">
        <f>IFERROR(E166-C166,"-")</f>
        <v>-</v>
      </c>
      <c r="G166" s="184">
        <v>2.4761904761904763</v>
      </c>
      <c r="H166" s="185" t="str">
        <f>IFERROR(G166-E166,"-")</f>
        <v>-</v>
      </c>
      <c r="I166" s="184">
        <v>1.7475728155339805</v>
      </c>
      <c r="J166" s="185">
        <f>IFERROR(I166-G166,"-")</f>
        <v>-0.7286176606564958</v>
      </c>
      <c r="K166" s="184">
        <v>2.3777777777777778</v>
      </c>
      <c r="L166" s="185">
        <f>IFERROR(K166-I166,"-")</f>
        <v>0.6302049622437973</v>
      </c>
      <c r="M166" s="184">
        <v>2.1906976744186046</v>
      </c>
      <c r="N166" s="185">
        <f>IFERROR(M166-K166,"-")</f>
        <v>-0.18708010335917313</v>
      </c>
      <c r="O166" s="185">
        <f t="shared" si="54"/>
        <v>-0.59039685294457955</v>
      </c>
    </row>
    <row r="167" spans="2:15" x14ac:dyDescent="0.25">
      <c r="B167" s="114" t="s">
        <v>79</v>
      </c>
      <c r="C167" s="184">
        <v>3.6</v>
      </c>
      <c r="D167" s="185">
        <v>1.2147540983606557</v>
      </c>
      <c r="E167" s="184" t="s">
        <v>235</v>
      </c>
      <c r="F167" s="185" t="str">
        <f t="shared" ref="F167:J175" si="55">IFERROR(E167-C167,"-")</f>
        <v>-</v>
      </c>
      <c r="G167" s="184">
        <v>2.0104712041884816</v>
      </c>
      <c r="H167" s="185" t="str">
        <f t="shared" si="55"/>
        <v>-</v>
      </c>
      <c r="I167" s="184">
        <v>2.1685393258426968</v>
      </c>
      <c r="J167" s="185">
        <f t="shared" si="55"/>
        <v>0.15806812165421524</v>
      </c>
      <c r="K167" s="184">
        <v>1.8509316770186335</v>
      </c>
      <c r="L167" s="185">
        <f t="shared" ref="L167:L175" si="56">IFERROR(K167-I167,"-")</f>
        <v>-0.31760764882406334</v>
      </c>
      <c r="M167" s="184">
        <v>1.8714285714285714</v>
      </c>
      <c r="N167" s="185">
        <f t="shared" ref="N167:N174" si="57">IFERROR(M167-K167,"-")</f>
        <v>2.049689440993796E-2</v>
      </c>
      <c r="O167" s="185">
        <f t="shared" si="54"/>
        <v>-1.7285714285714286</v>
      </c>
    </row>
    <row r="168" spans="2:15" x14ac:dyDescent="0.25">
      <c r="B168" s="114" t="s">
        <v>81</v>
      </c>
      <c r="C168" s="184">
        <v>5.1448275862068966</v>
      </c>
      <c r="D168" s="185">
        <v>2.3243147656940759</v>
      </c>
      <c r="E168" s="184" t="s">
        <v>235</v>
      </c>
      <c r="F168" s="185" t="str">
        <f t="shared" si="55"/>
        <v>-</v>
      </c>
      <c r="G168" s="184">
        <v>2.1337209302325579</v>
      </c>
      <c r="H168" s="185" t="str">
        <f t="shared" si="55"/>
        <v>-</v>
      </c>
      <c r="I168" s="184">
        <v>2.5655737704918034</v>
      </c>
      <c r="J168" s="185">
        <f t="shared" si="55"/>
        <v>0.43185284025924542</v>
      </c>
      <c r="K168" s="184">
        <v>3.08</v>
      </c>
      <c r="L168" s="185">
        <f t="shared" si="56"/>
        <v>0.51442622950819672</v>
      </c>
      <c r="M168" s="184">
        <v>3.1714285714285713</v>
      </c>
      <c r="N168" s="185">
        <f t="shared" si="57"/>
        <v>9.1428571428571193E-2</v>
      </c>
      <c r="O168" s="185">
        <f t="shared" si="54"/>
        <v>-1.9733990147783254</v>
      </c>
    </row>
    <row r="169" spans="2:15" x14ac:dyDescent="0.25">
      <c r="B169" s="114" t="s">
        <v>83</v>
      </c>
      <c r="C169" s="184">
        <v>4.3786008230452671</v>
      </c>
      <c r="D169" s="185">
        <v>-1.1488717044272603</v>
      </c>
      <c r="E169" s="184" t="s">
        <v>235</v>
      </c>
      <c r="F169" s="185" t="str">
        <f t="shared" si="55"/>
        <v>-</v>
      </c>
      <c r="G169" s="184">
        <v>2.3461538461538463</v>
      </c>
      <c r="H169" s="185" t="str">
        <f t="shared" si="55"/>
        <v>-</v>
      </c>
      <c r="I169" s="184">
        <v>2.5481927710843375</v>
      </c>
      <c r="J169" s="185">
        <f t="shared" si="55"/>
        <v>0.20203892493049125</v>
      </c>
      <c r="K169" s="184">
        <v>2</v>
      </c>
      <c r="L169" s="185">
        <f t="shared" si="56"/>
        <v>-0.5481927710843375</v>
      </c>
      <c r="M169" s="184">
        <v>3.290909090909091</v>
      </c>
      <c r="N169" s="185">
        <f t="shared" si="57"/>
        <v>1.290909090909091</v>
      </c>
      <c r="O169" s="185">
        <f>IFERROR(M169-C169,"-")</f>
        <v>-1.0876917321361761</v>
      </c>
    </row>
    <row r="170" spans="2:15" x14ac:dyDescent="0.25">
      <c r="B170" s="114" t="s">
        <v>85</v>
      </c>
      <c r="C170" s="184">
        <v>4.4020100502512562</v>
      </c>
      <c r="D170" s="185">
        <v>-0.68709886063983294</v>
      </c>
      <c r="E170" s="184">
        <v>6.4857142857142858</v>
      </c>
      <c r="F170" s="185">
        <f t="shared" si="55"/>
        <v>2.0837042354630295</v>
      </c>
      <c r="G170" s="184">
        <v>3.07981220657277</v>
      </c>
      <c r="H170" s="185">
        <f t="shared" si="55"/>
        <v>-3.4059020791415158</v>
      </c>
      <c r="I170" s="184">
        <v>3.5762711864406778</v>
      </c>
      <c r="J170" s="185">
        <f t="shared" si="55"/>
        <v>0.49645897986790777</v>
      </c>
      <c r="K170" s="184">
        <v>3.0673076923076925</v>
      </c>
      <c r="L170" s="185">
        <f t="shared" si="56"/>
        <v>-0.50896349413298525</v>
      </c>
      <c r="M170" s="184">
        <v>4.3552631578947372</v>
      </c>
      <c r="N170" s="185">
        <f t="shared" si="57"/>
        <v>1.2879554655870447</v>
      </c>
      <c r="O170" s="185">
        <f>IFERROR(M170-C170,"-")</f>
        <v>-4.6746892356519076E-2</v>
      </c>
    </row>
    <row r="171" spans="2:15" x14ac:dyDescent="0.25">
      <c r="B171" s="114" t="s">
        <v>87</v>
      </c>
      <c r="C171" s="184">
        <v>3.116504854368932</v>
      </c>
      <c r="D171" s="185">
        <v>0.18154550477543596</v>
      </c>
      <c r="E171" s="184">
        <v>4.833333333333333</v>
      </c>
      <c r="F171" s="185">
        <f t="shared" si="55"/>
        <v>1.7168284789644011</v>
      </c>
      <c r="G171" s="184">
        <v>2.7171717171717171</v>
      </c>
      <c r="H171" s="185">
        <f t="shared" si="55"/>
        <v>-2.1161616161616159</v>
      </c>
      <c r="I171" s="184">
        <v>2.2768166089965396</v>
      </c>
      <c r="J171" s="185">
        <f t="shared" si="55"/>
        <v>-0.44035510817517753</v>
      </c>
      <c r="K171" s="184">
        <v>2.4294871794871793</v>
      </c>
      <c r="L171" s="185">
        <f t="shared" si="56"/>
        <v>0.1526705704906397</v>
      </c>
      <c r="M171" s="184">
        <v>5.2709359605911326</v>
      </c>
      <c r="N171" s="185">
        <f t="shared" si="57"/>
        <v>2.8414487811039533</v>
      </c>
      <c r="O171" s="185">
        <f t="shared" ref="O171:O174" si="58">IFERROR(M171-C171,"-")</f>
        <v>2.1544311062222006</v>
      </c>
    </row>
    <row r="172" spans="2:15" x14ac:dyDescent="0.25">
      <c r="B172" s="114" t="s">
        <v>89</v>
      </c>
      <c r="C172" s="184">
        <v>3.5368421052631578</v>
      </c>
      <c r="D172" s="185">
        <v>0.59138755980861246</v>
      </c>
      <c r="E172" s="184">
        <v>1.25</v>
      </c>
      <c r="F172" s="185">
        <f t="shared" si="55"/>
        <v>-2.2868421052631578</v>
      </c>
      <c r="G172" s="184">
        <v>1.667621776504298</v>
      </c>
      <c r="H172" s="185">
        <f t="shared" si="55"/>
        <v>0.41762177650429799</v>
      </c>
      <c r="I172" s="184">
        <v>1.8366013071895424</v>
      </c>
      <c r="J172" s="185">
        <f t="shared" si="55"/>
        <v>0.16897953068524441</v>
      </c>
      <c r="K172" s="184">
        <v>2.4305084745762713</v>
      </c>
      <c r="L172" s="185">
        <f t="shared" si="56"/>
        <v>0.59390716738672888</v>
      </c>
      <c r="M172" s="184">
        <v>2.9541666666666666</v>
      </c>
      <c r="N172" s="185">
        <f t="shared" si="57"/>
        <v>0.52365819209039532</v>
      </c>
      <c r="O172" s="185">
        <f t="shared" si="58"/>
        <v>-0.58267543859649118</v>
      </c>
    </row>
    <row r="173" spans="2:15" x14ac:dyDescent="0.25">
      <c r="B173" s="114" t="s">
        <v>91</v>
      </c>
      <c r="C173" s="184">
        <v>2.7769784172661871</v>
      </c>
      <c r="D173" s="185">
        <v>0.84642286171063152</v>
      </c>
      <c r="E173" s="184">
        <v>1.4166666666666667</v>
      </c>
      <c r="F173" s="185">
        <f t="shared" si="55"/>
        <v>-1.3603117505995204</v>
      </c>
      <c r="G173" s="184">
        <v>2.2012987012987013</v>
      </c>
      <c r="H173" s="185">
        <f t="shared" si="55"/>
        <v>0.78463203463203457</v>
      </c>
      <c r="I173" s="184">
        <v>1.94921875</v>
      </c>
      <c r="J173" s="185">
        <f t="shared" si="55"/>
        <v>-0.25207995129870131</v>
      </c>
      <c r="K173" s="184">
        <v>2.6737288135593222</v>
      </c>
      <c r="L173" s="185">
        <f t="shared" si="56"/>
        <v>0.72451006355932224</v>
      </c>
      <c r="M173" s="184" t="s">
        <v>235</v>
      </c>
      <c r="N173" s="185" t="str">
        <f t="shared" si="57"/>
        <v>-</v>
      </c>
      <c r="O173" s="185" t="str">
        <f t="shared" si="58"/>
        <v>-</v>
      </c>
    </row>
    <row r="174" spans="2:15" x14ac:dyDescent="0.25">
      <c r="B174" s="114" t="s">
        <v>93</v>
      </c>
      <c r="C174" s="184">
        <v>1.8879999999999999</v>
      </c>
      <c r="D174" s="185">
        <v>0.11876923076923074</v>
      </c>
      <c r="E174" s="184">
        <v>3.2307692307692308</v>
      </c>
      <c r="F174" s="185">
        <f t="shared" si="55"/>
        <v>1.3427692307692309</v>
      </c>
      <c r="G174" s="184">
        <v>2.9523809523809526</v>
      </c>
      <c r="H174" s="185">
        <f t="shared" si="55"/>
        <v>-0.27838827838827829</v>
      </c>
      <c r="I174" s="184">
        <v>2.2865013774104681</v>
      </c>
      <c r="J174" s="185">
        <f t="shared" si="55"/>
        <v>-0.66587957497048444</v>
      </c>
      <c r="K174" s="184">
        <v>1.9511400651465798</v>
      </c>
      <c r="L174" s="185">
        <f t="shared" si="56"/>
        <v>-0.33536131226388832</v>
      </c>
      <c r="M174" s="184" t="s">
        <v>235</v>
      </c>
      <c r="N174" s="185" t="str">
        <f t="shared" si="57"/>
        <v>-</v>
      </c>
      <c r="O174" s="185" t="str">
        <f t="shared" si="58"/>
        <v>-</v>
      </c>
    </row>
    <row r="175" spans="2:15" ht="15.75" x14ac:dyDescent="0.25">
      <c r="B175" s="117" t="s">
        <v>30</v>
      </c>
      <c r="C175" s="186">
        <v>3.1070448307410796</v>
      </c>
      <c r="D175" s="187">
        <v>0.83247016155393405</v>
      </c>
      <c r="E175" s="186">
        <v>2.7922794117647061</v>
      </c>
      <c r="F175" s="187">
        <f t="shared" si="55"/>
        <v>-0.31476541897637356</v>
      </c>
      <c r="G175" s="186">
        <v>2.3587088915956151</v>
      </c>
      <c r="H175" s="187">
        <f t="shared" si="55"/>
        <v>-0.43357052016909092</v>
      </c>
      <c r="I175" s="186">
        <v>2.3295702840495265</v>
      </c>
      <c r="J175" s="187">
        <f t="shared" si="55"/>
        <v>-2.9138607546088657E-2</v>
      </c>
      <c r="K175" s="186">
        <v>2.3059143439836847</v>
      </c>
      <c r="L175" s="187">
        <f t="shared" si="56"/>
        <v>-2.3655940065841818E-2</v>
      </c>
      <c r="M175" s="186">
        <v>2.9173890872004078</v>
      </c>
      <c r="N175" s="187">
        <v>0.60225778249011164</v>
      </c>
      <c r="O175" s="187">
        <v>-0.2928086235175944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7" t="s">
        <v>296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7.3186813186813184</v>
      </c>
      <c r="D185" s="185">
        <v>3.3909704753078245</v>
      </c>
      <c r="E185" s="184">
        <v>3.8571428571428572</v>
      </c>
      <c r="F185" s="185">
        <f t="shared" ref="F185:J187" si="59">IFERROR(E185-C185,"-")</f>
        <v>-3.4615384615384612</v>
      </c>
      <c r="G185" s="184">
        <v>4.1111111111111107</v>
      </c>
      <c r="H185" s="185">
        <f t="shared" si="59"/>
        <v>0.25396825396825351</v>
      </c>
      <c r="I185" s="184">
        <v>4.0224719101123592</v>
      </c>
      <c r="J185" s="185">
        <f t="shared" si="59"/>
        <v>-8.8639200998751555E-2</v>
      </c>
      <c r="K185" s="184">
        <v>3.263157894736842</v>
      </c>
      <c r="L185" s="185">
        <f t="shared" ref="L185:L187" si="60">IFERROR(K185-I185,"-")</f>
        <v>-0.75931401537551713</v>
      </c>
      <c r="M185" s="184">
        <v>3.9939393939393941</v>
      </c>
      <c r="N185" s="185">
        <f t="shared" ref="N185:N187" si="61">IFERROR(M185-K185,"-")</f>
        <v>0.73078149920255209</v>
      </c>
      <c r="O185" s="185">
        <f t="shared" ref="O185" si="62">IFERROR(M185-C185,"-")</f>
        <v>-3.3247419247419243</v>
      </c>
    </row>
    <row r="186" spans="1:16" x14ac:dyDescent="0.25">
      <c r="B186" s="114" t="s">
        <v>73</v>
      </c>
      <c r="C186" s="184">
        <v>6.9557522123893802</v>
      </c>
      <c r="D186" s="185">
        <v>2.1015855457227133</v>
      </c>
      <c r="E186" s="184">
        <v>3.5</v>
      </c>
      <c r="F186" s="185">
        <f t="shared" si="59"/>
        <v>-3.4557522123893802</v>
      </c>
      <c r="G186" s="184">
        <v>2</v>
      </c>
      <c r="H186" s="185">
        <f t="shared" si="59"/>
        <v>-1.5</v>
      </c>
      <c r="I186" s="184">
        <v>2.0849056603773586</v>
      </c>
      <c r="J186" s="185">
        <f t="shared" si="59"/>
        <v>8.4905660377358583E-2</v>
      </c>
      <c r="K186" s="184">
        <v>3.7878787878787881</v>
      </c>
      <c r="L186" s="185">
        <f t="shared" si="60"/>
        <v>1.7029731275014295</v>
      </c>
      <c r="M186" s="184">
        <v>2.9772727272727271</v>
      </c>
      <c r="N186" s="185">
        <f t="shared" si="61"/>
        <v>-0.810606060606061</v>
      </c>
      <c r="O186" s="185">
        <f>IFERROR(M186-C186,"-")</f>
        <v>-3.9784794851166532</v>
      </c>
    </row>
    <row r="187" spans="1:16" x14ac:dyDescent="0.25">
      <c r="B187" s="114" t="s">
        <v>75</v>
      </c>
      <c r="C187" s="184">
        <v>9.3116883116883109</v>
      </c>
      <c r="D187" s="185">
        <v>5.728354978354977</v>
      </c>
      <c r="E187" s="184">
        <v>7</v>
      </c>
      <c r="F187" s="185">
        <f t="shared" si="59"/>
        <v>-2.3116883116883109</v>
      </c>
      <c r="G187" s="184">
        <v>1.2941176470588236</v>
      </c>
      <c r="H187" s="185">
        <f t="shared" si="59"/>
        <v>-5.7058823529411766</v>
      </c>
      <c r="I187" s="184">
        <v>3.8448275862068964</v>
      </c>
      <c r="J187" s="185">
        <f t="shared" si="59"/>
        <v>2.5507099391480725</v>
      </c>
      <c r="K187" s="184">
        <v>4.1473684210526311</v>
      </c>
      <c r="L187" s="185">
        <f t="shared" si="60"/>
        <v>0.3025408348457348</v>
      </c>
      <c r="M187" s="184">
        <v>3.2682926829268291</v>
      </c>
      <c r="N187" s="185">
        <f t="shared" si="61"/>
        <v>-0.87907573812580209</v>
      </c>
      <c r="O187" s="185">
        <f t="shared" ref="O187:O190" si="63">IFERROR(M187-C187,"-")</f>
        <v>-6.0433956287614823</v>
      </c>
    </row>
    <row r="188" spans="1:16" x14ac:dyDescent="0.25">
      <c r="B188" s="114" t="s">
        <v>77</v>
      </c>
      <c r="C188" s="184">
        <v>5.211267605633803</v>
      </c>
      <c r="D188" s="185">
        <v>0.37793427230046994</v>
      </c>
      <c r="E188" s="184" t="s">
        <v>235</v>
      </c>
      <c r="F188" s="185" t="str">
        <f>IFERROR(E188-C188,"-")</f>
        <v>-</v>
      </c>
      <c r="G188" s="184">
        <v>2.8888888888888888</v>
      </c>
      <c r="H188" s="185" t="str">
        <f>IFERROR(G188-E188,"-")</f>
        <v>-</v>
      </c>
      <c r="I188" s="184">
        <v>4.098591549295775</v>
      </c>
      <c r="J188" s="185">
        <f>IFERROR(I188-G188,"-")</f>
        <v>1.2097026604068861</v>
      </c>
      <c r="K188" s="184">
        <v>4.5074626865671643</v>
      </c>
      <c r="L188" s="185">
        <f>IFERROR(K188-I188,"-")</f>
        <v>0.40887113727138935</v>
      </c>
      <c r="M188" s="184">
        <v>5.5333333333333332</v>
      </c>
      <c r="N188" s="185">
        <f>IFERROR(M188-K188,"-")</f>
        <v>1.0258706467661689</v>
      </c>
      <c r="O188" s="185">
        <f t="shared" si="63"/>
        <v>0.32206572769953024</v>
      </c>
    </row>
    <row r="189" spans="1:16" x14ac:dyDescent="0.25">
      <c r="B189" s="114" t="s">
        <v>79</v>
      </c>
      <c r="C189" s="184">
        <v>3.967741935483871</v>
      </c>
      <c r="D189" s="185">
        <v>-1.5028462998102468</v>
      </c>
      <c r="E189" s="184" t="s">
        <v>235</v>
      </c>
      <c r="F189" s="185" t="str">
        <f t="shared" ref="F189:J197" si="64">IFERROR(E189-C189,"-")</f>
        <v>-</v>
      </c>
      <c r="G189" s="184">
        <v>2.0909090909090908</v>
      </c>
      <c r="H189" s="185" t="str">
        <f t="shared" si="64"/>
        <v>-</v>
      </c>
      <c r="I189" s="184">
        <v>5.3</v>
      </c>
      <c r="J189" s="185">
        <f t="shared" si="64"/>
        <v>3.209090909090909</v>
      </c>
      <c r="K189" s="184">
        <v>2.6585365853658538</v>
      </c>
      <c r="L189" s="185">
        <f t="shared" ref="L189:L197" si="65">IFERROR(K189-I189,"-")</f>
        <v>-2.641463414634146</v>
      </c>
      <c r="M189" s="184">
        <v>1.7142857142857142</v>
      </c>
      <c r="N189" s="185">
        <f t="shared" ref="N189:N196" si="66">IFERROR(M189-K189,"-")</f>
        <v>-0.94425087108013961</v>
      </c>
      <c r="O189" s="185">
        <f t="shared" si="63"/>
        <v>-2.2534562211981566</v>
      </c>
    </row>
    <row r="190" spans="1:16" x14ac:dyDescent="0.25">
      <c r="B190" s="114" t="s">
        <v>120</v>
      </c>
      <c r="C190" s="184">
        <v>8.3333333333333339</v>
      </c>
      <c r="D190" s="185">
        <v>2.4393939393939403</v>
      </c>
      <c r="E190" s="184" t="s">
        <v>235</v>
      </c>
      <c r="F190" s="185" t="str">
        <f t="shared" si="64"/>
        <v>-</v>
      </c>
      <c r="G190" s="184">
        <v>3.5555555555555554</v>
      </c>
      <c r="H190" s="185" t="str">
        <f t="shared" si="64"/>
        <v>-</v>
      </c>
      <c r="I190" s="184">
        <v>2.5609756097560976</v>
      </c>
      <c r="J190" s="185">
        <f t="shared" si="64"/>
        <v>-0.99457994579945774</v>
      </c>
      <c r="K190" s="184">
        <v>4.5862068965517242</v>
      </c>
      <c r="L190" s="185">
        <f t="shared" si="65"/>
        <v>2.0252312867956266</v>
      </c>
      <c r="M190" s="184">
        <v>2.7142857142857144</v>
      </c>
      <c r="N190" s="185">
        <f t="shared" si="66"/>
        <v>-1.8719211822660098</v>
      </c>
      <c r="O190" s="185">
        <f t="shared" si="63"/>
        <v>-5.6190476190476195</v>
      </c>
    </row>
    <row r="191" spans="1:16" x14ac:dyDescent="0.25">
      <c r="B191" s="114" t="s">
        <v>83</v>
      </c>
      <c r="C191" s="184">
        <v>5.4545454545454541</v>
      </c>
      <c r="D191" s="185">
        <v>-0.84545454545454568</v>
      </c>
      <c r="E191" s="184" t="s">
        <v>235</v>
      </c>
      <c r="F191" s="185" t="str">
        <f t="shared" si="64"/>
        <v>-</v>
      </c>
      <c r="G191" s="184">
        <v>3.6666666666666665</v>
      </c>
      <c r="H191" s="185" t="str">
        <f t="shared" si="64"/>
        <v>-</v>
      </c>
      <c r="I191" s="184">
        <v>1.8235294117647058</v>
      </c>
      <c r="J191" s="185">
        <f t="shared" si="64"/>
        <v>-1.8431372549019607</v>
      </c>
      <c r="K191" s="184">
        <v>4.875</v>
      </c>
      <c r="L191" s="185">
        <f t="shared" si="65"/>
        <v>3.0514705882352944</v>
      </c>
      <c r="M191" s="184">
        <v>2</v>
      </c>
      <c r="N191" s="185">
        <f t="shared" si="66"/>
        <v>-2.875</v>
      </c>
      <c r="O191" s="185">
        <f>IFERROR(M191-C191,"-")</f>
        <v>-3.4545454545454541</v>
      </c>
    </row>
    <row r="192" spans="1:16" x14ac:dyDescent="0.25">
      <c r="B192" s="114" t="s">
        <v>85</v>
      </c>
      <c r="C192" s="184">
        <v>4.4615384615384617</v>
      </c>
      <c r="D192" s="185">
        <v>-0.21846153846153804</v>
      </c>
      <c r="E192" s="184">
        <v>4.25</v>
      </c>
      <c r="F192" s="185">
        <f t="shared" si="64"/>
        <v>-0.21153846153846168</v>
      </c>
      <c r="G192" s="184">
        <v>3.8823529411764706</v>
      </c>
      <c r="H192" s="185">
        <f t="shared" si="64"/>
        <v>-0.36764705882352944</v>
      </c>
      <c r="I192" s="184">
        <v>6.520833333333333</v>
      </c>
      <c r="J192" s="185">
        <f t="shared" si="64"/>
        <v>2.6384803921568625</v>
      </c>
      <c r="K192" s="184">
        <v>4.9824561403508776</v>
      </c>
      <c r="L192" s="185">
        <f t="shared" si="65"/>
        <v>-1.5383771929824555</v>
      </c>
      <c r="M192" s="184">
        <v>7.05</v>
      </c>
      <c r="N192" s="185">
        <f t="shared" si="66"/>
        <v>2.0675438596491222</v>
      </c>
      <c r="O192" s="185">
        <f>IFERROR(M192-C192,"-")</f>
        <v>2.5884615384615381</v>
      </c>
    </row>
    <row r="193" spans="2:16" x14ac:dyDescent="0.25">
      <c r="B193" s="114" t="s">
        <v>87</v>
      </c>
      <c r="C193" s="184">
        <v>8.384615384615385</v>
      </c>
      <c r="D193" s="185">
        <v>1.4547908232118765</v>
      </c>
      <c r="E193" s="184">
        <v>1</v>
      </c>
      <c r="F193" s="185">
        <f t="shared" si="64"/>
        <v>-7.384615384615385</v>
      </c>
      <c r="G193" s="184">
        <v>6.1904761904761907</v>
      </c>
      <c r="H193" s="185">
        <f t="shared" si="64"/>
        <v>5.1904761904761907</v>
      </c>
      <c r="I193" s="184">
        <v>3.5925925925925926</v>
      </c>
      <c r="J193" s="185">
        <f t="shared" si="64"/>
        <v>-2.5978835978835981</v>
      </c>
      <c r="K193" s="184">
        <v>3.0555555555555554</v>
      </c>
      <c r="L193" s="185">
        <f t="shared" si="65"/>
        <v>-0.5370370370370372</v>
      </c>
      <c r="M193" s="184">
        <v>6.9253731343283578</v>
      </c>
      <c r="N193" s="185">
        <f t="shared" si="66"/>
        <v>3.8698175787728024</v>
      </c>
      <c r="O193" s="185">
        <f t="shared" ref="O193:O196" si="67">IFERROR(M193-C193,"-")</f>
        <v>-1.4592422502870273</v>
      </c>
    </row>
    <row r="194" spans="2:16" x14ac:dyDescent="0.25">
      <c r="B194" s="114" t="s">
        <v>89</v>
      </c>
      <c r="C194" s="184">
        <v>2.8095238095238093</v>
      </c>
      <c r="D194" s="185">
        <v>-3.9084249084249088</v>
      </c>
      <c r="E194" s="184">
        <v>6.25</v>
      </c>
      <c r="F194" s="185">
        <f t="shared" si="64"/>
        <v>3.4404761904761907</v>
      </c>
      <c r="G194" s="184">
        <v>2.1971830985915495</v>
      </c>
      <c r="H194" s="185">
        <f t="shared" si="64"/>
        <v>-4.0528169014084501</v>
      </c>
      <c r="I194" s="184">
        <v>3.8333333333333335</v>
      </c>
      <c r="J194" s="185">
        <f t="shared" si="64"/>
        <v>1.636150234741784</v>
      </c>
      <c r="K194" s="184">
        <v>2.4133333333333336</v>
      </c>
      <c r="L194" s="185">
        <f t="shared" si="65"/>
        <v>-1.42</v>
      </c>
      <c r="M194" s="184">
        <v>5.0574712643678161</v>
      </c>
      <c r="N194" s="185">
        <f t="shared" si="66"/>
        <v>2.6441379310344826</v>
      </c>
      <c r="O194" s="185">
        <f t="shared" si="67"/>
        <v>2.2479474548440068</v>
      </c>
    </row>
    <row r="195" spans="2:16" x14ac:dyDescent="0.25">
      <c r="B195" s="114" t="s">
        <v>91</v>
      </c>
      <c r="C195" s="184">
        <v>4.1917808219178081</v>
      </c>
      <c r="D195" s="185">
        <v>0.29816380064121217</v>
      </c>
      <c r="E195" s="184">
        <v>10.5</v>
      </c>
      <c r="F195" s="185">
        <f t="shared" si="64"/>
        <v>6.3082191780821919</v>
      </c>
      <c r="G195" s="184">
        <v>2.9473684210526314</v>
      </c>
      <c r="H195" s="185">
        <f t="shared" si="64"/>
        <v>-7.5526315789473681</v>
      </c>
      <c r="I195" s="184">
        <v>1.8409090909090908</v>
      </c>
      <c r="J195" s="185">
        <f t="shared" si="64"/>
        <v>-1.1064593301435406</v>
      </c>
      <c r="K195" s="184">
        <v>4.36231884057971</v>
      </c>
      <c r="L195" s="185">
        <f t="shared" si="65"/>
        <v>2.5214097496706191</v>
      </c>
      <c r="M195" s="184" t="s">
        <v>235</v>
      </c>
      <c r="N195" s="185" t="str">
        <f t="shared" si="66"/>
        <v>-</v>
      </c>
      <c r="O195" s="185" t="str">
        <f t="shared" si="67"/>
        <v>-</v>
      </c>
    </row>
    <row r="196" spans="2:16" x14ac:dyDescent="0.25">
      <c r="B196" s="114" t="s">
        <v>93</v>
      </c>
      <c r="C196" s="184">
        <v>5.52</v>
      </c>
      <c r="D196" s="185">
        <v>-0.48000000000000043</v>
      </c>
      <c r="E196" s="184">
        <v>35.5</v>
      </c>
      <c r="F196" s="185">
        <f t="shared" si="64"/>
        <v>29.98</v>
      </c>
      <c r="G196" s="184">
        <v>2.7735849056603774</v>
      </c>
      <c r="H196" s="185">
        <f t="shared" si="64"/>
        <v>-32.726415094339622</v>
      </c>
      <c r="I196" s="184">
        <v>3.5396825396825395</v>
      </c>
      <c r="J196" s="185">
        <f t="shared" si="64"/>
        <v>0.76609763402216213</v>
      </c>
      <c r="K196" s="184">
        <v>2.7608695652173911</v>
      </c>
      <c r="L196" s="185">
        <f t="shared" si="65"/>
        <v>-0.77881297446514841</v>
      </c>
      <c r="M196" s="184" t="s">
        <v>235</v>
      </c>
      <c r="N196" s="185" t="str">
        <f t="shared" si="66"/>
        <v>-</v>
      </c>
      <c r="O196" s="185" t="str">
        <f t="shared" si="67"/>
        <v>-</v>
      </c>
    </row>
    <row r="197" spans="2:16" ht="15.75" x14ac:dyDescent="0.25">
      <c r="B197" s="117" t="s">
        <v>30</v>
      </c>
      <c r="C197" s="186">
        <v>6.2463556851311957</v>
      </c>
      <c r="D197" s="187">
        <v>1.0470039833483753</v>
      </c>
      <c r="E197" s="186">
        <v>4.7816593886462879</v>
      </c>
      <c r="F197" s="187">
        <f t="shared" si="64"/>
        <v>-1.4646962964849077</v>
      </c>
      <c r="G197" s="186">
        <v>3.0651260504201683</v>
      </c>
      <c r="H197" s="187">
        <f t="shared" si="64"/>
        <v>-1.7165333382261196</v>
      </c>
      <c r="I197" s="186">
        <v>3.4307458143074583</v>
      </c>
      <c r="J197" s="187">
        <f t="shared" si="64"/>
        <v>0.36561976388729001</v>
      </c>
      <c r="K197" s="186">
        <v>3.7066290550070522</v>
      </c>
      <c r="L197" s="187">
        <f t="shared" si="65"/>
        <v>0.27588324069959391</v>
      </c>
      <c r="M197" s="186">
        <v>4.4940978077571669</v>
      </c>
      <c r="N197" s="187">
        <v>0.71125109242869966</v>
      </c>
      <c r="O197" s="187">
        <v>-2.0382151174129008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7" t="s">
        <v>297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3.4444444444444446</v>
      </c>
      <c r="D207" s="185">
        <v>0.79579579579579596</v>
      </c>
      <c r="E207" s="184">
        <v>3.1976744186046511</v>
      </c>
      <c r="F207" s="185">
        <f t="shared" ref="F207:J209" si="68">IFERROR(E207-C207,"-")</f>
        <v>-0.24677002583979357</v>
      </c>
      <c r="G207" s="184">
        <v>3.6428571428571428</v>
      </c>
      <c r="H207" s="185">
        <f t="shared" si="68"/>
        <v>0.44518272425249172</v>
      </c>
      <c r="I207" s="184">
        <v>4.6836734693877551</v>
      </c>
      <c r="J207" s="185">
        <f t="shared" si="68"/>
        <v>1.0408163265306123</v>
      </c>
      <c r="K207" s="184">
        <v>2.5125000000000002</v>
      </c>
      <c r="L207" s="185">
        <f t="shared" ref="L207:L209" si="69">IFERROR(K207-I207,"-")</f>
        <v>-2.1711734693877549</v>
      </c>
      <c r="M207" s="184">
        <v>3.9393939393939394</v>
      </c>
      <c r="N207" s="185">
        <f t="shared" ref="N207:N209" si="70">IFERROR(M207-K207,"-")</f>
        <v>1.4268939393939393</v>
      </c>
      <c r="O207" s="185">
        <f t="shared" ref="O207" si="71">IFERROR(M207-C207,"-")</f>
        <v>0.49494949494949481</v>
      </c>
    </row>
    <row r="208" spans="2:16" x14ac:dyDescent="0.25">
      <c r="B208" s="114" t="s">
        <v>73</v>
      </c>
      <c r="C208" s="184">
        <v>8.4590163934426226</v>
      </c>
      <c r="D208" s="185">
        <v>2.8387632288856608</v>
      </c>
      <c r="E208" s="184">
        <v>2.3858267716535435</v>
      </c>
      <c r="F208" s="185">
        <f t="shared" si="68"/>
        <v>-6.0731896217890791</v>
      </c>
      <c r="G208" s="184">
        <v>33.666666666666664</v>
      </c>
      <c r="H208" s="185">
        <f t="shared" si="68"/>
        <v>31.28083989501312</v>
      </c>
      <c r="I208" s="184">
        <v>3.073394495412844</v>
      </c>
      <c r="J208" s="185">
        <f t="shared" si="68"/>
        <v>-30.593272171253819</v>
      </c>
      <c r="K208" s="184">
        <v>2.52</v>
      </c>
      <c r="L208" s="185">
        <f t="shared" si="69"/>
        <v>-0.55339449541284402</v>
      </c>
      <c r="M208" s="184">
        <v>4.2948717948717947</v>
      </c>
      <c r="N208" s="185">
        <f t="shared" si="70"/>
        <v>1.7748717948717947</v>
      </c>
      <c r="O208" s="185">
        <f>IFERROR(M208-C208,"-")</f>
        <v>-4.1641445985708279</v>
      </c>
    </row>
    <row r="209" spans="2:16" x14ac:dyDescent="0.25">
      <c r="B209" s="114" t="s">
        <v>75</v>
      </c>
      <c r="C209" s="184">
        <v>6.34020618556701</v>
      </c>
      <c r="D209" s="185">
        <v>1.3910536431941285</v>
      </c>
      <c r="E209" s="184">
        <v>2</v>
      </c>
      <c r="F209" s="185">
        <f t="shared" si="68"/>
        <v>-4.34020618556701</v>
      </c>
      <c r="G209" s="184">
        <v>11.714285714285714</v>
      </c>
      <c r="H209" s="185">
        <f t="shared" si="68"/>
        <v>9.7142857142857135</v>
      </c>
      <c r="I209" s="184">
        <v>3.893939393939394</v>
      </c>
      <c r="J209" s="185">
        <f t="shared" si="68"/>
        <v>-7.820346320346319</v>
      </c>
      <c r="K209" s="184">
        <v>3.5217391304347827</v>
      </c>
      <c r="L209" s="185">
        <f t="shared" si="69"/>
        <v>-0.37220026350461133</v>
      </c>
      <c r="M209" s="184">
        <v>4.4060150375939848</v>
      </c>
      <c r="N209" s="185">
        <f t="shared" si="70"/>
        <v>0.88427590715920212</v>
      </c>
      <c r="O209" s="185">
        <f t="shared" ref="O209:O212" si="72">IFERROR(M209-C209,"-")</f>
        <v>-1.9341911479730252</v>
      </c>
    </row>
    <row r="210" spans="2:16" x14ac:dyDescent="0.25">
      <c r="B210" s="114" t="s">
        <v>77</v>
      </c>
      <c r="C210" s="184">
        <v>5.865384615384615</v>
      </c>
      <c r="D210" s="185">
        <v>1.3537567084078708</v>
      </c>
      <c r="E210" s="184" t="s">
        <v>235</v>
      </c>
      <c r="F210" s="185" t="str">
        <f>IFERROR(E210-C210,"-")</f>
        <v>-</v>
      </c>
      <c r="G210" s="184">
        <v>12.222222222222221</v>
      </c>
      <c r="H210" s="185" t="str">
        <f>IFERROR(G210-E210,"-")</f>
        <v>-</v>
      </c>
      <c r="I210" s="184">
        <v>3</v>
      </c>
      <c r="J210" s="185">
        <f>IFERROR(I210-G210,"-")</f>
        <v>-9.2222222222222214</v>
      </c>
      <c r="K210" s="184">
        <v>2.2131147540983607</v>
      </c>
      <c r="L210" s="185">
        <f>IFERROR(K210-I210,"-")</f>
        <v>-0.78688524590163933</v>
      </c>
      <c r="M210" s="184">
        <v>4.134615384615385</v>
      </c>
      <c r="N210" s="185">
        <f>IFERROR(M210-K210,"-")</f>
        <v>1.9215006305170244</v>
      </c>
      <c r="O210" s="185">
        <f t="shared" si="72"/>
        <v>-1.7307692307692299</v>
      </c>
    </row>
    <row r="211" spans="2:16" x14ac:dyDescent="0.25">
      <c r="B211" s="114" t="s">
        <v>79</v>
      </c>
      <c r="C211" s="184">
        <v>4.7954545454545459</v>
      </c>
      <c r="D211" s="185">
        <v>1.3089680589680595</v>
      </c>
      <c r="E211" s="184" t="s">
        <v>235</v>
      </c>
      <c r="F211" s="185" t="str">
        <f t="shared" ref="F211:J219" si="73">IFERROR(E211-C211,"-")</f>
        <v>-</v>
      </c>
      <c r="G211" s="184">
        <v>5.9545454545454541</v>
      </c>
      <c r="H211" s="185" t="str">
        <f t="shared" si="73"/>
        <v>-</v>
      </c>
      <c r="I211" s="184">
        <v>2.5192307692307692</v>
      </c>
      <c r="J211" s="185">
        <f t="shared" si="73"/>
        <v>-3.435314685314685</v>
      </c>
      <c r="K211" s="184">
        <v>4.0434782608695654</v>
      </c>
      <c r="L211" s="185">
        <f t="shared" ref="L211:L219" si="74">IFERROR(K211-I211,"-")</f>
        <v>1.5242474916387962</v>
      </c>
      <c r="M211" s="184">
        <v>5.083333333333333</v>
      </c>
      <c r="N211" s="185">
        <f t="shared" ref="N211:N218" si="75">IFERROR(M211-K211,"-")</f>
        <v>1.0398550724637676</v>
      </c>
      <c r="O211" s="185">
        <f t="shared" si="72"/>
        <v>0.28787878787878718</v>
      </c>
    </row>
    <row r="212" spans="2:16" x14ac:dyDescent="0.25">
      <c r="B212" s="114" t="s">
        <v>81</v>
      </c>
      <c r="C212" s="184">
        <v>7.5263157894736841</v>
      </c>
      <c r="D212" s="185">
        <v>2.1309669522643819</v>
      </c>
      <c r="E212" s="184" t="s">
        <v>235</v>
      </c>
      <c r="F212" s="185" t="str">
        <f t="shared" si="73"/>
        <v>-</v>
      </c>
      <c r="G212" s="184">
        <v>4</v>
      </c>
      <c r="H212" s="185" t="str">
        <f t="shared" si="73"/>
        <v>-</v>
      </c>
      <c r="I212" s="184">
        <v>3.4222222222222221</v>
      </c>
      <c r="J212" s="185">
        <f t="shared" si="73"/>
        <v>-0.57777777777777795</v>
      </c>
      <c r="K212" s="184">
        <v>3.9</v>
      </c>
      <c r="L212" s="185">
        <f t="shared" si="74"/>
        <v>0.47777777777777786</v>
      </c>
      <c r="M212" s="184">
        <v>3.0769230769230771</v>
      </c>
      <c r="N212" s="185">
        <f t="shared" si="75"/>
        <v>-0.82307692307692282</v>
      </c>
      <c r="O212" s="185">
        <f t="shared" si="72"/>
        <v>-4.4493927125506065</v>
      </c>
    </row>
    <row r="213" spans="2:16" x14ac:dyDescent="0.25">
      <c r="B213" s="114" t="s">
        <v>83</v>
      </c>
      <c r="C213" s="184">
        <v>3.6744186046511627</v>
      </c>
      <c r="D213" s="185">
        <v>-0.66600692726373056</v>
      </c>
      <c r="E213" s="184" t="s">
        <v>235</v>
      </c>
      <c r="F213" s="185" t="str">
        <f t="shared" si="73"/>
        <v>-</v>
      </c>
      <c r="G213" s="184">
        <v>5.4</v>
      </c>
      <c r="H213" s="185" t="str">
        <f t="shared" si="73"/>
        <v>-</v>
      </c>
      <c r="I213" s="184">
        <v>5.3098591549295771</v>
      </c>
      <c r="J213" s="185">
        <f t="shared" si="73"/>
        <v>-9.0140845070423303E-2</v>
      </c>
      <c r="K213" s="184">
        <v>3.0256410256410255</v>
      </c>
      <c r="L213" s="185">
        <f t="shared" si="74"/>
        <v>-2.2842181292885515</v>
      </c>
      <c r="M213" s="184">
        <v>5.6585365853658534</v>
      </c>
      <c r="N213" s="185">
        <f t="shared" si="75"/>
        <v>2.6328955597248278</v>
      </c>
      <c r="O213" s="185">
        <f>IFERROR(M213-C213,"-")</f>
        <v>1.9841179807146907</v>
      </c>
    </row>
    <row r="214" spans="2:16" x14ac:dyDescent="0.25">
      <c r="B214" s="114" t="s">
        <v>85</v>
      </c>
      <c r="C214" s="184">
        <v>5.546875</v>
      </c>
      <c r="D214" s="185">
        <v>1.0813577586206895</v>
      </c>
      <c r="E214" s="184">
        <v>12.92</v>
      </c>
      <c r="F214" s="185">
        <f t="shared" si="73"/>
        <v>7.3731249999999999</v>
      </c>
      <c r="G214" s="184">
        <v>8.7435897435897427</v>
      </c>
      <c r="H214" s="185">
        <f t="shared" si="73"/>
        <v>-4.1764102564102572</v>
      </c>
      <c r="I214" s="184">
        <v>3.2537313432835822</v>
      </c>
      <c r="J214" s="185">
        <f t="shared" si="73"/>
        <v>-5.4898584003061606</v>
      </c>
      <c r="K214" s="184">
        <v>3.84</v>
      </c>
      <c r="L214" s="185">
        <f t="shared" si="74"/>
        <v>0.5862686567164177</v>
      </c>
      <c r="M214" s="184">
        <v>4.9514563106796112</v>
      </c>
      <c r="N214" s="185">
        <f t="shared" si="75"/>
        <v>1.1114563106796114</v>
      </c>
      <c r="O214" s="185">
        <f>IFERROR(M214-C214,"-")</f>
        <v>-0.59541868932038877</v>
      </c>
    </row>
    <row r="215" spans="2:16" x14ac:dyDescent="0.25">
      <c r="B215" s="114" t="s">
        <v>87</v>
      </c>
      <c r="C215" s="184">
        <v>3.8974358974358974</v>
      </c>
      <c r="D215" s="185">
        <v>-1.466200466200466</v>
      </c>
      <c r="E215" s="184" t="s">
        <v>235</v>
      </c>
      <c r="F215" s="185" t="str">
        <f t="shared" si="73"/>
        <v>-</v>
      </c>
      <c r="G215" s="184">
        <v>4.5</v>
      </c>
      <c r="H215" s="185" t="str">
        <f t="shared" si="73"/>
        <v>-</v>
      </c>
      <c r="I215" s="184">
        <v>2.1489361702127661</v>
      </c>
      <c r="J215" s="185">
        <f t="shared" si="73"/>
        <v>-2.3510638297872339</v>
      </c>
      <c r="K215" s="184">
        <v>3.9166666666666665</v>
      </c>
      <c r="L215" s="185">
        <f t="shared" si="74"/>
        <v>1.7677304964539005</v>
      </c>
      <c r="M215" s="184">
        <v>5.662337662337662</v>
      </c>
      <c r="N215" s="185">
        <f t="shared" si="75"/>
        <v>1.7456709956709955</v>
      </c>
      <c r="O215" s="185">
        <f t="shared" ref="O215:O218" si="76">IFERROR(M215-C215,"-")</f>
        <v>1.7649017649017646</v>
      </c>
    </row>
    <row r="216" spans="2:16" x14ac:dyDescent="0.25">
      <c r="B216" s="114" t="s">
        <v>89</v>
      </c>
      <c r="C216" s="184">
        <v>4.7068965517241379</v>
      </c>
      <c r="D216" s="185">
        <v>-1.81998516870597</v>
      </c>
      <c r="E216" s="184">
        <v>4.25</v>
      </c>
      <c r="F216" s="185">
        <f t="shared" si="73"/>
        <v>-0.4568965517241379</v>
      </c>
      <c r="G216" s="184">
        <v>4.9454545454545453</v>
      </c>
      <c r="H216" s="185">
        <f t="shared" si="73"/>
        <v>0.69545454545454533</v>
      </c>
      <c r="I216" s="184">
        <v>2.6509433962264151</v>
      </c>
      <c r="J216" s="185">
        <f t="shared" si="73"/>
        <v>-2.2945111492281303</v>
      </c>
      <c r="K216" s="184">
        <v>3.2222222222222223</v>
      </c>
      <c r="L216" s="185">
        <f t="shared" si="74"/>
        <v>0.57127882599580726</v>
      </c>
      <c r="M216" s="184">
        <v>4.9494949494949498</v>
      </c>
      <c r="N216" s="185">
        <f t="shared" si="75"/>
        <v>1.7272727272727275</v>
      </c>
      <c r="O216" s="185">
        <f t="shared" si="76"/>
        <v>0.24259839777081194</v>
      </c>
    </row>
    <row r="217" spans="2:16" x14ac:dyDescent="0.25">
      <c r="B217" s="114" t="s">
        <v>91</v>
      </c>
      <c r="C217" s="184">
        <v>5.8</v>
      </c>
      <c r="D217" s="185">
        <v>4.5454545454539641E-3</v>
      </c>
      <c r="E217" s="184">
        <v>1</v>
      </c>
      <c r="F217" s="185">
        <f t="shared" si="73"/>
        <v>-4.8</v>
      </c>
      <c r="G217" s="184">
        <v>4.854838709677419</v>
      </c>
      <c r="H217" s="185">
        <f t="shared" si="73"/>
        <v>3.854838709677419</v>
      </c>
      <c r="I217" s="184">
        <v>3.4</v>
      </c>
      <c r="J217" s="185">
        <f t="shared" si="73"/>
        <v>-1.4548387096774191</v>
      </c>
      <c r="K217" s="184">
        <v>4.8137931034482762</v>
      </c>
      <c r="L217" s="185">
        <f t="shared" si="74"/>
        <v>1.4137931034482762</v>
      </c>
      <c r="M217" s="184" t="s">
        <v>235</v>
      </c>
      <c r="N217" s="185" t="str">
        <f t="shared" si="75"/>
        <v>-</v>
      </c>
      <c r="O217" s="185" t="str">
        <f t="shared" si="76"/>
        <v>-</v>
      </c>
    </row>
    <row r="218" spans="2:16" x14ac:dyDescent="0.25">
      <c r="B218" s="114" t="s">
        <v>93</v>
      </c>
      <c r="C218" s="184">
        <v>1.8478260869565217</v>
      </c>
      <c r="D218" s="185">
        <v>-2.1144380639868743</v>
      </c>
      <c r="E218" s="184">
        <v>1.9565217391304348</v>
      </c>
      <c r="F218" s="185">
        <f t="shared" si="73"/>
        <v>0.10869565217391308</v>
      </c>
      <c r="G218" s="184">
        <v>5.125</v>
      </c>
      <c r="H218" s="185">
        <f t="shared" si="73"/>
        <v>3.1684782608695654</v>
      </c>
      <c r="I218" s="184">
        <v>4.306451612903226</v>
      </c>
      <c r="J218" s="185">
        <f t="shared" si="73"/>
        <v>-0.81854838709677402</v>
      </c>
      <c r="K218" s="184">
        <v>2.901098901098901</v>
      </c>
      <c r="L218" s="185">
        <f t="shared" si="74"/>
        <v>-1.405352711804325</v>
      </c>
      <c r="M218" s="184" t="s">
        <v>235</v>
      </c>
      <c r="N218" s="185" t="str">
        <f t="shared" si="75"/>
        <v>-</v>
      </c>
      <c r="O218" s="185" t="str">
        <f t="shared" si="76"/>
        <v>-</v>
      </c>
    </row>
    <row r="219" spans="2:16" ht="15.75" x14ac:dyDescent="0.25">
      <c r="B219" s="117" t="s">
        <v>30</v>
      </c>
      <c r="C219" s="186">
        <v>5.0793433652530782</v>
      </c>
      <c r="D219" s="187">
        <v>0.25430565786242987</v>
      </c>
      <c r="E219" s="186">
        <v>3.8098591549295775</v>
      </c>
      <c r="F219" s="187">
        <f t="shared" si="73"/>
        <v>-1.2694842103235007</v>
      </c>
      <c r="G219" s="186">
        <v>5.8116710875331563</v>
      </c>
      <c r="H219" s="187">
        <f t="shared" si="73"/>
        <v>2.0018119326035788</v>
      </c>
      <c r="I219" s="186">
        <v>3.5172811059907834</v>
      </c>
      <c r="J219" s="187">
        <f t="shared" si="73"/>
        <v>-2.2943899815423729</v>
      </c>
      <c r="K219" s="186">
        <v>3.3786057692307692</v>
      </c>
      <c r="L219" s="187">
        <f t="shared" si="74"/>
        <v>-0.1386753367600142</v>
      </c>
      <c r="M219" s="186">
        <v>4.568965517241379</v>
      </c>
      <c r="N219" s="187">
        <v>1.4666165239527884</v>
      </c>
      <c r="O219" s="187">
        <v>-0.69197198275862082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7" t="s">
        <v>296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7.3186813186813184</v>
      </c>
      <c r="D229" s="185">
        <v>3.3909704753078245</v>
      </c>
      <c r="E229" s="184">
        <v>3.8571428571428572</v>
      </c>
      <c r="F229" s="185">
        <f t="shared" ref="F229:J231" si="77">IFERROR(E229-C229,"-")</f>
        <v>-3.4615384615384612</v>
      </c>
      <c r="G229" s="184">
        <v>4.1111111111111107</v>
      </c>
      <c r="H229" s="185">
        <f t="shared" si="77"/>
        <v>0.25396825396825351</v>
      </c>
      <c r="I229" s="184">
        <v>4.0224719101123592</v>
      </c>
      <c r="J229" s="185">
        <f t="shared" si="77"/>
        <v>-8.8639200998751555E-2</v>
      </c>
      <c r="K229" s="184">
        <v>3.263157894736842</v>
      </c>
      <c r="L229" s="185">
        <f t="shared" ref="L229:L231" si="78">IFERROR(K229-I229,"-")</f>
        <v>-0.75931401537551713</v>
      </c>
      <c r="M229" s="184">
        <v>3.9939393939393941</v>
      </c>
      <c r="N229" s="185">
        <f t="shared" ref="N229:N231" si="79">IFERROR(M229-K229,"-")</f>
        <v>0.73078149920255209</v>
      </c>
      <c r="O229" s="185">
        <f t="shared" ref="O229" si="80">IFERROR(M229-C229,"-")</f>
        <v>-3.3247419247419243</v>
      </c>
    </row>
    <row r="230" spans="2:16" x14ac:dyDescent="0.25">
      <c r="B230" s="114" t="s">
        <v>73</v>
      </c>
      <c r="C230" s="184">
        <v>6.9557522123893802</v>
      </c>
      <c r="D230" s="185">
        <v>2.1015855457227133</v>
      </c>
      <c r="E230" s="184">
        <v>3.5</v>
      </c>
      <c r="F230" s="185">
        <f t="shared" si="77"/>
        <v>-3.4557522123893802</v>
      </c>
      <c r="G230" s="184">
        <v>2</v>
      </c>
      <c r="H230" s="185">
        <f t="shared" si="77"/>
        <v>-1.5</v>
      </c>
      <c r="I230" s="184">
        <v>2.0849056603773586</v>
      </c>
      <c r="J230" s="185">
        <f t="shared" si="77"/>
        <v>8.4905660377358583E-2</v>
      </c>
      <c r="K230" s="184">
        <v>3.7878787878787881</v>
      </c>
      <c r="L230" s="185">
        <f t="shared" si="78"/>
        <v>1.7029731275014295</v>
      </c>
      <c r="M230" s="184">
        <v>2.9772727272727271</v>
      </c>
      <c r="N230" s="185">
        <f t="shared" si="79"/>
        <v>-0.810606060606061</v>
      </c>
      <c r="O230" s="185">
        <f>IFERROR(M230-C230,"-")</f>
        <v>-3.9784794851166532</v>
      </c>
    </row>
    <row r="231" spans="2:16" x14ac:dyDescent="0.25">
      <c r="B231" s="114" t="s">
        <v>75</v>
      </c>
      <c r="C231" s="184">
        <v>9.3116883116883109</v>
      </c>
      <c r="D231" s="185">
        <v>5.728354978354977</v>
      </c>
      <c r="E231" s="184">
        <v>7</v>
      </c>
      <c r="F231" s="185">
        <f t="shared" si="77"/>
        <v>-2.3116883116883109</v>
      </c>
      <c r="G231" s="184">
        <v>1.2941176470588236</v>
      </c>
      <c r="H231" s="185">
        <f t="shared" si="77"/>
        <v>-5.7058823529411766</v>
      </c>
      <c r="I231" s="184">
        <v>3.8448275862068964</v>
      </c>
      <c r="J231" s="185">
        <f t="shared" si="77"/>
        <v>2.5507099391480725</v>
      </c>
      <c r="K231" s="184">
        <v>4.1473684210526311</v>
      </c>
      <c r="L231" s="185">
        <f t="shared" si="78"/>
        <v>0.3025408348457348</v>
      </c>
      <c r="M231" s="184">
        <v>3.2682926829268291</v>
      </c>
      <c r="N231" s="185">
        <f t="shared" si="79"/>
        <v>-0.87907573812580209</v>
      </c>
      <c r="O231" s="185">
        <f t="shared" ref="O231:O234" si="81">IFERROR(M231-C231,"-")</f>
        <v>-6.0433956287614823</v>
      </c>
    </row>
    <row r="232" spans="2:16" x14ac:dyDescent="0.25">
      <c r="B232" s="114" t="s">
        <v>77</v>
      </c>
      <c r="C232" s="184">
        <v>5.211267605633803</v>
      </c>
      <c r="D232" s="185">
        <v>0.37793427230046994</v>
      </c>
      <c r="E232" s="184" t="s">
        <v>235</v>
      </c>
      <c r="F232" s="185" t="str">
        <f>IFERROR(E232-C232,"-")</f>
        <v>-</v>
      </c>
      <c r="G232" s="184">
        <v>2.8888888888888888</v>
      </c>
      <c r="H232" s="185" t="str">
        <f>IFERROR(G232-E232,"-")</f>
        <v>-</v>
      </c>
      <c r="I232" s="184">
        <v>4.098591549295775</v>
      </c>
      <c r="J232" s="185">
        <f>IFERROR(I232-G232,"-")</f>
        <v>1.2097026604068861</v>
      </c>
      <c r="K232" s="184">
        <v>4.5074626865671643</v>
      </c>
      <c r="L232" s="185">
        <f>IFERROR(K232-I232,"-")</f>
        <v>0.40887113727138935</v>
      </c>
      <c r="M232" s="184">
        <v>5.5333333333333332</v>
      </c>
      <c r="N232" s="185">
        <f>IFERROR(M232-K232,"-")</f>
        <v>1.0258706467661689</v>
      </c>
      <c r="O232" s="185">
        <f t="shared" si="81"/>
        <v>0.32206572769953024</v>
      </c>
    </row>
    <row r="233" spans="2:16" x14ac:dyDescent="0.25">
      <c r="B233" s="114" t="s">
        <v>79</v>
      </c>
      <c r="C233" s="184">
        <v>3.967741935483871</v>
      </c>
      <c r="D233" s="185">
        <v>-1.5028462998102468</v>
      </c>
      <c r="E233" s="184" t="s">
        <v>235</v>
      </c>
      <c r="F233" s="185" t="str">
        <f t="shared" ref="F233:J241" si="82">IFERROR(E233-C233,"-")</f>
        <v>-</v>
      </c>
      <c r="G233" s="184">
        <v>2.0909090909090908</v>
      </c>
      <c r="H233" s="185" t="str">
        <f t="shared" si="82"/>
        <v>-</v>
      </c>
      <c r="I233" s="184">
        <v>5.3</v>
      </c>
      <c r="J233" s="185">
        <f t="shared" si="82"/>
        <v>3.209090909090909</v>
      </c>
      <c r="K233" s="184">
        <v>2.6585365853658538</v>
      </c>
      <c r="L233" s="185">
        <f t="shared" ref="L233:L241" si="83">IFERROR(K233-I233,"-")</f>
        <v>-2.641463414634146</v>
      </c>
      <c r="M233" s="184">
        <v>1.7142857142857142</v>
      </c>
      <c r="N233" s="185">
        <f t="shared" ref="N233:N240" si="84">IFERROR(M233-K233,"-")</f>
        <v>-0.94425087108013961</v>
      </c>
      <c r="O233" s="185">
        <f t="shared" si="81"/>
        <v>-2.2534562211981566</v>
      </c>
    </row>
    <row r="234" spans="2:16" x14ac:dyDescent="0.25">
      <c r="B234" s="114" t="s">
        <v>81</v>
      </c>
      <c r="C234" s="184">
        <v>8.3333333333333339</v>
      </c>
      <c r="D234" s="185">
        <v>2.4393939393939403</v>
      </c>
      <c r="E234" s="184" t="s">
        <v>235</v>
      </c>
      <c r="F234" s="185" t="str">
        <f t="shared" si="82"/>
        <v>-</v>
      </c>
      <c r="G234" s="184">
        <v>3.5555555555555554</v>
      </c>
      <c r="H234" s="185" t="str">
        <f t="shared" si="82"/>
        <v>-</v>
      </c>
      <c r="I234" s="184">
        <v>2.5609756097560976</v>
      </c>
      <c r="J234" s="185">
        <f t="shared" si="82"/>
        <v>-0.99457994579945774</v>
      </c>
      <c r="K234" s="184">
        <v>4.5862068965517242</v>
      </c>
      <c r="L234" s="185">
        <f t="shared" si="83"/>
        <v>2.0252312867956266</v>
      </c>
      <c r="M234" s="184">
        <v>2.7142857142857144</v>
      </c>
      <c r="N234" s="185">
        <f t="shared" si="84"/>
        <v>-1.8719211822660098</v>
      </c>
      <c r="O234" s="185">
        <f t="shared" si="81"/>
        <v>-5.6190476190476195</v>
      </c>
    </row>
    <row r="235" spans="2:16" x14ac:dyDescent="0.25">
      <c r="B235" s="114" t="s">
        <v>83</v>
      </c>
      <c r="C235" s="184">
        <v>5.4545454545454541</v>
      </c>
      <c r="D235" s="185">
        <v>-0.84545454545454568</v>
      </c>
      <c r="E235" s="184" t="s">
        <v>235</v>
      </c>
      <c r="F235" s="185" t="str">
        <f t="shared" si="82"/>
        <v>-</v>
      </c>
      <c r="G235" s="184">
        <v>3.6666666666666665</v>
      </c>
      <c r="H235" s="185" t="str">
        <f t="shared" si="82"/>
        <v>-</v>
      </c>
      <c r="I235" s="184">
        <v>1.8235294117647058</v>
      </c>
      <c r="J235" s="185">
        <f t="shared" si="82"/>
        <v>-1.8431372549019607</v>
      </c>
      <c r="K235" s="184">
        <v>4.875</v>
      </c>
      <c r="L235" s="185">
        <f t="shared" si="83"/>
        <v>3.0514705882352944</v>
      </c>
      <c r="M235" s="184">
        <v>2</v>
      </c>
      <c r="N235" s="185">
        <f t="shared" si="84"/>
        <v>-2.875</v>
      </c>
      <c r="O235" s="185">
        <f>IFERROR(M235-C235,"-")</f>
        <v>-3.4545454545454541</v>
      </c>
    </row>
    <row r="236" spans="2:16" x14ac:dyDescent="0.25">
      <c r="B236" s="114" t="s">
        <v>85</v>
      </c>
      <c r="C236" s="184">
        <v>4.4615384615384617</v>
      </c>
      <c r="D236" s="185">
        <v>-0.21846153846153804</v>
      </c>
      <c r="E236" s="184">
        <v>4.25</v>
      </c>
      <c r="F236" s="185">
        <f t="shared" si="82"/>
        <v>-0.21153846153846168</v>
      </c>
      <c r="G236" s="184">
        <v>3.8823529411764706</v>
      </c>
      <c r="H236" s="185">
        <f t="shared" si="82"/>
        <v>-0.36764705882352944</v>
      </c>
      <c r="I236" s="184">
        <v>6.520833333333333</v>
      </c>
      <c r="J236" s="185">
        <f t="shared" si="82"/>
        <v>2.6384803921568625</v>
      </c>
      <c r="K236" s="184">
        <v>4.9824561403508776</v>
      </c>
      <c r="L236" s="185">
        <f t="shared" si="83"/>
        <v>-1.5383771929824555</v>
      </c>
      <c r="M236" s="184">
        <v>7.05</v>
      </c>
      <c r="N236" s="185">
        <f t="shared" si="84"/>
        <v>2.0675438596491222</v>
      </c>
      <c r="O236" s="185">
        <f>IFERROR(M236-C236,"-")</f>
        <v>2.5884615384615381</v>
      </c>
    </row>
    <row r="237" spans="2:16" x14ac:dyDescent="0.25">
      <c r="B237" s="114" t="s">
        <v>87</v>
      </c>
      <c r="C237" s="184">
        <v>8.384615384615385</v>
      </c>
      <c r="D237" s="185">
        <v>1.4547908232118765</v>
      </c>
      <c r="E237" s="184">
        <v>1</v>
      </c>
      <c r="F237" s="185">
        <f t="shared" si="82"/>
        <v>-7.384615384615385</v>
      </c>
      <c r="G237" s="184">
        <v>6.1904761904761907</v>
      </c>
      <c r="H237" s="185">
        <f t="shared" si="82"/>
        <v>5.1904761904761907</v>
      </c>
      <c r="I237" s="184">
        <v>3.5925925925925926</v>
      </c>
      <c r="J237" s="185">
        <f t="shared" si="82"/>
        <v>-2.5978835978835981</v>
      </c>
      <c r="K237" s="184">
        <v>3.0555555555555554</v>
      </c>
      <c r="L237" s="185">
        <f t="shared" si="83"/>
        <v>-0.5370370370370372</v>
      </c>
      <c r="M237" s="184">
        <v>6.9253731343283578</v>
      </c>
      <c r="N237" s="185">
        <f t="shared" si="84"/>
        <v>3.8698175787728024</v>
      </c>
      <c r="O237" s="185">
        <f t="shared" ref="O237:O240" si="85">IFERROR(M237-C237,"-")</f>
        <v>-1.4592422502870273</v>
      </c>
    </row>
    <row r="238" spans="2:16" x14ac:dyDescent="0.25">
      <c r="B238" s="114" t="s">
        <v>89</v>
      </c>
      <c r="C238" s="184">
        <v>2.8095238095238093</v>
      </c>
      <c r="D238" s="185">
        <v>-3.9084249084249088</v>
      </c>
      <c r="E238" s="184">
        <v>6.25</v>
      </c>
      <c r="F238" s="185">
        <f t="shared" si="82"/>
        <v>3.4404761904761907</v>
      </c>
      <c r="G238" s="184">
        <v>2.1971830985915495</v>
      </c>
      <c r="H238" s="185">
        <f t="shared" si="82"/>
        <v>-4.0528169014084501</v>
      </c>
      <c r="I238" s="184">
        <v>3.8333333333333335</v>
      </c>
      <c r="J238" s="185">
        <f t="shared" si="82"/>
        <v>1.636150234741784</v>
      </c>
      <c r="K238" s="184">
        <v>2.4133333333333336</v>
      </c>
      <c r="L238" s="185">
        <f t="shared" si="83"/>
        <v>-1.42</v>
      </c>
      <c r="M238" s="184">
        <v>5.0574712643678161</v>
      </c>
      <c r="N238" s="185">
        <f t="shared" si="84"/>
        <v>2.6441379310344826</v>
      </c>
      <c r="O238" s="185">
        <f t="shared" si="85"/>
        <v>2.2479474548440068</v>
      </c>
    </row>
    <row r="239" spans="2:16" x14ac:dyDescent="0.25">
      <c r="B239" s="114" t="s">
        <v>91</v>
      </c>
      <c r="C239" s="184">
        <v>4.1917808219178081</v>
      </c>
      <c r="D239" s="185">
        <v>0.29816380064121217</v>
      </c>
      <c r="E239" s="184">
        <v>10.5</v>
      </c>
      <c r="F239" s="185">
        <f t="shared" si="82"/>
        <v>6.3082191780821919</v>
      </c>
      <c r="G239" s="184">
        <v>2.9473684210526314</v>
      </c>
      <c r="H239" s="185">
        <f t="shared" si="82"/>
        <v>-7.5526315789473681</v>
      </c>
      <c r="I239" s="184">
        <v>1.8409090909090908</v>
      </c>
      <c r="J239" s="185">
        <f t="shared" si="82"/>
        <v>-1.1064593301435406</v>
      </c>
      <c r="K239" s="184">
        <v>4.36231884057971</v>
      </c>
      <c r="L239" s="185">
        <f t="shared" si="83"/>
        <v>2.5214097496706191</v>
      </c>
      <c r="M239" s="184" t="s">
        <v>235</v>
      </c>
      <c r="N239" s="185" t="str">
        <f t="shared" si="84"/>
        <v>-</v>
      </c>
      <c r="O239" s="185" t="str">
        <f t="shared" si="85"/>
        <v>-</v>
      </c>
    </row>
    <row r="240" spans="2:16" x14ac:dyDescent="0.25">
      <c r="B240" s="114" t="s">
        <v>93</v>
      </c>
      <c r="C240" s="184">
        <v>5.52</v>
      </c>
      <c r="D240" s="185">
        <v>-0.48000000000000043</v>
      </c>
      <c r="E240" s="184">
        <v>35.5</v>
      </c>
      <c r="F240" s="185">
        <f t="shared" si="82"/>
        <v>29.98</v>
      </c>
      <c r="G240" s="184">
        <v>2.7735849056603774</v>
      </c>
      <c r="H240" s="185">
        <f t="shared" si="82"/>
        <v>-32.726415094339622</v>
      </c>
      <c r="I240" s="184">
        <v>3.5396825396825395</v>
      </c>
      <c r="J240" s="185">
        <f t="shared" si="82"/>
        <v>0.76609763402216213</v>
      </c>
      <c r="K240" s="184">
        <v>2.7608695652173911</v>
      </c>
      <c r="L240" s="185">
        <f t="shared" si="83"/>
        <v>-0.77881297446514841</v>
      </c>
      <c r="M240" s="184" t="s">
        <v>235</v>
      </c>
      <c r="N240" s="185" t="str">
        <f t="shared" si="84"/>
        <v>-</v>
      </c>
      <c r="O240" s="185" t="str">
        <f t="shared" si="85"/>
        <v>-</v>
      </c>
    </row>
    <row r="241" spans="2:16" ht="15.75" x14ac:dyDescent="0.25">
      <c r="B241" s="117" t="s">
        <v>30</v>
      </c>
      <c r="C241" s="186">
        <v>6.2463556851311957</v>
      </c>
      <c r="D241" s="187">
        <v>1.0470039833483753</v>
      </c>
      <c r="E241" s="186">
        <v>4.7816593886462879</v>
      </c>
      <c r="F241" s="187">
        <f t="shared" si="82"/>
        <v>-1.4646962964849077</v>
      </c>
      <c r="G241" s="186">
        <v>3.0651260504201683</v>
      </c>
      <c r="H241" s="187">
        <f t="shared" si="82"/>
        <v>-1.7165333382261196</v>
      </c>
      <c r="I241" s="186">
        <v>3.4307458143074583</v>
      </c>
      <c r="J241" s="187">
        <f t="shared" si="82"/>
        <v>0.36561976388729001</v>
      </c>
      <c r="K241" s="186">
        <v>3.7066290550070522</v>
      </c>
      <c r="L241" s="187">
        <f t="shared" si="83"/>
        <v>0.27588324069959391</v>
      </c>
      <c r="M241" s="186">
        <v>4.4940978077571669</v>
      </c>
      <c r="N241" s="187">
        <v>0.71125109242869966</v>
      </c>
      <c r="O241" s="187">
        <v>-2.0382151174129008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7" t="s">
        <v>298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7.1263157894736846</v>
      </c>
      <c r="D251" s="185">
        <v>4.4087585375652871</v>
      </c>
      <c r="E251" s="184">
        <v>5.3414634146341466</v>
      </c>
      <c r="F251" s="185">
        <f t="shared" ref="F251:J253" si="86">IFERROR(E251-C251,"-")</f>
        <v>-1.784852374839538</v>
      </c>
      <c r="G251" s="184">
        <v>1.6666666666666667</v>
      </c>
      <c r="H251" s="185">
        <f t="shared" si="86"/>
        <v>-3.6747967479674797</v>
      </c>
      <c r="I251" s="184">
        <v>5.3076923076923075</v>
      </c>
      <c r="J251" s="185">
        <f t="shared" si="86"/>
        <v>3.6410256410256405</v>
      </c>
      <c r="K251" s="184">
        <v>2.1346153846153846</v>
      </c>
      <c r="L251" s="185">
        <f t="shared" ref="L251:L253" si="87">IFERROR(K251-I251,"-")</f>
        <v>-3.1730769230769229</v>
      </c>
      <c r="M251" s="184">
        <v>4.935483870967742</v>
      </c>
      <c r="N251" s="185">
        <f t="shared" ref="N251:N253" si="88">IFERROR(M251-K251,"-")</f>
        <v>2.8008684863523574</v>
      </c>
      <c r="O251" s="185">
        <f t="shared" ref="O251" si="89">IFERROR(M251-C251,"-")</f>
        <v>-2.1908319185059426</v>
      </c>
    </row>
    <row r="252" spans="2:16" x14ac:dyDescent="0.25">
      <c r="B252" s="114" t="s">
        <v>73</v>
      </c>
      <c r="C252" s="184">
        <v>6</v>
      </c>
      <c r="D252" s="185">
        <v>1.9855072463768115</v>
      </c>
      <c r="E252" s="184">
        <v>1.6774193548387097</v>
      </c>
      <c r="F252" s="185">
        <f t="shared" si="86"/>
        <v>-4.32258064516129</v>
      </c>
      <c r="G252" s="184" t="s">
        <v>235</v>
      </c>
      <c r="H252" s="185" t="str">
        <f t="shared" si="86"/>
        <v>-</v>
      </c>
      <c r="I252" s="184">
        <v>5.0909090909090908</v>
      </c>
      <c r="J252" s="185" t="str">
        <f t="shared" si="86"/>
        <v>-</v>
      </c>
      <c r="K252" s="184">
        <v>4.4680851063829783</v>
      </c>
      <c r="L252" s="185">
        <f t="shared" si="87"/>
        <v>-0.62282398452611254</v>
      </c>
      <c r="M252" s="184">
        <v>4.615384615384615</v>
      </c>
      <c r="N252" s="185">
        <f t="shared" si="88"/>
        <v>0.14729950900163669</v>
      </c>
      <c r="O252" s="185">
        <f>IFERROR(M252-C252,"-")</f>
        <v>-1.384615384615385</v>
      </c>
    </row>
    <row r="253" spans="2:16" x14ac:dyDescent="0.25">
      <c r="B253" s="114" t="s">
        <v>75</v>
      </c>
      <c r="C253" s="184">
        <v>3.0689655172413794</v>
      </c>
      <c r="D253" s="185">
        <v>8.3594566353188959E-3</v>
      </c>
      <c r="E253" s="184">
        <v>9.695652173913043</v>
      </c>
      <c r="F253" s="185">
        <f t="shared" si="86"/>
        <v>6.626686656671664</v>
      </c>
      <c r="G253" s="184">
        <v>1.875</v>
      </c>
      <c r="H253" s="185">
        <f t="shared" si="86"/>
        <v>-7.820652173913043</v>
      </c>
      <c r="I253" s="184">
        <v>3.7333333333333334</v>
      </c>
      <c r="J253" s="185">
        <f t="shared" si="86"/>
        <v>1.8583333333333334</v>
      </c>
      <c r="K253" s="184">
        <v>3.9375</v>
      </c>
      <c r="L253" s="185">
        <f t="shared" si="87"/>
        <v>0.20416666666666661</v>
      </c>
      <c r="M253" s="184">
        <v>4.3157894736842106</v>
      </c>
      <c r="N253" s="185">
        <f t="shared" si="88"/>
        <v>0.37828947368421062</v>
      </c>
      <c r="O253" s="185">
        <f t="shared" ref="O253:O256" si="90">IFERROR(M253-C253,"-")</f>
        <v>1.2468239564428312</v>
      </c>
    </row>
    <row r="254" spans="2:16" x14ac:dyDescent="0.25">
      <c r="B254" s="114" t="s">
        <v>77</v>
      </c>
      <c r="C254" s="184">
        <v>6.125</v>
      </c>
      <c r="D254" s="185">
        <v>2.4583333333333335</v>
      </c>
      <c r="E254" s="184" t="s">
        <v>235</v>
      </c>
      <c r="F254" s="185" t="str">
        <f>IFERROR(E254-C254,"-")</f>
        <v>-</v>
      </c>
      <c r="G254" s="184">
        <v>3.8333333333333335</v>
      </c>
      <c r="H254" s="185" t="str">
        <f>IFERROR(G254-E254,"-")</f>
        <v>-</v>
      </c>
      <c r="I254" s="184">
        <v>5.333333333333333</v>
      </c>
      <c r="J254" s="185">
        <f>IFERROR(I254-G254,"-")</f>
        <v>1.4999999999999996</v>
      </c>
      <c r="K254" s="184">
        <v>2.0714285714285716</v>
      </c>
      <c r="L254" s="185">
        <f>IFERROR(K254-I254,"-")</f>
        <v>-3.2619047619047614</v>
      </c>
      <c r="M254" s="184">
        <v>1</v>
      </c>
      <c r="N254" s="185">
        <f>IFERROR(M254-K254,"-")</f>
        <v>-1.0714285714285716</v>
      </c>
      <c r="O254" s="185">
        <f t="shared" si="90"/>
        <v>-5.125</v>
      </c>
    </row>
    <row r="255" spans="2:16" x14ac:dyDescent="0.25">
      <c r="B255" s="114" t="s">
        <v>79</v>
      </c>
      <c r="C255" s="184">
        <v>7</v>
      </c>
      <c r="D255" s="185">
        <v>4.5</v>
      </c>
      <c r="E255" s="184" t="s">
        <v>235</v>
      </c>
      <c r="F255" s="185" t="str">
        <f t="shared" ref="F255:J263" si="91">IFERROR(E255-C255,"-")</f>
        <v>-</v>
      </c>
      <c r="G255" s="184">
        <v>12.8</v>
      </c>
      <c r="H255" s="185" t="str">
        <f t="shared" si="91"/>
        <v>-</v>
      </c>
      <c r="I255" s="184">
        <v>2</v>
      </c>
      <c r="J255" s="185">
        <f t="shared" si="91"/>
        <v>-10.8</v>
      </c>
      <c r="K255" s="184">
        <v>3</v>
      </c>
      <c r="L255" s="185">
        <f t="shared" ref="L255:L263" si="92">IFERROR(K255-I255,"-")</f>
        <v>1</v>
      </c>
      <c r="M255" s="184" t="s">
        <v>235</v>
      </c>
      <c r="N255" s="185" t="str">
        <f t="shared" ref="N255:N262" si="93">IFERROR(M255-K255,"-")</f>
        <v>-</v>
      </c>
      <c r="O255" s="185" t="str">
        <f t="shared" si="90"/>
        <v>-</v>
      </c>
    </row>
    <row r="256" spans="2:16" x14ac:dyDescent="0.25">
      <c r="B256" s="114" t="s">
        <v>81</v>
      </c>
      <c r="C256" s="184">
        <v>2.2000000000000002</v>
      </c>
      <c r="D256" s="185">
        <v>-2.1333333333333329</v>
      </c>
      <c r="E256" s="184" t="s">
        <v>235</v>
      </c>
      <c r="F256" s="185" t="str">
        <f t="shared" si="91"/>
        <v>-</v>
      </c>
      <c r="G256" s="184">
        <v>3.7142857142857144</v>
      </c>
      <c r="H256" s="185" t="str">
        <f t="shared" si="91"/>
        <v>-</v>
      </c>
      <c r="I256" s="184" t="s">
        <v>235</v>
      </c>
      <c r="J256" s="185" t="str">
        <f t="shared" si="91"/>
        <v>-</v>
      </c>
      <c r="K256" s="184">
        <v>6</v>
      </c>
      <c r="L256" s="185" t="str">
        <f t="shared" si="92"/>
        <v>-</v>
      </c>
      <c r="M256" s="184" t="s">
        <v>235</v>
      </c>
      <c r="N256" s="185" t="str">
        <f t="shared" si="93"/>
        <v>-</v>
      </c>
      <c r="O256" s="185" t="str">
        <f t="shared" si="90"/>
        <v>-</v>
      </c>
    </row>
    <row r="257" spans="2:16" x14ac:dyDescent="0.25">
      <c r="B257" s="114" t="s">
        <v>83</v>
      </c>
      <c r="C257" s="184">
        <v>9.25</v>
      </c>
      <c r="D257" s="185">
        <v>0.44999999999999929</v>
      </c>
      <c r="E257" s="184" t="s">
        <v>235</v>
      </c>
      <c r="F257" s="185" t="str">
        <f t="shared" si="91"/>
        <v>-</v>
      </c>
      <c r="G257" s="184">
        <v>6.1</v>
      </c>
      <c r="H257" s="185" t="str">
        <f t="shared" si="91"/>
        <v>-</v>
      </c>
      <c r="I257" s="184">
        <v>4.8461538461538458</v>
      </c>
      <c r="J257" s="185">
        <f t="shared" si="91"/>
        <v>-1.2538461538461538</v>
      </c>
      <c r="K257" s="184">
        <v>4.666666666666667</v>
      </c>
      <c r="L257" s="185">
        <f t="shared" si="92"/>
        <v>-0.17948717948717885</v>
      </c>
      <c r="M257" s="184">
        <v>8</v>
      </c>
      <c r="N257" s="185">
        <f t="shared" si="93"/>
        <v>3.333333333333333</v>
      </c>
      <c r="O257" s="185">
        <f>IFERROR(M257-C257,"-")</f>
        <v>-1.25</v>
      </c>
    </row>
    <row r="258" spans="2:16" x14ac:dyDescent="0.25">
      <c r="B258" s="114" t="s">
        <v>85</v>
      </c>
      <c r="C258" s="184">
        <v>3.1666666666666665</v>
      </c>
      <c r="D258" s="185">
        <v>-4.5833333333333339</v>
      </c>
      <c r="E258" s="184" t="s">
        <v>235</v>
      </c>
      <c r="F258" s="185" t="str">
        <f t="shared" si="91"/>
        <v>-</v>
      </c>
      <c r="G258" s="184">
        <v>10</v>
      </c>
      <c r="H258" s="185" t="str">
        <f t="shared" si="91"/>
        <v>-</v>
      </c>
      <c r="I258" s="184">
        <v>4.2</v>
      </c>
      <c r="J258" s="185">
        <f t="shared" si="91"/>
        <v>-5.8</v>
      </c>
      <c r="K258" s="184">
        <v>5.8</v>
      </c>
      <c r="L258" s="185">
        <f t="shared" si="92"/>
        <v>1.5999999999999996</v>
      </c>
      <c r="M258" s="184">
        <v>4.375</v>
      </c>
      <c r="N258" s="185">
        <f t="shared" si="93"/>
        <v>-1.4249999999999998</v>
      </c>
      <c r="O258" s="185">
        <f>IFERROR(M258-C258,"-")</f>
        <v>1.2083333333333335</v>
      </c>
    </row>
    <row r="259" spans="2:16" x14ac:dyDescent="0.25">
      <c r="B259" s="114" t="s">
        <v>87</v>
      </c>
      <c r="C259" s="184" t="s">
        <v>235</v>
      </c>
      <c r="D259" s="185" t="s">
        <v>235</v>
      </c>
      <c r="E259" s="184" t="s">
        <v>235</v>
      </c>
      <c r="F259" s="185" t="str">
        <f t="shared" si="91"/>
        <v>-</v>
      </c>
      <c r="G259" s="184" t="s">
        <v>235</v>
      </c>
      <c r="H259" s="185" t="str">
        <f t="shared" si="91"/>
        <v>-</v>
      </c>
      <c r="I259" s="184" t="s">
        <v>235</v>
      </c>
      <c r="J259" s="185" t="str">
        <f t="shared" si="91"/>
        <v>-</v>
      </c>
      <c r="K259" s="184">
        <v>4.666666666666667</v>
      </c>
      <c r="L259" s="185" t="str">
        <f t="shared" si="92"/>
        <v>-</v>
      </c>
      <c r="M259" s="184">
        <v>2.5</v>
      </c>
      <c r="N259" s="185">
        <f t="shared" si="93"/>
        <v>-2.166666666666667</v>
      </c>
      <c r="O259" s="185" t="str">
        <f t="shared" ref="O259:O262" si="94">IFERROR(M259-C259,"-")</f>
        <v>-</v>
      </c>
    </row>
    <row r="260" spans="2:16" x14ac:dyDescent="0.25">
      <c r="B260" s="114" t="s">
        <v>89</v>
      </c>
      <c r="C260" s="184">
        <v>2.25</v>
      </c>
      <c r="D260" s="185">
        <v>1.25</v>
      </c>
      <c r="E260" s="184" t="s">
        <v>235</v>
      </c>
      <c r="F260" s="185" t="str">
        <f t="shared" si="91"/>
        <v>-</v>
      </c>
      <c r="G260" s="184">
        <v>4</v>
      </c>
      <c r="H260" s="185" t="str">
        <f t="shared" si="91"/>
        <v>-</v>
      </c>
      <c r="I260" s="184">
        <v>2.125</v>
      </c>
      <c r="J260" s="185">
        <f t="shared" si="91"/>
        <v>-1.875</v>
      </c>
      <c r="K260" s="184">
        <v>1.1764705882352942</v>
      </c>
      <c r="L260" s="185">
        <f t="shared" si="92"/>
        <v>-0.94852941176470584</v>
      </c>
      <c r="M260" s="184">
        <v>5</v>
      </c>
      <c r="N260" s="185">
        <f t="shared" si="93"/>
        <v>3.8235294117647056</v>
      </c>
      <c r="O260" s="185">
        <f t="shared" si="94"/>
        <v>2.75</v>
      </c>
    </row>
    <row r="261" spans="2:16" x14ac:dyDescent="0.25">
      <c r="B261" s="114" t="s">
        <v>91</v>
      </c>
      <c r="C261" s="184">
        <v>8.2291666666666661</v>
      </c>
      <c r="D261" s="185">
        <v>-0.1743421052631593</v>
      </c>
      <c r="E261" s="184" t="s">
        <v>235</v>
      </c>
      <c r="F261" s="185" t="str">
        <f t="shared" si="91"/>
        <v>-</v>
      </c>
      <c r="G261" s="184">
        <v>3.2</v>
      </c>
      <c r="H261" s="185" t="str">
        <f t="shared" si="91"/>
        <v>-</v>
      </c>
      <c r="I261" s="184">
        <v>2.9523809523809526</v>
      </c>
      <c r="J261" s="185">
        <f t="shared" si="91"/>
        <v>-0.24761904761904763</v>
      </c>
      <c r="K261" s="184">
        <v>4.1333333333333337</v>
      </c>
      <c r="L261" s="185">
        <f t="shared" si="92"/>
        <v>1.1809523809523812</v>
      </c>
      <c r="M261" s="184" t="s">
        <v>235</v>
      </c>
      <c r="N261" s="185" t="str">
        <f t="shared" si="93"/>
        <v>-</v>
      </c>
      <c r="O261" s="185" t="str">
        <f t="shared" si="94"/>
        <v>-</v>
      </c>
    </row>
    <row r="262" spans="2:16" x14ac:dyDescent="0.25">
      <c r="B262" s="114" t="s">
        <v>93</v>
      </c>
      <c r="C262" s="184">
        <v>6.558139534883721</v>
      </c>
      <c r="D262" s="185">
        <v>1.1728184339662899</v>
      </c>
      <c r="E262" s="184" t="s">
        <v>235</v>
      </c>
      <c r="F262" s="185" t="str">
        <f t="shared" si="91"/>
        <v>-</v>
      </c>
      <c r="G262" s="184">
        <v>5</v>
      </c>
      <c r="H262" s="185" t="str">
        <f t="shared" si="91"/>
        <v>-</v>
      </c>
      <c r="I262" s="184">
        <v>3.9333333333333331</v>
      </c>
      <c r="J262" s="185">
        <f t="shared" si="91"/>
        <v>-1.0666666666666669</v>
      </c>
      <c r="K262" s="184">
        <v>3.1590909090909092</v>
      </c>
      <c r="L262" s="185">
        <f t="shared" si="92"/>
        <v>-0.77424242424242395</v>
      </c>
      <c r="M262" s="184" t="s">
        <v>235</v>
      </c>
      <c r="N262" s="185" t="str">
        <f t="shared" si="93"/>
        <v>-</v>
      </c>
      <c r="O262" s="185" t="str">
        <f t="shared" si="94"/>
        <v>-</v>
      </c>
    </row>
    <row r="263" spans="2:16" ht="15.75" x14ac:dyDescent="0.25">
      <c r="B263" s="117" t="s">
        <v>30</v>
      </c>
      <c r="C263" s="186">
        <v>6.3451957295373669</v>
      </c>
      <c r="D263" s="187">
        <v>1.8062049038492933</v>
      </c>
      <c r="E263" s="186">
        <v>5.242647058823529</v>
      </c>
      <c r="F263" s="187">
        <f t="shared" si="91"/>
        <v>-1.1025486707138379</v>
      </c>
      <c r="G263" s="186">
        <v>4.5408163265306118</v>
      </c>
      <c r="H263" s="187">
        <f t="shared" si="91"/>
        <v>-0.70183073229291715</v>
      </c>
      <c r="I263" s="186">
        <v>4.0735294117647056</v>
      </c>
      <c r="J263" s="187">
        <f t="shared" si="91"/>
        <v>-0.46728691476590622</v>
      </c>
      <c r="K263" s="186">
        <v>3.308641975308642</v>
      </c>
      <c r="L263" s="187">
        <f t="shared" si="92"/>
        <v>-0.76488743645606361</v>
      </c>
      <c r="M263" s="186">
        <v>4.6938775510204085</v>
      </c>
      <c r="N263" s="187">
        <v>1.4167036379769304</v>
      </c>
      <c r="O263" s="187">
        <v>-1.1271750805585388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7" t="s">
        <v>299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8.149659863945578</v>
      </c>
      <c r="D273" s="185">
        <v>4.4029931972789118</v>
      </c>
      <c r="E273" s="184">
        <v>8.9749999999999996</v>
      </c>
      <c r="F273" s="185">
        <f t="shared" ref="F273:J275" si="95">IFERROR(E273-C273,"-")</f>
        <v>0.82534013605442169</v>
      </c>
      <c r="G273" s="184">
        <v>7</v>
      </c>
      <c r="H273" s="185">
        <f t="shared" si="95"/>
        <v>-1.9749999999999996</v>
      </c>
      <c r="I273" s="184">
        <v>2.8275862068965516</v>
      </c>
      <c r="J273" s="185">
        <f t="shared" si="95"/>
        <v>-4.1724137931034484</v>
      </c>
      <c r="K273" s="184">
        <v>2.8125</v>
      </c>
      <c r="L273" s="185">
        <f t="shared" ref="L273:L275" si="96">IFERROR(K273-I273,"-")</f>
        <v>-1.5086206896551602E-2</v>
      </c>
      <c r="M273" s="184">
        <v>3.2666666666666666</v>
      </c>
      <c r="N273" s="185">
        <f t="shared" ref="N273:N275" si="97">IFERROR(M273-K273,"-")</f>
        <v>0.45416666666666661</v>
      </c>
      <c r="O273" s="185">
        <f t="shared" ref="O273" si="98">IFERROR(M273-C273,"-")</f>
        <v>-4.8829931972789113</v>
      </c>
    </row>
    <row r="274" spans="2:15" x14ac:dyDescent="0.25">
      <c r="B274" s="114" t="s">
        <v>73</v>
      </c>
      <c r="C274" s="184">
        <v>4.3877551020408161</v>
      </c>
      <c r="D274" s="185">
        <v>2.0908801020408161</v>
      </c>
      <c r="E274" s="184">
        <v>3.8181818181818183</v>
      </c>
      <c r="F274" s="185">
        <f t="shared" si="95"/>
        <v>-0.56957328385899775</v>
      </c>
      <c r="G274" s="184" t="s">
        <v>235</v>
      </c>
      <c r="H274" s="185" t="str">
        <f t="shared" si="95"/>
        <v>-</v>
      </c>
      <c r="I274" s="184">
        <v>2.6153846153846154</v>
      </c>
      <c r="J274" s="185" t="str">
        <f t="shared" si="95"/>
        <v>-</v>
      </c>
      <c r="K274" s="184">
        <v>3.1276595744680851</v>
      </c>
      <c r="L274" s="185">
        <f t="shared" si="96"/>
        <v>0.51227495908346965</v>
      </c>
      <c r="M274" s="184">
        <v>4.3043478260869561</v>
      </c>
      <c r="N274" s="185">
        <f t="shared" si="97"/>
        <v>1.176688251618871</v>
      </c>
      <c r="O274" s="185">
        <f>IFERROR(M274-C274,"-")</f>
        <v>-8.3407275953859994E-2</v>
      </c>
    </row>
    <row r="275" spans="2:15" x14ac:dyDescent="0.25">
      <c r="B275" s="114" t="s">
        <v>75</v>
      </c>
      <c r="C275" s="184">
        <v>2.4</v>
      </c>
      <c r="D275" s="185">
        <v>-1.7428571428571433</v>
      </c>
      <c r="E275" s="184">
        <v>10.6</v>
      </c>
      <c r="F275" s="185">
        <f t="shared" si="95"/>
        <v>8.1999999999999993</v>
      </c>
      <c r="G275" s="184">
        <v>3.25</v>
      </c>
      <c r="H275" s="185">
        <f t="shared" si="95"/>
        <v>-7.35</v>
      </c>
      <c r="I275" s="184">
        <v>3.7272727272727271</v>
      </c>
      <c r="J275" s="185">
        <f t="shared" si="95"/>
        <v>0.47727272727272707</v>
      </c>
      <c r="K275" s="184">
        <v>4.166666666666667</v>
      </c>
      <c r="L275" s="185">
        <f t="shared" si="96"/>
        <v>0.43939393939393989</v>
      </c>
      <c r="M275" s="184">
        <v>2.5</v>
      </c>
      <c r="N275" s="185">
        <f t="shared" si="97"/>
        <v>-1.666666666666667</v>
      </c>
      <c r="O275" s="185">
        <f t="shared" ref="O275:O278" si="99">IFERROR(M275-C275,"-")</f>
        <v>0.10000000000000009</v>
      </c>
    </row>
    <row r="276" spans="2:15" x14ac:dyDescent="0.25">
      <c r="B276" s="114" t="s">
        <v>77</v>
      </c>
      <c r="C276" s="184">
        <v>5.4285714285714288</v>
      </c>
      <c r="D276" s="185">
        <v>2.8403361344537816</v>
      </c>
      <c r="E276" s="184" t="s">
        <v>235</v>
      </c>
      <c r="F276" s="185" t="str">
        <f>IFERROR(E276-C276,"-")</f>
        <v>-</v>
      </c>
      <c r="G276" s="184">
        <v>2</v>
      </c>
      <c r="H276" s="185" t="str">
        <f>IFERROR(G276-E276,"-")</f>
        <v>-</v>
      </c>
      <c r="I276" s="184">
        <v>1</v>
      </c>
      <c r="J276" s="185">
        <f>IFERROR(I276-G276,"-")</f>
        <v>-1</v>
      </c>
      <c r="K276" s="184">
        <v>4.1538461538461542</v>
      </c>
      <c r="L276" s="185">
        <f>IFERROR(K276-I276,"-")</f>
        <v>3.1538461538461542</v>
      </c>
      <c r="M276" s="184">
        <v>9.625</v>
      </c>
      <c r="N276" s="185">
        <f>IFERROR(M276-K276,"-")</f>
        <v>5.4711538461538458</v>
      </c>
      <c r="O276" s="185">
        <f t="shared" si="99"/>
        <v>4.1964285714285712</v>
      </c>
    </row>
    <row r="277" spans="2:15" x14ac:dyDescent="0.25">
      <c r="B277" s="114" t="s">
        <v>79</v>
      </c>
      <c r="C277" s="184">
        <v>4.1818181818181817</v>
      </c>
      <c r="D277" s="185">
        <v>0.78181818181818175</v>
      </c>
      <c r="E277" s="184" t="s">
        <v>235</v>
      </c>
      <c r="F277" s="185" t="str">
        <f t="shared" ref="F277:J285" si="100">IFERROR(E277-C277,"-")</f>
        <v>-</v>
      </c>
      <c r="G277" s="184">
        <v>9</v>
      </c>
      <c r="H277" s="185" t="str">
        <f t="shared" si="100"/>
        <v>-</v>
      </c>
      <c r="I277" s="184">
        <v>5</v>
      </c>
      <c r="J277" s="185">
        <f t="shared" si="100"/>
        <v>-4</v>
      </c>
      <c r="K277" s="184">
        <v>2</v>
      </c>
      <c r="L277" s="185">
        <f t="shared" ref="L277:L285" si="101">IFERROR(K277-I277,"-")</f>
        <v>-3</v>
      </c>
      <c r="M277" s="184" t="s">
        <v>235</v>
      </c>
      <c r="N277" s="185" t="str">
        <f t="shared" ref="N277:N284" si="102">IFERROR(M277-K277,"-")</f>
        <v>-</v>
      </c>
      <c r="O277" s="185" t="str">
        <f t="shared" si="99"/>
        <v>-</v>
      </c>
    </row>
    <row r="278" spans="2:15" x14ac:dyDescent="0.25">
      <c r="B278" s="114" t="s">
        <v>81</v>
      </c>
      <c r="C278" s="184">
        <v>1.3888888888888888</v>
      </c>
      <c r="D278" s="185">
        <v>-2.8968253968253967</v>
      </c>
      <c r="E278" s="184" t="s">
        <v>235</v>
      </c>
      <c r="F278" s="185" t="str">
        <f t="shared" si="100"/>
        <v>-</v>
      </c>
      <c r="G278" s="184" t="s">
        <v>235</v>
      </c>
      <c r="H278" s="185" t="str">
        <f t="shared" si="100"/>
        <v>-</v>
      </c>
      <c r="I278" s="184">
        <v>1</v>
      </c>
      <c r="J278" s="185" t="str">
        <f t="shared" si="100"/>
        <v>-</v>
      </c>
      <c r="K278" s="184">
        <v>1</v>
      </c>
      <c r="L278" s="185">
        <f t="shared" si="101"/>
        <v>0</v>
      </c>
      <c r="M278" s="184">
        <v>1</v>
      </c>
      <c r="N278" s="185">
        <f t="shared" si="102"/>
        <v>0</v>
      </c>
      <c r="O278" s="185">
        <f t="shared" si="99"/>
        <v>-0.38888888888888884</v>
      </c>
    </row>
    <row r="279" spans="2:15" x14ac:dyDescent="0.25">
      <c r="B279" s="114" t="s">
        <v>83</v>
      </c>
      <c r="C279" s="184">
        <v>2.85</v>
      </c>
      <c r="D279" s="185">
        <v>-0.36052631578947381</v>
      </c>
      <c r="E279" s="184" t="s">
        <v>235</v>
      </c>
      <c r="F279" s="185" t="str">
        <f t="shared" si="100"/>
        <v>-</v>
      </c>
      <c r="G279" s="184">
        <v>5.666666666666667</v>
      </c>
      <c r="H279" s="185" t="str">
        <f t="shared" si="100"/>
        <v>-</v>
      </c>
      <c r="I279" s="184">
        <v>1.8333333333333333</v>
      </c>
      <c r="J279" s="185">
        <f t="shared" si="100"/>
        <v>-3.8333333333333339</v>
      </c>
      <c r="K279" s="184" t="s">
        <v>235</v>
      </c>
      <c r="L279" s="185" t="str">
        <f t="shared" si="101"/>
        <v>-</v>
      </c>
      <c r="M279" s="184" t="s">
        <v>235</v>
      </c>
      <c r="N279" s="185" t="str">
        <f t="shared" si="102"/>
        <v>-</v>
      </c>
      <c r="O279" s="185" t="str">
        <f>IFERROR(M279-C279,"-")</f>
        <v>-</v>
      </c>
    </row>
    <row r="280" spans="2:15" x14ac:dyDescent="0.25">
      <c r="B280" s="114" t="s">
        <v>85</v>
      </c>
      <c r="C280" s="184">
        <v>3.2727272727272729</v>
      </c>
      <c r="D280" s="185">
        <v>-2.9090909090909087</v>
      </c>
      <c r="E280" s="184" t="s">
        <v>235</v>
      </c>
      <c r="F280" s="185" t="str">
        <f t="shared" si="100"/>
        <v>-</v>
      </c>
      <c r="G280" s="184">
        <v>9.5</v>
      </c>
      <c r="H280" s="185" t="str">
        <f t="shared" si="100"/>
        <v>-</v>
      </c>
      <c r="I280" s="184">
        <v>2</v>
      </c>
      <c r="J280" s="185">
        <f t="shared" si="100"/>
        <v>-7.5</v>
      </c>
      <c r="K280" s="184">
        <v>7.5</v>
      </c>
      <c r="L280" s="185">
        <f t="shared" si="101"/>
        <v>5.5</v>
      </c>
      <c r="M280" s="184">
        <v>2.1666666666666665</v>
      </c>
      <c r="N280" s="185">
        <f t="shared" si="102"/>
        <v>-5.3333333333333339</v>
      </c>
      <c r="O280" s="185">
        <f>IFERROR(M280-C280,"-")</f>
        <v>-1.1060606060606064</v>
      </c>
    </row>
    <row r="281" spans="2:15" x14ac:dyDescent="0.25">
      <c r="B281" s="114" t="s">
        <v>87</v>
      </c>
      <c r="C281" s="184">
        <v>2.5</v>
      </c>
      <c r="D281" s="185">
        <v>0.20000000000000018</v>
      </c>
      <c r="E281" s="184" t="s">
        <v>235</v>
      </c>
      <c r="F281" s="185" t="str">
        <f t="shared" si="100"/>
        <v>-</v>
      </c>
      <c r="G281" s="184">
        <v>1</v>
      </c>
      <c r="H281" s="185" t="str">
        <f t="shared" si="100"/>
        <v>-</v>
      </c>
      <c r="I281" s="184" t="s">
        <v>235</v>
      </c>
      <c r="J281" s="185" t="str">
        <f t="shared" si="100"/>
        <v>-</v>
      </c>
      <c r="K281" s="184" t="s">
        <v>235</v>
      </c>
      <c r="L281" s="185" t="str">
        <f t="shared" si="101"/>
        <v>-</v>
      </c>
      <c r="M281" s="184" t="s">
        <v>235</v>
      </c>
      <c r="N281" s="185" t="str">
        <f t="shared" si="102"/>
        <v>-</v>
      </c>
      <c r="O281" s="185" t="str">
        <f t="shared" ref="O281:O284" si="103">IFERROR(M281-C281,"-")</f>
        <v>-</v>
      </c>
    </row>
    <row r="282" spans="2:15" x14ac:dyDescent="0.25">
      <c r="B282" s="114" t="s">
        <v>89</v>
      </c>
      <c r="C282" s="184">
        <v>4.45</v>
      </c>
      <c r="D282" s="185">
        <v>1.85</v>
      </c>
      <c r="E282" s="184">
        <v>1</v>
      </c>
      <c r="F282" s="185">
        <f t="shared" si="100"/>
        <v>-3.45</v>
      </c>
      <c r="G282" s="184">
        <v>2.736842105263158</v>
      </c>
      <c r="H282" s="185">
        <f t="shared" si="100"/>
        <v>1.736842105263158</v>
      </c>
      <c r="I282" s="184">
        <v>1</v>
      </c>
      <c r="J282" s="185">
        <f t="shared" si="100"/>
        <v>-1.736842105263158</v>
      </c>
      <c r="K282" s="184">
        <v>3.875</v>
      </c>
      <c r="L282" s="185">
        <f t="shared" si="101"/>
        <v>2.875</v>
      </c>
      <c r="M282" s="184">
        <v>3.25</v>
      </c>
      <c r="N282" s="185">
        <f t="shared" si="102"/>
        <v>-0.625</v>
      </c>
      <c r="O282" s="185">
        <f t="shared" si="103"/>
        <v>-1.2000000000000002</v>
      </c>
    </row>
    <row r="283" spans="2:15" x14ac:dyDescent="0.25">
      <c r="B283" s="114" t="s">
        <v>91</v>
      </c>
      <c r="C283" s="184">
        <v>4.9765625</v>
      </c>
      <c r="D283" s="185">
        <v>-1.9975754310344831</v>
      </c>
      <c r="E283" s="184">
        <v>7.5</v>
      </c>
      <c r="F283" s="185">
        <f t="shared" si="100"/>
        <v>2.5234375</v>
      </c>
      <c r="G283" s="184">
        <v>5.8148148148148149</v>
      </c>
      <c r="H283" s="185">
        <f t="shared" si="100"/>
        <v>-1.6851851851851851</v>
      </c>
      <c r="I283" s="184">
        <v>1.6</v>
      </c>
      <c r="J283" s="185">
        <f t="shared" si="100"/>
        <v>-4.2148148148148152</v>
      </c>
      <c r="K283" s="184">
        <v>3.5</v>
      </c>
      <c r="L283" s="185">
        <f t="shared" si="101"/>
        <v>1.9</v>
      </c>
      <c r="M283" s="184" t="s">
        <v>235</v>
      </c>
      <c r="N283" s="185" t="str">
        <f t="shared" si="102"/>
        <v>-</v>
      </c>
      <c r="O283" s="185" t="str">
        <f t="shared" si="103"/>
        <v>-</v>
      </c>
    </row>
    <row r="284" spans="2:15" x14ac:dyDescent="0.25">
      <c r="B284" s="114" t="s">
        <v>93</v>
      </c>
      <c r="C284" s="184">
        <v>7.2571428571428571</v>
      </c>
      <c r="D284" s="185">
        <v>1.0571428571428569</v>
      </c>
      <c r="E284" s="184">
        <v>3.1666666666666665</v>
      </c>
      <c r="F284" s="185">
        <f t="shared" si="100"/>
        <v>-4.0904761904761902</v>
      </c>
      <c r="G284" s="184">
        <v>5.0454545454545459</v>
      </c>
      <c r="H284" s="185">
        <f t="shared" si="100"/>
        <v>1.8787878787878793</v>
      </c>
      <c r="I284" s="184">
        <v>3.9696969696969697</v>
      </c>
      <c r="J284" s="185">
        <f t="shared" si="100"/>
        <v>-1.0757575757575761</v>
      </c>
      <c r="K284" s="184">
        <v>2.7037037037037037</v>
      </c>
      <c r="L284" s="185">
        <f t="shared" si="101"/>
        <v>-1.265993265993266</v>
      </c>
      <c r="M284" s="184" t="s">
        <v>235</v>
      </c>
      <c r="N284" s="185" t="str">
        <f t="shared" si="102"/>
        <v>-</v>
      </c>
      <c r="O284" s="185" t="str">
        <f t="shared" si="103"/>
        <v>-</v>
      </c>
    </row>
    <row r="285" spans="2:15" ht="15.75" x14ac:dyDescent="0.25">
      <c r="B285" s="117" t="s">
        <v>30</v>
      </c>
      <c r="C285" s="186">
        <v>5.8798646362098141</v>
      </c>
      <c r="D285" s="187">
        <v>1.0171885798717861</v>
      </c>
      <c r="E285" s="186">
        <v>7.0552995391705071</v>
      </c>
      <c r="F285" s="187">
        <f t="shared" si="100"/>
        <v>1.175434902960693</v>
      </c>
      <c r="G285" s="186">
        <v>4.7472527472527473</v>
      </c>
      <c r="H285" s="187">
        <f t="shared" si="100"/>
        <v>-2.3080467919177599</v>
      </c>
      <c r="I285" s="186">
        <v>2.7320261437908497</v>
      </c>
      <c r="J285" s="187">
        <f t="shared" si="100"/>
        <v>-2.0152266034618975</v>
      </c>
      <c r="K285" s="186">
        <v>3.2564102564102564</v>
      </c>
      <c r="L285" s="187">
        <f t="shared" si="101"/>
        <v>0.52438411261940665</v>
      </c>
      <c r="M285" s="186">
        <v>4.13</v>
      </c>
      <c r="N285" s="187">
        <v>0.79666666666666641</v>
      </c>
      <c r="O285" s="187">
        <v>-1.5108668730650159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  <mergeCell ref="B48:O4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29F5D-F1C1-47DB-9247-42E255B113B9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67" t="s">
        <v>288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283</v>
      </c>
      <c r="F7" s="296"/>
      <c r="G7" s="297" t="s">
        <v>284</v>
      </c>
      <c r="H7" s="296"/>
      <c r="I7" s="297" t="s">
        <v>285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4.8966135458167335</v>
      </c>
      <c r="D9" s="185">
        <v>-0.56901638431623969</v>
      </c>
      <c r="E9" s="184">
        <v>5.5707472178060415</v>
      </c>
      <c r="F9" s="185">
        <f t="shared" ref="F9:J21" si="0">IFERROR(E9-C9,"-")</f>
        <v>0.67413367198930807</v>
      </c>
      <c r="G9" s="184">
        <v>4.9664429530201346</v>
      </c>
      <c r="H9" s="185">
        <f t="shared" si="0"/>
        <v>-0.60430426478590693</v>
      </c>
      <c r="I9" s="184">
        <v>5.4319157237612172</v>
      </c>
      <c r="J9" s="185">
        <f t="shared" si="0"/>
        <v>0.46547277074108262</v>
      </c>
      <c r="K9" s="184">
        <v>2.6000578368999423</v>
      </c>
      <c r="L9" s="185">
        <f t="shared" ref="L9:L21" si="1">IFERROR(K9-I9,"-")</f>
        <v>-2.8318578868612749</v>
      </c>
      <c r="M9" s="184">
        <v>4.758042895442359</v>
      </c>
      <c r="N9" s="185">
        <f t="shared" ref="N9:N14" si="2">IFERROR(M9-K9,"-")</f>
        <v>2.1579850585424167</v>
      </c>
      <c r="O9" s="185">
        <f>IFERROR(M9-C9,"-")</f>
        <v>-0.13857065037437444</v>
      </c>
    </row>
    <row r="10" spans="1:16" x14ac:dyDescent="0.25">
      <c r="A10" s="1" t="s">
        <v>72</v>
      </c>
      <c r="B10" s="114" t="s">
        <v>73</v>
      </c>
      <c r="C10" s="184">
        <v>5.2589262099973553</v>
      </c>
      <c r="D10" s="185">
        <v>-0.11349266905869193</v>
      </c>
      <c r="E10" s="184">
        <v>4.3991796200345421</v>
      </c>
      <c r="F10" s="185">
        <f t="shared" si="0"/>
        <v>-0.85974658996281317</v>
      </c>
      <c r="G10" s="184">
        <v>5.9880597014925376</v>
      </c>
      <c r="H10" s="185">
        <f t="shared" si="0"/>
        <v>1.5888800814579955</v>
      </c>
      <c r="I10" s="184">
        <v>4.7389745428468988</v>
      </c>
      <c r="J10" s="185">
        <f t="shared" si="0"/>
        <v>-1.2490851586456388</v>
      </c>
      <c r="K10" s="184">
        <v>3.5846256092157733</v>
      </c>
      <c r="L10" s="185">
        <f t="shared" si="1"/>
        <v>-1.1543489336311255</v>
      </c>
      <c r="M10" s="184">
        <v>3.9109201425277718</v>
      </c>
      <c r="N10" s="185">
        <f t="shared" si="2"/>
        <v>0.32629453331199842</v>
      </c>
      <c r="O10" s="185">
        <f>IFERROR(M10-C10,"-")</f>
        <v>-1.3480060674695835</v>
      </c>
    </row>
    <row r="11" spans="1:16" x14ac:dyDescent="0.25">
      <c r="A11" s="1" t="s">
        <v>74</v>
      </c>
      <c r="B11" s="114" t="s">
        <v>75</v>
      </c>
      <c r="C11" s="184">
        <v>5.3338495575221243</v>
      </c>
      <c r="D11" s="185">
        <v>0.85765908133164803</v>
      </c>
      <c r="E11" s="184">
        <v>7.4140625</v>
      </c>
      <c r="F11" s="185">
        <f t="shared" si="0"/>
        <v>2.0802129424778757</v>
      </c>
      <c r="G11" s="184">
        <v>4.6312649164677806</v>
      </c>
      <c r="H11" s="185">
        <f t="shared" si="0"/>
        <v>-2.7827975835322194</v>
      </c>
      <c r="I11" s="184">
        <v>4.7581772435001399</v>
      </c>
      <c r="J11" s="185">
        <f t="shared" si="0"/>
        <v>0.12691232703235933</v>
      </c>
      <c r="K11" s="184">
        <v>3.7490252411245639</v>
      </c>
      <c r="L11" s="185">
        <f t="shared" si="1"/>
        <v>-1.009152002375576</v>
      </c>
      <c r="M11" s="184">
        <v>3.5477652678266804</v>
      </c>
      <c r="N11" s="185">
        <f t="shared" si="2"/>
        <v>-0.20125997329788348</v>
      </c>
      <c r="O11" s="185">
        <f t="shared" ref="O11:O14" si="3">IFERROR(M11-C11,"-")</f>
        <v>-1.7860842896954439</v>
      </c>
    </row>
    <row r="12" spans="1:16" x14ac:dyDescent="0.25">
      <c r="A12" s="1" t="s">
        <v>76</v>
      </c>
      <c r="B12" s="114" t="s">
        <v>77</v>
      </c>
      <c r="C12" s="184">
        <v>4.7239632795188351</v>
      </c>
      <c r="D12" s="185">
        <v>-0.28140504735262351</v>
      </c>
      <c r="E12" s="184" t="s">
        <v>235</v>
      </c>
      <c r="F12" s="185" t="str">
        <f t="shared" si="0"/>
        <v>-</v>
      </c>
      <c r="G12" s="184">
        <v>6.0419463087248326</v>
      </c>
      <c r="H12" s="185" t="str">
        <f t="shared" si="0"/>
        <v>-</v>
      </c>
      <c r="I12" s="184">
        <v>4.0661295736824439</v>
      </c>
      <c r="J12" s="185">
        <f t="shared" si="0"/>
        <v>-1.9758167350423887</v>
      </c>
      <c r="K12" s="184">
        <v>2.946316262353998</v>
      </c>
      <c r="L12" s="185">
        <f t="shared" si="1"/>
        <v>-1.1198133113284459</v>
      </c>
      <c r="M12" s="184">
        <v>3.7641290322580647</v>
      </c>
      <c r="N12" s="185">
        <f t="shared" si="2"/>
        <v>0.81781276990406671</v>
      </c>
      <c r="O12" s="185">
        <f>IFERROR(M12-C12,"-")</f>
        <v>-0.95983424726077038</v>
      </c>
    </row>
    <row r="13" spans="1:16" x14ac:dyDescent="0.25">
      <c r="A13" s="1" t="s">
        <v>78</v>
      </c>
      <c r="B13" s="114" t="s">
        <v>79</v>
      </c>
      <c r="C13" s="184">
        <v>4.6947743467933494</v>
      </c>
      <c r="D13" s="185">
        <v>-2.9333573137025226E-2</v>
      </c>
      <c r="E13" s="184" t="s">
        <v>235</v>
      </c>
      <c r="F13" s="185" t="str">
        <f t="shared" si="0"/>
        <v>-</v>
      </c>
      <c r="G13" s="184">
        <v>3.0245901639344264</v>
      </c>
      <c r="H13" s="185" t="str">
        <f t="shared" si="0"/>
        <v>-</v>
      </c>
      <c r="I13" s="184">
        <v>4.6396321070234112</v>
      </c>
      <c r="J13" s="185">
        <f t="shared" si="0"/>
        <v>1.6150419430889849</v>
      </c>
      <c r="K13" s="184">
        <v>2.9742453613957354</v>
      </c>
      <c r="L13" s="185">
        <f t="shared" si="1"/>
        <v>-1.6653867456276759</v>
      </c>
      <c r="M13" s="184">
        <v>4.1802139037433159</v>
      </c>
      <c r="N13" s="185">
        <f t="shared" si="2"/>
        <v>1.2059685423475806</v>
      </c>
      <c r="O13" s="185">
        <f>IFERROR(M13-C13,"-")</f>
        <v>-0.51456044305003346</v>
      </c>
    </row>
    <row r="14" spans="1:16" x14ac:dyDescent="0.25">
      <c r="A14" s="1" t="s">
        <v>80</v>
      </c>
      <c r="B14" s="114" t="s">
        <v>81</v>
      </c>
      <c r="C14" s="184">
        <v>5.4250224483687521</v>
      </c>
      <c r="D14" s="185">
        <v>0.16123657284472781</v>
      </c>
      <c r="E14" s="184" t="s">
        <v>235</v>
      </c>
      <c r="F14" s="185" t="str">
        <f t="shared" si="0"/>
        <v>-</v>
      </c>
      <c r="G14" s="184">
        <v>3.618808777429467</v>
      </c>
      <c r="H14" s="185" t="str">
        <f t="shared" si="0"/>
        <v>-</v>
      </c>
      <c r="I14" s="184">
        <v>4.6825208085612369</v>
      </c>
      <c r="J14" s="185">
        <f t="shared" si="0"/>
        <v>1.0637120311317698</v>
      </c>
      <c r="K14" s="184">
        <v>3.6149350649350649</v>
      </c>
      <c r="L14" s="185">
        <f t="shared" si="1"/>
        <v>-1.067585743626172</v>
      </c>
      <c r="M14" s="184">
        <v>5.1674379469920071</v>
      </c>
      <c r="N14" s="185">
        <f t="shared" si="2"/>
        <v>1.5525028820569422</v>
      </c>
      <c r="O14" s="185">
        <f t="shared" si="3"/>
        <v>-0.25758450137674505</v>
      </c>
    </row>
    <row r="15" spans="1:16" x14ac:dyDescent="0.25">
      <c r="A15" s="1" t="s">
        <v>82</v>
      </c>
      <c r="B15" s="114" t="s">
        <v>83</v>
      </c>
      <c r="C15" s="184">
        <v>5.313264346190028</v>
      </c>
      <c r="D15" s="185">
        <v>3.6158889384907411E-6</v>
      </c>
      <c r="E15" s="184" t="s">
        <v>235</v>
      </c>
      <c r="F15" s="185" t="str">
        <f t="shared" si="0"/>
        <v>-</v>
      </c>
      <c r="G15" s="184">
        <v>4.7274211099020675</v>
      </c>
      <c r="H15" s="185" t="str">
        <f t="shared" si="0"/>
        <v>-</v>
      </c>
      <c r="I15" s="184">
        <v>4.897950469684031</v>
      </c>
      <c r="J15" s="185">
        <f t="shared" si="0"/>
        <v>0.17052935978196349</v>
      </c>
      <c r="K15" s="184">
        <v>3.7549999999999999</v>
      </c>
      <c r="L15" s="185">
        <f t="shared" si="1"/>
        <v>-1.1429504696840311</v>
      </c>
      <c r="M15" s="184">
        <v>4.9892344497607652</v>
      </c>
      <c r="N15" s="185">
        <f>IFERROR(M15-K15,"-")</f>
        <v>1.2342344497607654</v>
      </c>
      <c r="O15" s="185">
        <f>IFERROR(M15-C15,"-")</f>
        <v>-0.32402989642926272</v>
      </c>
    </row>
    <row r="16" spans="1:16" x14ac:dyDescent="0.25">
      <c r="A16" s="1" t="s">
        <v>84</v>
      </c>
      <c r="B16" s="114" t="s">
        <v>85</v>
      </c>
      <c r="C16" s="184">
        <v>4.7314709236031929</v>
      </c>
      <c r="D16" s="185">
        <v>-0.42897600377110923</v>
      </c>
      <c r="E16" s="184">
        <v>3.442654028436019</v>
      </c>
      <c r="F16" s="185">
        <f t="shared" si="0"/>
        <v>-1.2888168951671739</v>
      </c>
      <c r="G16" s="184">
        <v>4.5798791018998273</v>
      </c>
      <c r="H16" s="185">
        <f t="shared" si="0"/>
        <v>1.1372250734638083</v>
      </c>
      <c r="I16" s="184">
        <v>4.440622195632665</v>
      </c>
      <c r="J16" s="185">
        <f t="shared" si="0"/>
        <v>-0.13925690626716225</v>
      </c>
      <c r="K16" s="184">
        <v>4.0678571428571431</v>
      </c>
      <c r="L16" s="185">
        <f t="shared" si="1"/>
        <v>-0.37276505277552197</v>
      </c>
      <c r="M16" s="184">
        <v>5.2682695349572919</v>
      </c>
      <c r="N16" s="185">
        <f>IFERROR(M16-K16,"-")</f>
        <v>1.2004123921001488</v>
      </c>
      <c r="O16" s="185">
        <f>IFERROR(M16-C16,"-")</f>
        <v>0.53679861135409901</v>
      </c>
    </row>
    <row r="17" spans="1:16" x14ac:dyDescent="0.25">
      <c r="A17" s="1" t="s">
        <v>86</v>
      </c>
      <c r="B17" s="114" t="s">
        <v>87</v>
      </c>
      <c r="C17" s="184">
        <v>5.8528906697195193</v>
      </c>
      <c r="D17" s="185">
        <v>0.14310146960401227</v>
      </c>
      <c r="E17" s="184">
        <v>4.6772727272727277</v>
      </c>
      <c r="F17" s="185">
        <f t="shared" si="0"/>
        <v>-1.1756179424467916</v>
      </c>
      <c r="G17" s="184">
        <v>5.2922673656618615</v>
      </c>
      <c r="H17" s="185">
        <f t="shared" si="0"/>
        <v>0.61499463838913382</v>
      </c>
      <c r="I17" s="184">
        <v>4.3328030544066181</v>
      </c>
      <c r="J17" s="185">
        <f t="shared" si="0"/>
        <v>-0.95946431125524345</v>
      </c>
      <c r="K17" s="184">
        <v>3.6786288162828065</v>
      </c>
      <c r="L17" s="185">
        <f t="shared" si="1"/>
        <v>-0.65417423812381159</v>
      </c>
      <c r="M17" s="184">
        <v>5.6433811802232858</v>
      </c>
      <c r="N17" s="185">
        <f t="shared" ref="N17:N20" si="4">IFERROR(M17-K17,"-")</f>
        <v>1.9647523639404794</v>
      </c>
      <c r="O17" s="185">
        <f t="shared" ref="O17:O20" si="5">IFERROR(M17-C17,"-")</f>
        <v>-0.20950948949623349</v>
      </c>
    </row>
    <row r="18" spans="1:16" x14ac:dyDescent="0.25">
      <c r="A18" s="1" t="s">
        <v>88</v>
      </c>
      <c r="B18" s="114" t="s">
        <v>89</v>
      </c>
      <c r="C18" s="184">
        <v>5.3313270278016622</v>
      </c>
      <c r="D18" s="185">
        <v>0.1166048055794402</v>
      </c>
      <c r="E18" s="184">
        <v>3.9116607773851588</v>
      </c>
      <c r="F18" s="185">
        <f t="shared" si="0"/>
        <v>-1.4196662504165034</v>
      </c>
      <c r="G18" s="184">
        <v>4.5606155778894468</v>
      </c>
      <c r="H18" s="185">
        <f t="shared" si="0"/>
        <v>0.648954800504288</v>
      </c>
      <c r="I18" s="184">
        <v>4.2964484884062228</v>
      </c>
      <c r="J18" s="185">
        <f t="shared" si="0"/>
        <v>-0.26416708948322398</v>
      </c>
      <c r="K18" s="184">
        <v>4.1927966101694913</v>
      </c>
      <c r="L18" s="185">
        <f t="shared" si="1"/>
        <v>-0.1036518782367315</v>
      </c>
      <c r="M18" s="184">
        <v>4.5166666666666666</v>
      </c>
      <c r="N18" s="185">
        <f t="shared" si="4"/>
        <v>0.32387005649717526</v>
      </c>
      <c r="O18" s="185">
        <f t="shared" si="5"/>
        <v>-0.81466036113499563</v>
      </c>
    </row>
    <row r="19" spans="1:16" x14ac:dyDescent="0.25">
      <c r="A19" s="1" t="s">
        <v>90</v>
      </c>
      <c r="B19" s="114" t="s">
        <v>91</v>
      </c>
      <c r="C19" s="184">
        <v>4.9718340611353709</v>
      </c>
      <c r="D19" s="185">
        <v>-0.18371661898749014</v>
      </c>
      <c r="E19" s="184">
        <v>5.278761061946903</v>
      </c>
      <c r="F19" s="185">
        <f t="shared" si="0"/>
        <v>0.30692700081153212</v>
      </c>
      <c r="G19" s="184">
        <v>5.4918251584918254</v>
      </c>
      <c r="H19" s="185">
        <f t="shared" si="0"/>
        <v>0.21306409654492242</v>
      </c>
      <c r="I19" s="184">
        <v>4.1097560975609753</v>
      </c>
      <c r="J19" s="185">
        <f t="shared" si="0"/>
        <v>-1.3820690609308501</v>
      </c>
      <c r="K19" s="184">
        <v>4.6026110856619331</v>
      </c>
      <c r="L19" s="185">
        <f t="shared" si="1"/>
        <v>0.49285498810095785</v>
      </c>
      <c r="M19" s="184" t="s">
        <v>235</v>
      </c>
      <c r="N19" s="185" t="str">
        <f t="shared" si="4"/>
        <v>-</v>
      </c>
      <c r="O19" s="185" t="str">
        <f t="shared" si="5"/>
        <v>-</v>
      </c>
    </row>
    <row r="20" spans="1:16" x14ac:dyDescent="0.25">
      <c r="A20" s="1" t="s">
        <v>92</v>
      </c>
      <c r="B20" s="114" t="s">
        <v>93</v>
      </c>
      <c r="C20" s="184">
        <v>6.0625861593603529</v>
      </c>
      <c r="D20" s="185">
        <v>1.0879277195190129</v>
      </c>
      <c r="E20" s="184">
        <v>6.4051172707889128</v>
      </c>
      <c r="F20" s="185">
        <f t="shared" si="0"/>
        <v>0.34253111142855985</v>
      </c>
      <c r="G20" s="184">
        <v>5.9826542960871318</v>
      </c>
      <c r="H20" s="185">
        <f t="shared" si="0"/>
        <v>-0.42246297470178096</v>
      </c>
      <c r="I20" s="184">
        <v>3.8652406417112299</v>
      </c>
      <c r="J20" s="185">
        <f t="shared" si="0"/>
        <v>-2.1174136543759019</v>
      </c>
      <c r="K20" s="184">
        <v>3.6283685360524398</v>
      </c>
      <c r="L20" s="185">
        <f t="shared" si="1"/>
        <v>-0.23687210565879013</v>
      </c>
      <c r="M20" s="184" t="s">
        <v>235</v>
      </c>
      <c r="N20" s="185" t="str">
        <f t="shared" si="4"/>
        <v>-</v>
      </c>
      <c r="O20" s="185" t="str">
        <f t="shared" si="5"/>
        <v>-</v>
      </c>
    </row>
    <row r="21" spans="1:16" ht="15.75" x14ac:dyDescent="0.25">
      <c r="A21" s="1" t="s">
        <v>0</v>
      </c>
      <c r="B21" s="117" t="s">
        <v>30</v>
      </c>
      <c r="C21" s="186">
        <v>5.2086919868666248</v>
      </c>
      <c r="D21" s="187">
        <v>7.1876066468615107E-2</v>
      </c>
      <c r="E21" s="186">
        <v>5.1670228765930499</v>
      </c>
      <c r="F21" s="187">
        <f t="shared" si="0"/>
        <v>-4.1669110273574894E-2</v>
      </c>
      <c r="G21" s="186">
        <v>4.8986657407866669</v>
      </c>
      <c r="H21" s="187">
        <f t="shared" si="0"/>
        <v>-0.26835713580638298</v>
      </c>
      <c r="I21" s="186">
        <v>4.4591931339567168</v>
      </c>
      <c r="J21" s="187">
        <f t="shared" si="0"/>
        <v>-0.43947260682995015</v>
      </c>
      <c r="K21" s="186">
        <v>3.5577336512527848</v>
      </c>
      <c r="L21" s="187">
        <f t="shared" si="1"/>
        <v>-0.90145948270393195</v>
      </c>
      <c r="M21" s="186">
        <v>4.4501458535907767</v>
      </c>
      <c r="N21" s="187">
        <v>1.0122403631288805</v>
      </c>
      <c r="O21" s="187">
        <v>-0.70396735805043953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67" t="s">
        <v>300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283</v>
      </c>
      <c r="F29" s="296"/>
      <c r="G29" s="297" t="s">
        <v>284</v>
      </c>
      <c r="H29" s="296"/>
      <c r="I29" s="297" t="s">
        <v>285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4.3105702050935317</v>
      </c>
      <c r="D31" s="185">
        <v>-0.54345750142263061</v>
      </c>
      <c r="E31" s="184">
        <v>5.1503635161929937</v>
      </c>
      <c r="F31" s="185">
        <f t="shared" ref="F31:J43" si="6">IFERROR(E31-C31,"-")</f>
        <v>0.83979331109946198</v>
      </c>
      <c r="G31" s="184">
        <v>4.9664429530201346</v>
      </c>
      <c r="H31" s="185">
        <f t="shared" si="6"/>
        <v>-0.1839205631728591</v>
      </c>
      <c r="I31" s="184">
        <v>5.4319157237612172</v>
      </c>
      <c r="J31" s="185">
        <f t="shared" si="6"/>
        <v>0.46547277074108262</v>
      </c>
      <c r="K31" s="184">
        <v>2.5539515893846603</v>
      </c>
      <c r="L31" s="185">
        <f t="shared" ref="L31:L43" si="7">IFERROR(K31-I31,"-")</f>
        <v>-2.877964134376557</v>
      </c>
      <c r="M31" s="184">
        <v>4.7250338906461815</v>
      </c>
      <c r="N31" s="185">
        <f>IFERROR(M31-K31,"-")</f>
        <v>2.1710823012615212</v>
      </c>
      <c r="O31" s="185">
        <f>IFERROR(M31-C31,"-")</f>
        <v>0.41446368555264979</v>
      </c>
    </row>
    <row r="32" spans="1:16" x14ac:dyDescent="0.25">
      <c r="B32" s="114" t="s">
        <v>73</v>
      </c>
      <c r="C32" s="184">
        <v>4.7931530494821635</v>
      </c>
      <c r="D32" s="185">
        <v>-7.0111142657574455E-2</v>
      </c>
      <c r="E32" s="184">
        <v>4.4741649269311061</v>
      </c>
      <c r="F32" s="185">
        <f t="shared" si="6"/>
        <v>-0.31898812255105735</v>
      </c>
      <c r="G32" s="184">
        <v>5.9880597014925376</v>
      </c>
      <c r="H32" s="185">
        <f t="shared" si="6"/>
        <v>1.5138947745614315</v>
      </c>
      <c r="I32" s="184">
        <v>4.7389745428468988</v>
      </c>
      <c r="J32" s="185">
        <f t="shared" si="6"/>
        <v>-1.2490851586456388</v>
      </c>
      <c r="K32" s="184">
        <v>3.5452097823648194</v>
      </c>
      <c r="L32" s="185">
        <f t="shared" si="7"/>
        <v>-1.1937647604820794</v>
      </c>
      <c r="M32" s="184">
        <v>3.888157894736842</v>
      </c>
      <c r="N32" s="185">
        <f t="shared" ref="N32:N39" si="8">IFERROR(M32-K32,"-")</f>
        <v>0.34294811237202261</v>
      </c>
      <c r="O32" s="185">
        <f t="shared" ref="O32:O42" si="9">IFERROR(M32-C32,"-")</f>
        <v>-0.90499515474532144</v>
      </c>
    </row>
    <row r="33" spans="2:16" x14ac:dyDescent="0.25">
      <c r="B33" s="114" t="s">
        <v>75</v>
      </c>
      <c r="C33" s="184">
        <v>4.9154589371980677</v>
      </c>
      <c r="D33" s="185">
        <v>0.78405476262501228</v>
      </c>
      <c r="E33" s="184">
        <v>7.3208395802098947</v>
      </c>
      <c r="F33" s="185">
        <f t="shared" si="6"/>
        <v>2.405380643011827</v>
      </c>
      <c r="G33" s="184">
        <v>4.6312649164677806</v>
      </c>
      <c r="H33" s="185">
        <f t="shared" si="6"/>
        <v>-2.6895746637421141</v>
      </c>
      <c r="I33" s="184">
        <v>4.7581772435001399</v>
      </c>
      <c r="J33" s="185">
        <f t="shared" si="6"/>
        <v>0.12691232703235933</v>
      </c>
      <c r="K33" s="184">
        <v>3.7323914398504052</v>
      </c>
      <c r="L33" s="185">
        <f t="shared" si="7"/>
        <v>-1.0257858036497347</v>
      </c>
      <c r="M33" s="184">
        <v>3.5197925669835781</v>
      </c>
      <c r="N33" s="185">
        <f t="shared" si="8"/>
        <v>-0.2125988728668271</v>
      </c>
      <c r="O33" s="185">
        <f t="shared" si="9"/>
        <v>-1.3956663702144896</v>
      </c>
    </row>
    <row r="34" spans="2:16" x14ac:dyDescent="0.25">
      <c r="B34" s="114" t="s">
        <v>77</v>
      </c>
      <c r="C34" s="184">
        <v>4.453448275862069</v>
      </c>
      <c r="D34" s="185">
        <v>-0.18413112901924134</v>
      </c>
      <c r="E34" s="184" t="s">
        <v>235</v>
      </c>
      <c r="F34" s="185" t="str">
        <f t="shared" si="6"/>
        <v>-</v>
      </c>
      <c r="G34" s="184">
        <v>6.0419463087248326</v>
      </c>
      <c r="H34" s="185" t="str">
        <f t="shared" si="6"/>
        <v>-</v>
      </c>
      <c r="I34" s="184">
        <v>4.0661295736824439</v>
      </c>
      <c r="J34" s="185">
        <f t="shared" si="6"/>
        <v>-1.9758167350423887</v>
      </c>
      <c r="K34" s="184">
        <v>2.9019563239308463</v>
      </c>
      <c r="L34" s="185">
        <f t="shared" si="7"/>
        <v>-1.1641732497515975</v>
      </c>
      <c r="M34" s="184">
        <v>3.7343260188087775</v>
      </c>
      <c r="N34" s="185">
        <f t="shared" si="8"/>
        <v>0.83236969487793111</v>
      </c>
      <c r="O34" s="185">
        <f t="shared" si="9"/>
        <v>-0.71912225705329158</v>
      </c>
    </row>
    <row r="35" spans="2:16" x14ac:dyDescent="0.25">
      <c r="B35" s="114" t="s">
        <v>79</v>
      </c>
      <c r="C35" s="184">
        <v>4.7340770061173085</v>
      </c>
      <c r="D35" s="185">
        <v>-0.10001629447897376</v>
      </c>
      <c r="E35" s="184" t="s">
        <v>235</v>
      </c>
      <c r="F35" s="185" t="str">
        <f t="shared" si="6"/>
        <v>-</v>
      </c>
      <c r="G35" s="184">
        <v>3.0245901639344264</v>
      </c>
      <c r="H35" s="185" t="str">
        <f t="shared" si="6"/>
        <v>-</v>
      </c>
      <c r="I35" s="184">
        <v>4.6396321070234112</v>
      </c>
      <c r="J35" s="185">
        <f t="shared" si="6"/>
        <v>1.6150419430889849</v>
      </c>
      <c r="K35" s="184">
        <v>2.9122659960882928</v>
      </c>
      <c r="L35" s="185">
        <f t="shared" si="7"/>
        <v>-1.7273661109351184</v>
      </c>
      <c r="M35" s="184">
        <v>4.1500272776868519</v>
      </c>
      <c r="N35" s="185">
        <f t="shared" si="8"/>
        <v>1.237761281598559</v>
      </c>
      <c r="O35" s="185">
        <f t="shared" si="9"/>
        <v>-0.58404972843045666</v>
      </c>
    </row>
    <row r="36" spans="2:16" x14ac:dyDescent="0.25">
      <c r="B36" s="114" t="s">
        <v>81</v>
      </c>
      <c r="C36" s="184">
        <v>5.6199078993978038</v>
      </c>
      <c r="D36" s="185">
        <v>0.27211405438482661</v>
      </c>
      <c r="E36" s="184" t="s">
        <v>235</v>
      </c>
      <c r="F36" s="185" t="str">
        <f t="shared" si="6"/>
        <v>-</v>
      </c>
      <c r="G36" s="184">
        <v>3.618808777429467</v>
      </c>
      <c r="H36" s="185" t="str">
        <f t="shared" si="6"/>
        <v>-</v>
      </c>
      <c r="I36" s="184">
        <v>4.6825208085612369</v>
      </c>
      <c r="J36" s="185">
        <f t="shared" si="6"/>
        <v>1.0637120311317698</v>
      </c>
      <c r="K36" s="184">
        <v>3.6012574454003969</v>
      </c>
      <c r="L36" s="185">
        <f t="shared" si="7"/>
        <v>-1.0812633631608399</v>
      </c>
      <c r="M36" s="184">
        <v>5.1550552251486828</v>
      </c>
      <c r="N36" s="185">
        <f t="shared" si="8"/>
        <v>1.5537977797482858</v>
      </c>
      <c r="O36" s="185">
        <f t="shared" si="9"/>
        <v>-0.46485267424912102</v>
      </c>
    </row>
    <row r="37" spans="2:16" x14ac:dyDescent="0.25">
      <c r="B37" s="114" t="s">
        <v>83</v>
      </c>
      <c r="C37" s="184">
        <v>5.7574850299401197</v>
      </c>
      <c r="D37" s="185">
        <v>0.66228102135028433</v>
      </c>
      <c r="E37" s="184" t="s">
        <v>235</v>
      </c>
      <c r="F37" s="185" t="str">
        <f t="shared" si="6"/>
        <v>-</v>
      </c>
      <c r="G37" s="184">
        <v>4.7274211099020675</v>
      </c>
      <c r="H37" s="185" t="str">
        <f t="shared" si="6"/>
        <v>-</v>
      </c>
      <c r="I37" s="184">
        <v>4.897950469684031</v>
      </c>
      <c r="J37" s="185">
        <f t="shared" si="6"/>
        <v>0.17052935978196349</v>
      </c>
      <c r="K37" s="184">
        <v>3.7052441229656421</v>
      </c>
      <c r="L37" s="185">
        <f t="shared" si="7"/>
        <v>-1.1927063467183889</v>
      </c>
      <c r="M37" s="184">
        <v>4.9406021155410906</v>
      </c>
      <c r="N37" s="185">
        <f t="shared" si="8"/>
        <v>1.2353579925754485</v>
      </c>
      <c r="O37" s="185">
        <f t="shared" si="9"/>
        <v>-0.81688291439902905</v>
      </c>
    </row>
    <row r="38" spans="2:16" x14ac:dyDescent="0.25">
      <c r="B38" s="114" t="s">
        <v>85</v>
      </c>
      <c r="C38" s="184">
        <v>4.4305381727158952</v>
      </c>
      <c r="D38" s="185">
        <v>-0.80318031467906259</v>
      </c>
      <c r="E38" s="184">
        <v>3.442654028436019</v>
      </c>
      <c r="F38" s="185">
        <f t="shared" si="6"/>
        <v>-0.98788414427987625</v>
      </c>
      <c r="G38" s="184">
        <v>4.5798791018998273</v>
      </c>
      <c r="H38" s="185">
        <f t="shared" si="6"/>
        <v>1.1372250734638083</v>
      </c>
      <c r="I38" s="184">
        <v>4.440622195632665</v>
      </c>
      <c r="J38" s="185">
        <f t="shared" si="6"/>
        <v>-0.13925690626716225</v>
      </c>
      <c r="K38" s="184">
        <v>4.0042861852950873</v>
      </c>
      <c r="L38" s="185">
        <f t="shared" si="7"/>
        <v>-0.43633601033757774</v>
      </c>
      <c r="M38" s="184">
        <v>5.2575855390574562</v>
      </c>
      <c r="N38" s="185">
        <f t="shared" si="8"/>
        <v>1.2532993537623689</v>
      </c>
      <c r="O38" s="185">
        <f t="shared" si="9"/>
        <v>0.82704736634156095</v>
      </c>
    </row>
    <row r="39" spans="2:16" x14ac:dyDescent="0.25">
      <c r="B39" s="114" t="s">
        <v>87</v>
      </c>
      <c r="C39" s="184">
        <v>5.6771894093686353</v>
      </c>
      <c r="D39" s="185">
        <v>0.24567097852656516</v>
      </c>
      <c r="E39" s="184">
        <v>4.6772727272727277</v>
      </c>
      <c r="F39" s="185">
        <f t="shared" si="6"/>
        <v>-0.99991668209590756</v>
      </c>
      <c r="G39" s="184">
        <v>5.2922673656618615</v>
      </c>
      <c r="H39" s="185">
        <f t="shared" si="6"/>
        <v>0.61499463838913382</v>
      </c>
      <c r="I39" s="184">
        <v>4.3328030544066181</v>
      </c>
      <c r="J39" s="185">
        <f t="shared" si="6"/>
        <v>-0.95946431125524345</v>
      </c>
      <c r="K39" s="184">
        <v>3.6700245031309557</v>
      </c>
      <c r="L39" s="185">
        <f t="shared" si="7"/>
        <v>-0.66277855127566232</v>
      </c>
      <c r="M39" s="184">
        <v>5.6603588907014686</v>
      </c>
      <c r="N39" s="185">
        <f t="shared" si="8"/>
        <v>1.9903343875705128</v>
      </c>
      <c r="O39" s="185">
        <f t="shared" si="9"/>
        <v>-1.6830518667166672E-2</v>
      </c>
    </row>
    <row r="40" spans="2:16" x14ac:dyDescent="0.25">
      <c r="B40" s="114" t="s">
        <v>89</v>
      </c>
      <c r="C40" s="184">
        <v>5.4846181686572564</v>
      </c>
      <c r="D40" s="185">
        <v>0.45365841633527459</v>
      </c>
      <c r="E40" s="184">
        <v>3.9116607773851588</v>
      </c>
      <c r="F40" s="185">
        <f t="shared" si="6"/>
        <v>-1.5729573912720975</v>
      </c>
      <c r="G40" s="184">
        <v>4.5606155778894468</v>
      </c>
      <c r="H40" s="185">
        <f t="shared" si="6"/>
        <v>0.648954800504288</v>
      </c>
      <c r="I40" s="184">
        <v>4.2964484884062228</v>
      </c>
      <c r="J40" s="185">
        <f t="shared" si="6"/>
        <v>-0.26416708948322398</v>
      </c>
      <c r="K40" s="184">
        <v>4.1769890424011438</v>
      </c>
      <c r="L40" s="185">
        <f t="shared" si="7"/>
        <v>-0.11945944600507907</v>
      </c>
      <c r="M40" s="184">
        <v>4.4923037455105179</v>
      </c>
      <c r="N40" s="185">
        <f>IFERROR(M40-K40,"-")</f>
        <v>0.31531470310937415</v>
      </c>
      <c r="O40" s="185">
        <f t="shared" si="9"/>
        <v>-0.99231442314673846</v>
      </c>
    </row>
    <row r="41" spans="2:16" x14ac:dyDescent="0.25">
      <c r="B41" s="114" t="s">
        <v>91</v>
      </c>
      <c r="C41" s="184">
        <v>4.5946775844421701</v>
      </c>
      <c r="D41" s="185">
        <v>-4.0338743113720099E-2</v>
      </c>
      <c r="E41" s="184">
        <v>5.278761061946903</v>
      </c>
      <c r="F41" s="185">
        <f t="shared" si="6"/>
        <v>0.68408347750473286</v>
      </c>
      <c r="G41" s="184">
        <v>5.4918251584918254</v>
      </c>
      <c r="H41" s="185">
        <f t="shared" si="6"/>
        <v>0.21306409654492242</v>
      </c>
      <c r="I41" s="184">
        <v>4.0853259501636039</v>
      </c>
      <c r="J41" s="185">
        <f t="shared" si="6"/>
        <v>-1.4064992083282215</v>
      </c>
      <c r="K41" s="184">
        <v>4.5587345894394042</v>
      </c>
      <c r="L41" s="185">
        <f t="shared" si="7"/>
        <v>0.47340863927580035</v>
      </c>
      <c r="M41" s="184" t="s">
        <v>235</v>
      </c>
      <c r="N41" s="185" t="str">
        <f>IFERROR(M41-K41,"-")</f>
        <v>-</v>
      </c>
      <c r="O41" s="185" t="str">
        <f t="shared" si="9"/>
        <v>-</v>
      </c>
    </row>
    <row r="42" spans="2:16" x14ac:dyDescent="0.25">
      <c r="B42" s="114" t="s">
        <v>93</v>
      </c>
      <c r="C42" s="184">
        <v>5.5508828250401283</v>
      </c>
      <c r="D42" s="185">
        <v>1.0596457116380664</v>
      </c>
      <c r="E42" s="184">
        <v>6.4051172707889128</v>
      </c>
      <c r="F42" s="185">
        <f t="shared" si="6"/>
        <v>0.85423444574878449</v>
      </c>
      <c r="G42" s="184">
        <v>5.9826542960871318</v>
      </c>
      <c r="H42" s="185">
        <f t="shared" si="6"/>
        <v>-0.42246297470178096</v>
      </c>
      <c r="I42" s="184">
        <v>3.8469719991317559</v>
      </c>
      <c r="J42" s="185">
        <f t="shared" si="6"/>
        <v>-2.1356822969553759</v>
      </c>
      <c r="K42" s="184">
        <v>3.5904568901989684</v>
      </c>
      <c r="L42" s="185">
        <f t="shared" si="7"/>
        <v>-0.25651510893278751</v>
      </c>
      <c r="M42" s="184" t="s">
        <v>235</v>
      </c>
      <c r="N42" s="185" t="str">
        <f>IFERROR(M42-K42,"-")</f>
        <v>-</v>
      </c>
      <c r="O42" s="185" t="str">
        <f t="shared" si="9"/>
        <v>-</v>
      </c>
    </row>
    <row r="43" spans="2:16" ht="15.75" x14ac:dyDescent="0.25">
      <c r="B43" s="117" t="s">
        <v>30</v>
      </c>
      <c r="C43" s="186">
        <v>4.9668993585945751</v>
      </c>
      <c r="D43" s="187">
        <v>0.11936353707969705</v>
      </c>
      <c r="E43" s="186">
        <v>5.0239888423988841</v>
      </c>
      <c r="F43" s="187">
        <f t="shared" si="6"/>
        <v>5.7089483804309005E-2</v>
      </c>
      <c r="G43" s="186">
        <v>4.8986657407866669</v>
      </c>
      <c r="H43" s="187">
        <f t="shared" si="6"/>
        <v>-0.12532310161221716</v>
      </c>
      <c r="I43" s="186">
        <v>4.4558690684946063</v>
      </c>
      <c r="J43" s="187">
        <f t="shared" si="6"/>
        <v>-0.44279667229206066</v>
      </c>
      <c r="K43" s="186">
        <v>3.5200213772490647</v>
      </c>
      <c r="L43" s="187">
        <f t="shared" si="7"/>
        <v>-0.93584769124554157</v>
      </c>
      <c r="M43" s="186">
        <v>4.4257833432044444</v>
      </c>
      <c r="N43" s="187">
        <v>1.0245968942168484</v>
      </c>
      <c r="O43" s="187">
        <v>-0.52965410569171212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67" t="s">
        <v>301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283</v>
      </c>
      <c r="F51" s="296"/>
      <c r="G51" s="297" t="s">
        <v>284</v>
      </c>
      <c r="H51" s="296"/>
      <c r="I51" s="297" t="s">
        <v>285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 t="s">
        <v>235</v>
      </c>
      <c r="D53" s="185" t="s">
        <v>235</v>
      </c>
      <c r="E53" s="184" t="s">
        <v>235</v>
      </c>
      <c r="F53" s="185" t="str">
        <f t="shared" ref="F53:J65" si="10">IFERROR(E53-C53,"-")</f>
        <v>-</v>
      </c>
      <c r="G53" s="184" t="s">
        <v>235</v>
      </c>
      <c r="H53" s="185" t="str">
        <f t="shared" si="10"/>
        <v>-</v>
      </c>
      <c r="I53" s="184" t="s">
        <v>235</v>
      </c>
      <c r="J53" s="185" t="str">
        <f t="shared" si="10"/>
        <v>-</v>
      </c>
      <c r="K53" s="184" t="s">
        <v>235</v>
      </c>
      <c r="L53" s="185" t="str">
        <f t="shared" ref="L53:L65" si="11">IFERROR(K53-I53,"-")</f>
        <v>-</v>
      </c>
      <c r="M53" s="184" t="s">
        <v>235</v>
      </c>
      <c r="N53" s="185" t="str">
        <f>IFERROR(M53-K53,"-")</f>
        <v>-</v>
      </c>
      <c r="O53" s="185" t="str">
        <f>IFERROR(M53-C53,"-")</f>
        <v>-</v>
      </c>
    </row>
    <row r="54" spans="1:16" x14ac:dyDescent="0.25">
      <c r="A54" s="1"/>
      <c r="B54" s="114" t="s">
        <v>73</v>
      </c>
      <c r="C54" s="184" t="s">
        <v>235</v>
      </c>
      <c r="D54" s="185" t="s">
        <v>235</v>
      </c>
      <c r="E54" s="184" t="s">
        <v>235</v>
      </c>
      <c r="F54" s="185" t="str">
        <f t="shared" si="10"/>
        <v>-</v>
      </c>
      <c r="G54" s="184" t="s">
        <v>235</v>
      </c>
      <c r="H54" s="185" t="str">
        <f t="shared" si="10"/>
        <v>-</v>
      </c>
      <c r="I54" s="184" t="s">
        <v>235</v>
      </c>
      <c r="J54" s="185" t="str">
        <f t="shared" si="10"/>
        <v>-</v>
      </c>
      <c r="K54" s="184" t="s">
        <v>235</v>
      </c>
      <c r="L54" s="185" t="str">
        <f t="shared" si="11"/>
        <v>-</v>
      </c>
      <c r="M54" s="184" t="s">
        <v>235</v>
      </c>
      <c r="N54" s="185" t="str">
        <f t="shared" ref="N54:N64" si="12">IFERROR(M54-K54,"-")</f>
        <v>-</v>
      </c>
      <c r="O54" s="185" t="str">
        <f t="shared" ref="O54:O64" si="13">IFERROR(M54-C54,"-")</f>
        <v>-</v>
      </c>
    </row>
    <row r="55" spans="1:16" x14ac:dyDescent="0.25">
      <c r="A55" s="1"/>
      <c r="B55" s="114" t="s">
        <v>75</v>
      </c>
      <c r="C55" s="184" t="s">
        <v>235</v>
      </c>
      <c r="D55" s="185" t="s">
        <v>235</v>
      </c>
      <c r="E55" s="184" t="s">
        <v>235</v>
      </c>
      <c r="F55" s="185" t="str">
        <f t="shared" si="10"/>
        <v>-</v>
      </c>
      <c r="G55" s="184" t="s">
        <v>235</v>
      </c>
      <c r="H55" s="185" t="str">
        <f t="shared" si="10"/>
        <v>-</v>
      </c>
      <c r="I55" s="184" t="s">
        <v>235</v>
      </c>
      <c r="J55" s="185" t="str">
        <f t="shared" si="10"/>
        <v>-</v>
      </c>
      <c r="K55" s="184" t="s">
        <v>235</v>
      </c>
      <c r="L55" s="185" t="str">
        <f t="shared" si="11"/>
        <v>-</v>
      </c>
      <c r="M55" s="184" t="s">
        <v>235</v>
      </c>
      <c r="N55" s="185" t="str">
        <f t="shared" si="12"/>
        <v>-</v>
      </c>
      <c r="O55" s="185" t="str">
        <f t="shared" si="13"/>
        <v>-</v>
      </c>
    </row>
    <row r="56" spans="1:16" x14ac:dyDescent="0.25">
      <c r="A56" s="1"/>
      <c r="B56" s="114" t="s">
        <v>77</v>
      </c>
      <c r="C56" s="184" t="s">
        <v>235</v>
      </c>
      <c r="D56" s="185" t="s">
        <v>235</v>
      </c>
      <c r="E56" s="184" t="s">
        <v>235</v>
      </c>
      <c r="F56" s="185" t="str">
        <f t="shared" si="10"/>
        <v>-</v>
      </c>
      <c r="G56" s="184" t="s">
        <v>235</v>
      </c>
      <c r="H56" s="185" t="str">
        <f t="shared" si="10"/>
        <v>-</v>
      </c>
      <c r="I56" s="184" t="s">
        <v>235</v>
      </c>
      <c r="J56" s="185" t="str">
        <f t="shared" si="10"/>
        <v>-</v>
      </c>
      <c r="K56" s="184" t="s">
        <v>235</v>
      </c>
      <c r="L56" s="185" t="str">
        <f t="shared" si="11"/>
        <v>-</v>
      </c>
      <c r="M56" s="184" t="s">
        <v>235</v>
      </c>
      <c r="N56" s="185" t="str">
        <f t="shared" si="12"/>
        <v>-</v>
      </c>
      <c r="O56" s="185" t="str">
        <f t="shared" si="13"/>
        <v>-</v>
      </c>
    </row>
    <row r="57" spans="1:16" x14ac:dyDescent="0.25">
      <c r="A57" s="1"/>
      <c r="B57" s="114" t="s">
        <v>79</v>
      </c>
      <c r="C57" s="184" t="s">
        <v>235</v>
      </c>
      <c r="D57" s="185" t="s">
        <v>235</v>
      </c>
      <c r="E57" s="184" t="s">
        <v>235</v>
      </c>
      <c r="F57" s="185" t="str">
        <f t="shared" si="10"/>
        <v>-</v>
      </c>
      <c r="G57" s="184" t="s">
        <v>235</v>
      </c>
      <c r="H57" s="185" t="str">
        <f t="shared" si="10"/>
        <v>-</v>
      </c>
      <c r="I57" s="184" t="s">
        <v>235</v>
      </c>
      <c r="J57" s="185" t="str">
        <f t="shared" si="10"/>
        <v>-</v>
      </c>
      <c r="K57" s="184" t="s">
        <v>235</v>
      </c>
      <c r="L57" s="185" t="str">
        <f t="shared" si="11"/>
        <v>-</v>
      </c>
      <c r="M57" s="184" t="s">
        <v>235</v>
      </c>
      <c r="N57" s="185" t="str">
        <f t="shared" si="12"/>
        <v>-</v>
      </c>
      <c r="O57" s="185" t="str">
        <f t="shared" si="13"/>
        <v>-</v>
      </c>
    </row>
    <row r="58" spans="1:16" x14ac:dyDescent="0.25">
      <c r="A58" s="1"/>
      <c r="B58" s="114" t="s">
        <v>81</v>
      </c>
      <c r="C58" s="184" t="s">
        <v>235</v>
      </c>
      <c r="D58" s="185" t="s">
        <v>235</v>
      </c>
      <c r="E58" s="184" t="s">
        <v>235</v>
      </c>
      <c r="F58" s="185" t="str">
        <f t="shared" si="10"/>
        <v>-</v>
      </c>
      <c r="G58" s="184" t="s">
        <v>235</v>
      </c>
      <c r="H58" s="185" t="str">
        <f t="shared" si="10"/>
        <v>-</v>
      </c>
      <c r="I58" s="184" t="s">
        <v>235</v>
      </c>
      <c r="J58" s="185" t="str">
        <f t="shared" si="10"/>
        <v>-</v>
      </c>
      <c r="K58" s="184" t="s">
        <v>235</v>
      </c>
      <c r="L58" s="185" t="str">
        <f t="shared" si="11"/>
        <v>-</v>
      </c>
      <c r="M58" s="184" t="s">
        <v>235</v>
      </c>
      <c r="N58" s="185" t="str">
        <f t="shared" si="12"/>
        <v>-</v>
      </c>
      <c r="O58" s="185" t="str">
        <f t="shared" si="13"/>
        <v>-</v>
      </c>
    </row>
    <row r="59" spans="1:16" x14ac:dyDescent="0.25">
      <c r="A59" s="1"/>
      <c r="B59" s="114" t="s">
        <v>83</v>
      </c>
      <c r="C59" s="184" t="s">
        <v>235</v>
      </c>
      <c r="D59" s="185" t="s">
        <v>235</v>
      </c>
      <c r="E59" s="184" t="s">
        <v>235</v>
      </c>
      <c r="F59" s="185" t="str">
        <f t="shared" si="10"/>
        <v>-</v>
      </c>
      <c r="G59" s="184" t="s">
        <v>235</v>
      </c>
      <c r="H59" s="185" t="str">
        <f t="shared" si="10"/>
        <v>-</v>
      </c>
      <c r="I59" s="184" t="s">
        <v>235</v>
      </c>
      <c r="J59" s="185" t="str">
        <f t="shared" si="10"/>
        <v>-</v>
      </c>
      <c r="K59" s="184" t="s">
        <v>235</v>
      </c>
      <c r="L59" s="185" t="str">
        <f t="shared" si="11"/>
        <v>-</v>
      </c>
      <c r="M59" s="184" t="s">
        <v>235</v>
      </c>
      <c r="N59" s="185" t="str">
        <f t="shared" si="12"/>
        <v>-</v>
      </c>
      <c r="O59" s="185" t="str">
        <f t="shared" si="13"/>
        <v>-</v>
      </c>
    </row>
    <row r="60" spans="1:16" x14ac:dyDescent="0.25">
      <c r="A60" s="1"/>
      <c r="B60" s="114" t="s">
        <v>85</v>
      </c>
      <c r="C60" s="184" t="s">
        <v>235</v>
      </c>
      <c r="D60" s="185" t="s">
        <v>235</v>
      </c>
      <c r="E60" s="184" t="s">
        <v>235</v>
      </c>
      <c r="F60" s="185" t="str">
        <f t="shared" si="10"/>
        <v>-</v>
      </c>
      <c r="G60" s="184" t="s">
        <v>235</v>
      </c>
      <c r="H60" s="185" t="str">
        <f t="shared" si="10"/>
        <v>-</v>
      </c>
      <c r="I60" s="184" t="s">
        <v>235</v>
      </c>
      <c r="J60" s="185" t="str">
        <f t="shared" si="10"/>
        <v>-</v>
      </c>
      <c r="K60" s="184" t="s">
        <v>235</v>
      </c>
      <c r="L60" s="185" t="str">
        <f t="shared" si="11"/>
        <v>-</v>
      </c>
      <c r="M60" s="184" t="s">
        <v>235</v>
      </c>
      <c r="N60" s="185" t="str">
        <f t="shared" si="12"/>
        <v>-</v>
      </c>
      <c r="O60" s="185" t="str">
        <f t="shared" si="13"/>
        <v>-</v>
      </c>
    </row>
    <row r="61" spans="1:16" x14ac:dyDescent="0.25">
      <c r="A61" s="1"/>
      <c r="B61" s="114" t="s">
        <v>87</v>
      </c>
      <c r="C61" s="184" t="s">
        <v>235</v>
      </c>
      <c r="D61" s="185" t="s">
        <v>235</v>
      </c>
      <c r="E61" s="184" t="s">
        <v>235</v>
      </c>
      <c r="F61" s="185" t="str">
        <f t="shared" si="10"/>
        <v>-</v>
      </c>
      <c r="G61" s="184" t="s">
        <v>235</v>
      </c>
      <c r="H61" s="185" t="str">
        <f t="shared" si="10"/>
        <v>-</v>
      </c>
      <c r="I61" s="184" t="s">
        <v>235</v>
      </c>
      <c r="J61" s="185" t="str">
        <f t="shared" si="10"/>
        <v>-</v>
      </c>
      <c r="K61" s="184" t="s">
        <v>235</v>
      </c>
      <c r="L61" s="185" t="str">
        <f t="shared" si="11"/>
        <v>-</v>
      </c>
      <c r="M61" s="184" t="s">
        <v>235</v>
      </c>
      <c r="N61" s="185" t="str">
        <f t="shared" si="12"/>
        <v>-</v>
      </c>
      <c r="O61" s="185" t="str">
        <f t="shared" si="13"/>
        <v>-</v>
      </c>
    </row>
    <row r="62" spans="1:16" x14ac:dyDescent="0.25">
      <c r="A62" s="1"/>
      <c r="B62" s="114" t="s">
        <v>89</v>
      </c>
      <c r="C62" s="184" t="s">
        <v>235</v>
      </c>
      <c r="D62" s="185" t="s">
        <v>235</v>
      </c>
      <c r="E62" s="184" t="s">
        <v>235</v>
      </c>
      <c r="F62" s="185" t="str">
        <f t="shared" si="10"/>
        <v>-</v>
      </c>
      <c r="G62" s="184" t="s">
        <v>235</v>
      </c>
      <c r="H62" s="185" t="str">
        <f t="shared" si="10"/>
        <v>-</v>
      </c>
      <c r="I62" s="184" t="s">
        <v>235</v>
      </c>
      <c r="J62" s="185" t="str">
        <f t="shared" si="10"/>
        <v>-</v>
      </c>
      <c r="K62" s="184" t="s">
        <v>235</v>
      </c>
      <c r="L62" s="185" t="str">
        <f t="shared" si="11"/>
        <v>-</v>
      </c>
      <c r="M62" s="184" t="s">
        <v>235</v>
      </c>
      <c r="N62" s="185" t="str">
        <f t="shared" si="12"/>
        <v>-</v>
      </c>
      <c r="O62" s="185" t="str">
        <f t="shared" si="13"/>
        <v>-</v>
      </c>
    </row>
    <row r="63" spans="1:16" x14ac:dyDescent="0.25">
      <c r="A63" s="1"/>
      <c r="B63" s="114" t="s">
        <v>91</v>
      </c>
      <c r="C63" s="184" t="s">
        <v>235</v>
      </c>
      <c r="D63" s="185" t="s">
        <v>235</v>
      </c>
      <c r="E63" s="184" t="s">
        <v>235</v>
      </c>
      <c r="F63" s="185" t="str">
        <f t="shared" si="10"/>
        <v>-</v>
      </c>
      <c r="G63" s="184" t="s">
        <v>235</v>
      </c>
      <c r="H63" s="185" t="str">
        <f t="shared" si="10"/>
        <v>-</v>
      </c>
      <c r="I63" s="184" t="s">
        <v>235</v>
      </c>
      <c r="J63" s="185" t="str">
        <f t="shared" si="10"/>
        <v>-</v>
      </c>
      <c r="K63" s="184" t="s">
        <v>235</v>
      </c>
      <c r="L63" s="185" t="str">
        <f t="shared" si="11"/>
        <v>-</v>
      </c>
      <c r="M63" s="184" t="s">
        <v>235</v>
      </c>
      <c r="N63" s="185" t="str">
        <f t="shared" si="12"/>
        <v>-</v>
      </c>
      <c r="O63" s="185" t="str">
        <f t="shared" si="13"/>
        <v>-</v>
      </c>
    </row>
    <row r="64" spans="1:16" x14ac:dyDescent="0.25">
      <c r="A64" s="1"/>
      <c r="B64" s="114" t="s">
        <v>93</v>
      </c>
      <c r="C64" s="184" t="s">
        <v>235</v>
      </c>
      <c r="D64" s="185" t="s">
        <v>235</v>
      </c>
      <c r="E64" s="184" t="s">
        <v>235</v>
      </c>
      <c r="F64" s="185" t="str">
        <f t="shared" si="10"/>
        <v>-</v>
      </c>
      <c r="G64" s="184" t="s">
        <v>235</v>
      </c>
      <c r="H64" s="185" t="str">
        <f t="shared" si="10"/>
        <v>-</v>
      </c>
      <c r="I64" s="184" t="s">
        <v>235</v>
      </c>
      <c r="J64" s="185" t="str">
        <f t="shared" si="10"/>
        <v>-</v>
      </c>
      <c r="K64" s="184" t="s">
        <v>235</v>
      </c>
      <c r="L64" s="185" t="str">
        <f t="shared" si="11"/>
        <v>-</v>
      </c>
      <c r="M64" s="184" t="s">
        <v>235</v>
      </c>
      <c r="N64" s="185" t="str">
        <f t="shared" si="12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 t="s">
        <v>235</v>
      </c>
      <c r="D65" s="187" t="s">
        <v>235</v>
      </c>
      <c r="E65" s="186" t="s">
        <v>235</v>
      </c>
      <c r="F65" s="187" t="str">
        <f t="shared" si="10"/>
        <v>-</v>
      </c>
      <c r="G65" s="186" t="s">
        <v>235</v>
      </c>
      <c r="H65" s="187" t="str">
        <f t="shared" si="10"/>
        <v>-</v>
      </c>
      <c r="I65" s="186" t="s">
        <v>235</v>
      </c>
      <c r="J65" s="187" t="str">
        <f t="shared" si="10"/>
        <v>-</v>
      </c>
      <c r="K65" s="186" t="s">
        <v>235</v>
      </c>
      <c r="L65" s="187" t="str">
        <f t="shared" si="11"/>
        <v>-</v>
      </c>
      <c r="M65" s="186" t="s">
        <v>235</v>
      </c>
      <c r="N65" s="187" t="s">
        <v>235</v>
      </c>
      <c r="O65" s="187" t="s">
        <v>235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67" t="s">
        <v>302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283</v>
      </c>
      <c r="F73" s="296"/>
      <c r="G73" s="297" t="s">
        <v>284</v>
      </c>
      <c r="H73" s="296"/>
      <c r="I73" s="297" t="s">
        <v>285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 t="s">
        <v>235</v>
      </c>
      <c r="D75" s="185" t="s">
        <v>235</v>
      </c>
      <c r="E75" s="184" t="s">
        <v>235</v>
      </c>
      <c r="F75" s="185" t="str">
        <f t="shared" ref="F75:J87" si="14">IFERROR(E75-C75,"-")</f>
        <v>-</v>
      </c>
      <c r="G75" s="184">
        <v>4.9664429530201346</v>
      </c>
      <c r="H75" s="185" t="str">
        <f t="shared" si="14"/>
        <v>-</v>
      </c>
      <c r="I75" s="184" t="s">
        <v>235</v>
      </c>
      <c r="J75" s="185" t="str">
        <f t="shared" si="14"/>
        <v>-</v>
      </c>
      <c r="K75" s="184" t="s">
        <v>235</v>
      </c>
      <c r="L75" s="185" t="str">
        <f t="shared" ref="L75:L87" si="15">IFERROR(K75-I75,"-")</f>
        <v>-</v>
      </c>
      <c r="M75" s="184" t="s">
        <v>235</v>
      </c>
      <c r="N75" s="185" t="str">
        <f>IFERROR(M75-K75,"-")</f>
        <v>-</v>
      </c>
      <c r="O75" s="185" t="str">
        <f>IFERROR(M75-C75,"-")</f>
        <v>-</v>
      </c>
    </row>
    <row r="76" spans="1:16" x14ac:dyDescent="0.25">
      <c r="A76" s="1"/>
      <c r="B76" s="114" t="s">
        <v>73</v>
      </c>
      <c r="C76" s="184" t="s">
        <v>235</v>
      </c>
      <c r="D76" s="185" t="s">
        <v>235</v>
      </c>
      <c r="E76" s="184" t="s">
        <v>235</v>
      </c>
      <c r="F76" s="185" t="str">
        <f t="shared" si="14"/>
        <v>-</v>
      </c>
      <c r="G76" s="184">
        <v>5.9880597014925376</v>
      </c>
      <c r="H76" s="185" t="str">
        <f t="shared" si="14"/>
        <v>-</v>
      </c>
      <c r="I76" s="184" t="s">
        <v>235</v>
      </c>
      <c r="J76" s="185" t="str">
        <f t="shared" si="14"/>
        <v>-</v>
      </c>
      <c r="K76" s="184" t="s">
        <v>235</v>
      </c>
      <c r="L76" s="185" t="str">
        <f t="shared" si="15"/>
        <v>-</v>
      </c>
      <c r="M76" s="184" t="s">
        <v>235</v>
      </c>
      <c r="N76" s="185" t="str">
        <f t="shared" ref="N76:N86" si="16">IFERROR(M76-K76,"-")</f>
        <v>-</v>
      </c>
      <c r="O76" s="185" t="str">
        <f t="shared" ref="O76:O86" si="17">IFERROR(M76-C76,"-")</f>
        <v>-</v>
      </c>
    </row>
    <row r="77" spans="1:16" x14ac:dyDescent="0.25">
      <c r="A77" s="1"/>
      <c r="B77" s="114" t="s">
        <v>75</v>
      </c>
      <c r="C77" s="184" t="s">
        <v>235</v>
      </c>
      <c r="D77" s="185" t="s">
        <v>235</v>
      </c>
      <c r="E77" s="184" t="s">
        <v>235</v>
      </c>
      <c r="F77" s="185" t="str">
        <f t="shared" si="14"/>
        <v>-</v>
      </c>
      <c r="G77" s="184">
        <v>4.6312649164677806</v>
      </c>
      <c r="H77" s="185" t="str">
        <f t="shared" si="14"/>
        <v>-</v>
      </c>
      <c r="I77" s="184" t="s">
        <v>235</v>
      </c>
      <c r="J77" s="185" t="str">
        <f t="shared" si="14"/>
        <v>-</v>
      </c>
      <c r="K77" s="184" t="s">
        <v>235</v>
      </c>
      <c r="L77" s="185" t="str">
        <f t="shared" si="15"/>
        <v>-</v>
      </c>
      <c r="M77" s="184" t="s">
        <v>235</v>
      </c>
      <c r="N77" s="185" t="str">
        <f t="shared" si="16"/>
        <v>-</v>
      </c>
      <c r="O77" s="185" t="str">
        <f t="shared" si="17"/>
        <v>-</v>
      </c>
    </row>
    <row r="78" spans="1:16" x14ac:dyDescent="0.25">
      <c r="A78" s="1"/>
      <c r="B78" s="114" t="s">
        <v>77</v>
      </c>
      <c r="C78" s="184" t="s">
        <v>235</v>
      </c>
      <c r="D78" s="185" t="s">
        <v>235</v>
      </c>
      <c r="E78" s="184" t="s">
        <v>235</v>
      </c>
      <c r="F78" s="185" t="str">
        <f t="shared" si="14"/>
        <v>-</v>
      </c>
      <c r="G78" s="184">
        <v>6.0419463087248326</v>
      </c>
      <c r="H78" s="185" t="str">
        <f t="shared" si="14"/>
        <v>-</v>
      </c>
      <c r="I78" s="184" t="s">
        <v>235</v>
      </c>
      <c r="J78" s="185" t="str">
        <f t="shared" si="14"/>
        <v>-</v>
      </c>
      <c r="K78" s="184" t="s">
        <v>235</v>
      </c>
      <c r="L78" s="185" t="str">
        <f t="shared" si="15"/>
        <v>-</v>
      </c>
      <c r="M78" s="184" t="s">
        <v>235</v>
      </c>
      <c r="N78" s="185" t="str">
        <f t="shared" si="16"/>
        <v>-</v>
      </c>
      <c r="O78" s="185" t="str">
        <f t="shared" si="17"/>
        <v>-</v>
      </c>
    </row>
    <row r="79" spans="1:16" x14ac:dyDescent="0.25">
      <c r="A79" s="1"/>
      <c r="B79" s="114" t="s">
        <v>79</v>
      </c>
      <c r="C79" s="184" t="s">
        <v>235</v>
      </c>
      <c r="D79" s="185" t="s">
        <v>235</v>
      </c>
      <c r="E79" s="184" t="s">
        <v>235</v>
      </c>
      <c r="F79" s="185" t="str">
        <f t="shared" si="14"/>
        <v>-</v>
      </c>
      <c r="G79" s="184">
        <v>3.0245901639344264</v>
      </c>
      <c r="H79" s="185" t="str">
        <f t="shared" si="14"/>
        <v>-</v>
      </c>
      <c r="I79" s="184" t="s">
        <v>235</v>
      </c>
      <c r="J79" s="185" t="str">
        <f t="shared" si="14"/>
        <v>-</v>
      </c>
      <c r="K79" s="184" t="s">
        <v>235</v>
      </c>
      <c r="L79" s="185" t="str">
        <f t="shared" si="15"/>
        <v>-</v>
      </c>
      <c r="M79" s="184" t="s">
        <v>235</v>
      </c>
      <c r="N79" s="185" t="str">
        <f t="shared" si="16"/>
        <v>-</v>
      </c>
      <c r="O79" s="185" t="str">
        <f t="shared" si="17"/>
        <v>-</v>
      </c>
    </row>
    <row r="80" spans="1:16" x14ac:dyDescent="0.25">
      <c r="A80" s="1"/>
      <c r="B80" s="114" t="s">
        <v>81</v>
      </c>
      <c r="C80" s="184" t="s">
        <v>235</v>
      </c>
      <c r="D80" s="185" t="s">
        <v>235</v>
      </c>
      <c r="E80" s="184" t="s">
        <v>235</v>
      </c>
      <c r="F80" s="185" t="str">
        <f t="shared" si="14"/>
        <v>-</v>
      </c>
      <c r="G80" s="184" t="s">
        <v>235</v>
      </c>
      <c r="H80" s="185" t="str">
        <f t="shared" si="14"/>
        <v>-</v>
      </c>
      <c r="I80" s="184" t="s">
        <v>235</v>
      </c>
      <c r="J80" s="185" t="str">
        <f t="shared" si="14"/>
        <v>-</v>
      </c>
      <c r="K80" s="184" t="s">
        <v>235</v>
      </c>
      <c r="L80" s="185" t="str">
        <f t="shared" si="15"/>
        <v>-</v>
      </c>
      <c r="M80" s="184" t="s">
        <v>235</v>
      </c>
      <c r="N80" s="185" t="str">
        <f t="shared" si="16"/>
        <v>-</v>
      </c>
      <c r="O80" s="185" t="str">
        <f t="shared" si="17"/>
        <v>-</v>
      </c>
    </row>
    <row r="81" spans="1:16" x14ac:dyDescent="0.25">
      <c r="A81" s="1"/>
      <c r="B81" s="114" t="s">
        <v>83</v>
      </c>
      <c r="C81" s="184" t="s">
        <v>235</v>
      </c>
      <c r="D81" s="185" t="s">
        <v>235</v>
      </c>
      <c r="E81" s="184" t="s">
        <v>235</v>
      </c>
      <c r="F81" s="185" t="str">
        <f t="shared" si="14"/>
        <v>-</v>
      </c>
      <c r="G81" s="184" t="s">
        <v>235</v>
      </c>
      <c r="H81" s="185" t="str">
        <f t="shared" si="14"/>
        <v>-</v>
      </c>
      <c r="I81" s="184" t="s">
        <v>235</v>
      </c>
      <c r="J81" s="185" t="str">
        <f t="shared" si="14"/>
        <v>-</v>
      </c>
      <c r="K81" s="184" t="s">
        <v>235</v>
      </c>
      <c r="L81" s="185" t="str">
        <f t="shared" si="15"/>
        <v>-</v>
      </c>
      <c r="M81" s="184" t="s">
        <v>235</v>
      </c>
      <c r="N81" s="185" t="str">
        <f t="shared" si="16"/>
        <v>-</v>
      </c>
      <c r="O81" s="185" t="str">
        <f t="shared" si="17"/>
        <v>-</v>
      </c>
    </row>
    <row r="82" spans="1:16" x14ac:dyDescent="0.25">
      <c r="A82" s="1"/>
      <c r="B82" s="114" t="s">
        <v>85</v>
      </c>
      <c r="C82" s="184" t="s">
        <v>235</v>
      </c>
      <c r="D82" s="185" t="s">
        <v>235</v>
      </c>
      <c r="E82" s="184">
        <v>3.442654028436019</v>
      </c>
      <c r="F82" s="185" t="str">
        <f t="shared" si="14"/>
        <v>-</v>
      </c>
      <c r="G82" s="184" t="s">
        <v>235</v>
      </c>
      <c r="H82" s="185" t="str">
        <f t="shared" si="14"/>
        <v>-</v>
      </c>
      <c r="I82" s="184" t="s">
        <v>235</v>
      </c>
      <c r="J82" s="185" t="str">
        <f t="shared" si="14"/>
        <v>-</v>
      </c>
      <c r="K82" s="184" t="s">
        <v>235</v>
      </c>
      <c r="L82" s="185" t="str">
        <f t="shared" si="15"/>
        <v>-</v>
      </c>
      <c r="M82" s="184" t="s">
        <v>235</v>
      </c>
      <c r="N82" s="185" t="str">
        <f t="shared" si="16"/>
        <v>-</v>
      </c>
      <c r="O82" s="185" t="str">
        <f t="shared" si="17"/>
        <v>-</v>
      </c>
    </row>
    <row r="83" spans="1:16" x14ac:dyDescent="0.25">
      <c r="A83" s="1"/>
      <c r="B83" s="114" t="s">
        <v>87</v>
      </c>
      <c r="C83" s="184" t="s">
        <v>235</v>
      </c>
      <c r="D83" s="185" t="s">
        <v>235</v>
      </c>
      <c r="E83" s="184">
        <v>4.6772727272727277</v>
      </c>
      <c r="F83" s="185" t="str">
        <f t="shared" si="14"/>
        <v>-</v>
      </c>
      <c r="G83" s="184" t="s">
        <v>235</v>
      </c>
      <c r="H83" s="185" t="str">
        <f t="shared" si="14"/>
        <v>-</v>
      </c>
      <c r="I83" s="184" t="s">
        <v>235</v>
      </c>
      <c r="J83" s="185" t="str">
        <f t="shared" si="14"/>
        <v>-</v>
      </c>
      <c r="K83" s="184" t="s">
        <v>235</v>
      </c>
      <c r="L83" s="185" t="str">
        <f t="shared" si="15"/>
        <v>-</v>
      </c>
      <c r="M83" s="184" t="s">
        <v>235</v>
      </c>
      <c r="N83" s="185" t="str">
        <f t="shared" si="16"/>
        <v>-</v>
      </c>
      <c r="O83" s="185" t="str">
        <f t="shared" si="17"/>
        <v>-</v>
      </c>
    </row>
    <row r="84" spans="1:16" x14ac:dyDescent="0.25">
      <c r="A84" s="1"/>
      <c r="B84" s="114" t="s">
        <v>89</v>
      </c>
      <c r="C84" s="184" t="s">
        <v>235</v>
      </c>
      <c r="D84" s="185" t="s">
        <v>235</v>
      </c>
      <c r="E84" s="184">
        <v>3.9116607773851588</v>
      </c>
      <c r="F84" s="185" t="str">
        <f t="shared" si="14"/>
        <v>-</v>
      </c>
      <c r="G84" s="184" t="s">
        <v>235</v>
      </c>
      <c r="H84" s="185" t="str">
        <f t="shared" si="14"/>
        <v>-</v>
      </c>
      <c r="I84" s="184" t="s">
        <v>235</v>
      </c>
      <c r="J84" s="185" t="str">
        <f t="shared" si="14"/>
        <v>-</v>
      </c>
      <c r="K84" s="184" t="s">
        <v>235</v>
      </c>
      <c r="L84" s="185" t="str">
        <f t="shared" si="15"/>
        <v>-</v>
      </c>
      <c r="M84" s="184" t="s">
        <v>235</v>
      </c>
      <c r="N84" s="185" t="str">
        <f t="shared" si="16"/>
        <v>-</v>
      </c>
      <c r="O84" s="185" t="str">
        <f t="shared" si="17"/>
        <v>-</v>
      </c>
    </row>
    <row r="85" spans="1:16" x14ac:dyDescent="0.25">
      <c r="A85" s="1"/>
      <c r="B85" s="114" t="s">
        <v>91</v>
      </c>
      <c r="C85" s="184" t="s">
        <v>235</v>
      </c>
      <c r="D85" s="185" t="s">
        <v>235</v>
      </c>
      <c r="E85" s="184">
        <v>5.278761061946903</v>
      </c>
      <c r="F85" s="185" t="str">
        <f t="shared" si="14"/>
        <v>-</v>
      </c>
      <c r="G85" s="184" t="s">
        <v>235</v>
      </c>
      <c r="H85" s="185" t="str">
        <f t="shared" si="14"/>
        <v>-</v>
      </c>
      <c r="I85" s="184" t="s">
        <v>235</v>
      </c>
      <c r="J85" s="185" t="str">
        <f t="shared" si="14"/>
        <v>-</v>
      </c>
      <c r="K85" s="184" t="s">
        <v>235</v>
      </c>
      <c r="L85" s="185" t="str">
        <f t="shared" si="15"/>
        <v>-</v>
      </c>
      <c r="M85" s="184" t="s">
        <v>235</v>
      </c>
      <c r="N85" s="185" t="str">
        <f t="shared" si="16"/>
        <v>-</v>
      </c>
      <c r="O85" s="185" t="str">
        <f t="shared" si="17"/>
        <v>-</v>
      </c>
    </row>
    <row r="86" spans="1:16" x14ac:dyDescent="0.25">
      <c r="A86" s="1"/>
      <c r="B86" s="114" t="s">
        <v>93</v>
      </c>
      <c r="C86" s="184" t="s">
        <v>235</v>
      </c>
      <c r="D86" s="185" t="s">
        <v>235</v>
      </c>
      <c r="E86" s="184">
        <v>6.4051172707889128</v>
      </c>
      <c r="F86" s="185" t="str">
        <f t="shared" si="14"/>
        <v>-</v>
      </c>
      <c r="G86" s="184" t="s">
        <v>235</v>
      </c>
      <c r="H86" s="185" t="str">
        <f t="shared" si="14"/>
        <v>-</v>
      </c>
      <c r="I86" s="184" t="s">
        <v>235</v>
      </c>
      <c r="J86" s="185" t="str">
        <f t="shared" si="14"/>
        <v>-</v>
      </c>
      <c r="K86" s="184" t="s">
        <v>235</v>
      </c>
      <c r="L86" s="185" t="str">
        <f t="shared" si="15"/>
        <v>-</v>
      </c>
      <c r="M86" s="184" t="s">
        <v>235</v>
      </c>
      <c r="N86" s="185" t="str">
        <f t="shared" si="16"/>
        <v>-</v>
      </c>
      <c r="O86" s="185" t="str">
        <f t="shared" si="17"/>
        <v>-</v>
      </c>
    </row>
    <row r="87" spans="1:16" ht="15.75" x14ac:dyDescent="0.25">
      <c r="B87" s="117" t="s">
        <v>30</v>
      </c>
      <c r="C87" s="186" t="s">
        <v>235</v>
      </c>
      <c r="D87" s="187" t="s">
        <v>235</v>
      </c>
      <c r="E87" s="186" t="s">
        <v>235</v>
      </c>
      <c r="F87" s="187" t="str">
        <f t="shared" si="14"/>
        <v>-</v>
      </c>
      <c r="G87" s="186" t="s">
        <v>235</v>
      </c>
      <c r="H87" s="187" t="str">
        <f t="shared" si="14"/>
        <v>-</v>
      </c>
      <c r="I87" s="186" t="s">
        <v>235</v>
      </c>
      <c r="J87" s="187" t="str">
        <f t="shared" si="14"/>
        <v>-</v>
      </c>
      <c r="K87" s="186" t="s">
        <v>235</v>
      </c>
      <c r="L87" s="187" t="str">
        <f t="shared" si="15"/>
        <v>-</v>
      </c>
      <c r="M87" s="186" t="s">
        <v>235</v>
      </c>
      <c r="N87" s="187" t="s">
        <v>235</v>
      </c>
      <c r="O87" s="187" t="s">
        <v>235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67" t="s">
        <v>303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283</v>
      </c>
      <c r="F95" s="296"/>
      <c r="G95" s="297" t="s">
        <v>284</v>
      </c>
      <c r="H95" s="296"/>
      <c r="I95" s="297" t="s">
        <v>285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>
        <v>9.3567753001715257</v>
      </c>
      <c r="D97" s="185">
        <v>-0.53190744565407755</v>
      </c>
      <c r="E97" s="184">
        <v>7.2713903743315509</v>
      </c>
      <c r="F97" s="185">
        <f t="shared" ref="F97:J109" si="18">IFERROR(E97-C97,"-")</f>
        <v>-2.0853849258399748</v>
      </c>
      <c r="G97" s="184" t="s">
        <v>235</v>
      </c>
      <c r="H97" s="185" t="str">
        <f t="shared" si="18"/>
        <v>-</v>
      </c>
      <c r="I97" s="184" t="s">
        <v>235</v>
      </c>
      <c r="J97" s="185" t="str">
        <f t="shared" si="18"/>
        <v>-</v>
      </c>
      <c r="K97" s="184" t="s">
        <v>235</v>
      </c>
      <c r="L97" s="185" t="str">
        <f t="shared" ref="L97:L109" si="19">IFERROR(K97-I97,"-")</f>
        <v>-</v>
      </c>
      <c r="M97" s="184" t="s">
        <v>235</v>
      </c>
      <c r="N97" s="185" t="str">
        <f>IFERROR(M97-K97,"-")</f>
        <v>-</v>
      </c>
      <c r="O97" s="185" t="str">
        <f>IFERROR(M97-C97,"-")</f>
        <v>-</v>
      </c>
    </row>
    <row r="98" spans="2:15" x14ac:dyDescent="0.25">
      <c r="B98" s="114" t="s">
        <v>73</v>
      </c>
      <c r="C98" s="184">
        <v>10.567213114754098</v>
      </c>
      <c r="D98" s="185">
        <v>0.57711410485310743</v>
      </c>
      <c r="E98" s="184">
        <v>4.04</v>
      </c>
      <c r="F98" s="185">
        <f t="shared" si="18"/>
        <v>-6.5272131147540984</v>
      </c>
      <c r="G98" s="184" t="s">
        <v>235</v>
      </c>
      <c r="H98" s="185" t="str">
        <f t="shared" si="18"/>
        <v>-</v>
      </c>
      <c r="I98" s="184" t="s">
        <v>235</v>
      </c>
      <c r="J98" s="185" t="str">
        <f t="shared" si="18"/>
        <v>-</v>
      </c>
      <c r="K98" s="184" t="s">
        <v>235</v>
      </c>
      <c r="L98" s="185" t="str">
        <f t="shared" si="19"/>
        <v>-</v>
      </c>
      <c r="M98" s="184" t="s">
        <v>235</v>
      </c>
      <c r="N98" s="185" t="str">
        <f t="shared" ref="N98:N108" si="20">IFERROR(M98-K98,"-")</f>
        <v>-</v>
      </c>
      <c r="O98" s="185" t="str">
        <f t="shared" ref="O98:O108" si="21">IFERROR(M98-C98,"-")</f>
        <v>-</v>
      </c>
    </row>
    <row r="99" spans="2:15" x14ac:dyDescent="0.25">
      <c r="B99" s="114" t="s">
        <v>75</v>
      </c>
      <c r="C99" s="184">
        <v>9.8921052631578945</v>
      </c>
      <c r="D99" s="185">
        <v>3.2000320924261869</v>
      </c>
      <c r="E99" s="184">
        <v>7.790909090909091</v>
      </c>
      <c r="F99" s="185">
        <f t="shared" si="18"/>
        <v>-2.1011961722488035</v>
      </c>
      <c r="G99" s="184" t="s">
        <v>235</v>
      </c>
      <c r="H99" s="185" t="str">
        <f t="shared" si="18"/>
        <v>-</v>
      </c>
      <c r="I99" s="184" t="s">
        <v>235</v>
      </c>
      <c r="J99" s="185" t="str">
        <f t="shared" si="18"/>
        <v>-</v>
      </c>
      <c r="K99" s="184" t="s">
        <v>235</v>
      </c>
      <c r="L99" s="185" t="str">
        <f t="shared" si="19"/>
        <v>-</v>
      </c>
      <c r="M99" s="184" t="s">
        <v>235</v>
      </c>
      <c r="N99" s="185" t="str">
        <f t="shared" si="20"/>
        <v>-</v>
      </c>
      <c r="O99" s="185" t="str">
        <f t="shared" si="21"/>
        <v>-</v>
      </c>
    </row>
    <row r="100" spans="2:15" x14ac:dyDescent="0.25">
      <c r="B100" s="114" t="s">
        <v>77</v>
      </c>
      <c r="C100" s="184">
        <v>7.7528957528957525</v>
      </c>
      <c r="D100" s="185">
        <v>-0.29130314213187258</v>
      </c>
      <c r="E100" s="184" t="s">
        <v>235</v>
      </c>
      <c r="F100" s="185" t="str">
        <f t="shared" si="18"/>
        <v>-</v>
      </c>
      <c r="G100" s="184" t="s">
        <v>235</v>
      </c>
      <c r="H100" s="185" t="str">
        <f t="shared" si="18"/>
        <v>-</v>
      </c>
      <c r="I100" s="184" t="s">
        <v>235</v>
      </c>
      <c r="J100" s="185" t="str">
        <f t="shared" si="18"/>
        <v>-</v>
      </c>
      <c r="K100" s="184" t="s">
        <v>235</v>
      </c>
      <c r="L100" s="185" t="str">
        <f t="shared" si="19"/>
        <v>-</v>
      </c>
      <c r="M100" s="184" t="s">
        <v>235</v>
      </c>
      <c r="N100" s="185" t="str">
        <f t="shared" si="20"/>
        <v>-</v>
      </c>
      <c r="O100" s="185" t="str">
        <f t="shared" si="21"/>
        <v>-</v>
      </c>
    </row>
    <row r="101" spans="2:15" x14ac:dyDescent="0.25">
      <c r="B101" s="114" t="s">
        <v>79</v>
      </c>
      <c r="C101" s="184">
        <v>4.5093378607809846</v>
      </c>
      <c r="D101" s="185">
        <v>0.31135128359977671</v>
      </c>
      <c r="E101" s="184" t="s">
        <v>235</v>
      </c>
      <c r="F101" s="185" t="str">
        <f t="shared" si="18"/>
        <v>-</v>
      </c>
      <c r="G101" s="184" t="s">
        <v>235</v>
      </c>
      <c r="H101" s="185" t="str">
        <f t="shared" si="18"/>
        <v>-</v>
      </c>
      <c r="I101" s="184" t="s">
        <v>235</v>
      </c>
      <c r="J101" s="185" t="str">
        <f t="shared" si="18"/>
        <v>-</v>
      </c>
      <c r="K101" s="184" t="s">
        <v>235</v>
      </c>
      <c r="L101" s="185" t="str">
        <f t="shared" si="19"/>
        <v>-</v>
      </c>
      <c r="M101" s="184" t="s">
        <v>235</v>
      </c>
      <c r="N101" s="185" t="str">
        <f t="shared" si="20"/>
        <v>-</v>
      </c>
      <c r="O101" s="185" t="str">
        <f t="shared" si="21"/>
        <v>-</v>
      </c>
    </row>
    <row r="102" spans="2:15" x14ac:dyDescent="0.25">
      <c r="B102" s="114" t="s">
        <v>81</v>
      </c>
      <c r="C102" s="184">
        <v>4.3629343629343627</v>
      </c>
      <c r="D102" s="185">
        <v>-0.34003593409534005</v>
      </c>
      <c r="E102" s="184" t="s">
        <v>235</v>
      </c>
      <c r="F102" s="185" t="str">
        <f t="shared" si="18"/>
        <v>-</v>
      </c>
      <c r="G102" s="184" t="s">
        <v>235</v>
      </c>
      <c r="H102" s="185" t="str">
        <f t="shared" si="18"/>
        <v>-</v>
      </c>
      <c r="I102" s="184" t="s">
        <v>235</v>
      </c>
      <c r="J102" s="185" t="str">
        <f t="shared" si="18"/>
        <v>-</v>
      </c>
      <c r="K102" s="184" t="s">
        <v>235</v>
      </c>
      <c r="L102" s="185" t="str">
        <f t="shared" si="19"/>
        <v>-</v>
      </c>
      <c r="M102" s="184" t="s">
        <v>235</v>
      </c>
      <c r="N102" s="185" t="str">
        <f t="shared" si="20"/>
        <v>-</v>
      </c>
      <c r="O102" s="185" t="str">
        <f t="shared" si="21"/>
        <v>-</v>
      </c>
    </row>
    <row r="103" spans="2:15" x14ac:dyDescent="0.25">
      <c r="B103" s="114" t="s">
        <v>83</v>
      </c>
      <c r="C103" s="184">
        <v>4.0928319623971801</v>
      </c>
      <c r="D103" s="185">
        <v>-3.0778997449198933</v>
      </c>
      <c r="E103" s="184" t="s">
        <v>235</v>
      </c>
      <c r="F103" s="185" t="str">
        <f t="shared" si="18"/>
        <v>-</v>
      </c>
      <c r="G103" s="184" t="s">
        <v>235</v>
      </c>
      <c r="H103" s="185" t="str">
        <f t="shared" si="18"/>
        <v>-</v>
      </c>
      <c r="I103" s="184" t="s">
        <v>235</v>
      </c>
      <c r="J103" s="185" t="str">
        <f t="shared" si="18"/>
        <v>-</v>
      </c>
      <c r="K103" s="184" t="s">
        <v>235</v>
      </c>
      <c r="L103" s="185" t="str">
        <f t="shared" si="19"/>
        <v>-</v>
      </c>
      <c r="M103" s="184" t="s">
        <v>235</v>
      </c>
      <c r="N103" s="185" t="str">
        <f t="shared" si="20"/>
        <v>-</v>
      </c>
      <c r="O103" s="185" t="str">
        <f t="shared" si="21"/>
        <v>-</v>
      </c>
    </row>
    <row r="104" spans="2:15" x14ac:dyDescent="0.25">
      <c r="B104" s="114" t="s">
        <v>85</v>
      </c>
      <c r="C104" s="184">
        <v>7.8141025641025639</v>
      </c>
      <c r="D104" s="185">
        <v>3.0719736285703299</v>
      </c>
      <c r="E104" s="184" t="s">
        <v>235</v>
      </c>
      <c r="F104" s="185" t="str">
        <f t="shared" si="18"/>
        <v>-</v>
      </c>
      <c r="G104" s="184" t="s">
        <v>235</v>
      </c>
      <c r="H104" s="185" t="str">
        <f t="shared" si="18"/>
        <v>-</v>
      </c>
      <c r="I104" s="184" t="s">
        <v>235</v>
      </c>
      <c r="J104" s="185" t="str">
        <f t="shared" si="18"/>
        <v>-</v>
      </c>
      <c r="K104" s="184" t="s">
        <v>235</v>
      </c>
      <c r="L104" s="185" t="str">
        <f t="shared" si="19"/>
        <v>-</v>
      </c>
      <c r="M104" s="184" t="s">
        <v>235</v>
      </c>
      <c r="N104" s="185" t="str">
        <f t="shared" si="20"/>
        <v>-</v>
      </c>
      <c r="O104" s="185" t="str">
        <f t="shared" si="21"/>
        <v>-</v>
      </c>
    </row>
    <row r="105" spans="2:15" x14ac:dyDescent="0.25">
      <c r="B105" s="114" t="s">
        <v>87</v>
      </c>
      <c r="C105" s="184">
        <v>6.7974452554744529</v>
      </c>
      <c r="D105" s="185">
        <v>-0.53852312397218771</v>
      </c>
      <c r="E105" s="184" t="s">
        <v>235</v>
      </c>
      <c r="F105" s="185" t="str">
        <f t="shared" si="18"/>
        <v>-</v>
      </c>
      <c r="G105" s="184" t="s">
        <v>235</v>
      </c>
      <c r="H105" s="185" t="str">
        <f t="shared" si="18"/>
        <v>-</v>
      </c>
      <c r="I105" s="184" t="s">
        <v>235</v>
      </c>
      <c r="J105" s="185" t="str">
        <f t="shared" si="18"/>
        <v>-</v>
      </c>
      <c r="K105" s="184" t="s">
        <v>235</v>
      </c>
      <c r="L105" s="185" t="str">
        <f t="shared" si="19"/>
        <v>-</v>
      </c>
      <c r="M105" s="184" t="s">
        <v>235</v>
      </c>
      <c r="N105" s="185" t="str">
        <f t="shared" si="20"/>
        <v>-</v>
      </c>
      <c r="O105" s="185" t="str">
        <f t="shared" si="21"/>
        <v>-</v>
      </c>
    </row>
    <row r="106" spans="2:15" x14ac:dyDescent="0.25">
      <c r="B106" s="114" t="s">
        <v>89</v>
      </c>
      <c r="C106" s="184">
        <v>4.7479338842975203</v>
      </c>
      <c r="D106" s="185">
        <v>-2.0709850346213985</v>
      </c>
      <c r="E106" s="184" t="s">
        <v>235</v>
      </c>
      <c r="F106" s="185" t="str">
        <f t="shared" si="18"/>
        <v>-</v>
      </c>
      <c r="G106" s="184" t="s">
        <v>235</v>
      </c>
      <c r="H106" s="185" t="str">
        <f t="shared" si="18"/>
        <v>-</v>
      </c>
      <c r="I106" s="184" t="s">
        <v>235</v>
      </c>
      <c r="J106" s="185" t="str">
        <f t="shared" si="18"/>
        <v>-</v>
      </c>
      <c r="K106" s="184" t="s">
        <v>235</v>
      </c>
      <c r="L106" s="185" t="str">
        <f t="shared" si="19"/>
        <v>-</v>
      </c>
      <c r="M106" s="184" t="s">
        <v>235</v>
      </c>
      <c r="N106" s="185" t="str">
        <f t="shared" si="20"/>
        <v>-</v>
      </c>
      <c r="O106" s="185" t="str">
        <f t="shared" si="21"/>
        <v>-</v>
      </c>
    </row>
    <row r="107" spans="2:15" x14ac:dyDescent="0.25">
      <c r="B107" s="114" t="s">
        <v>91</v>
      </c>
      <c r="C107" s="184">
        <v>7.1651785714285712</v>
      </c>
      <c r="D107" s="185">
        <v>-1.5817884996286207</v>
      </c>
      <c r="E107" s="184" t="s">
        <v>235</v>
      </c>
      <c r="F107" s="185" t="str">
        <f t="shared" si="18"/>
        <v>-</v>
      </c>
      <c r="G107" s="184" t="s">
        <v>235</v>
      </c>
      <c r="H107" s="185" t="str">
        <f t="shared" si="18"/>
        <v>-</v>
      </c>
      <c r="I107" s="184" t="s">
        <v>235</v>
      </c>
      <c r="J107" s="185" t="str">
        <f t="shared" si="18"/>
        <v>-</v>
      </c>
      <c r="K107" s="184" t="s">
        <v>235</v>
      </c>
      <c r="L107" s="185" t="str">
        <f t="shared" si="19"/>
        <v>-</v>
      </c>
      <c r="M107" s="184" t="s">
        <v>235</v>
      </c>
      <c r="N107" s="185" t="str">
        <f t="shared" si="20"/>
        <v>-</v>
      </c>
      <c r="O107" s="185" t="str">
        <f t="shared" si="21"/>
        <v>-</v>
      </c>
    </row>
    <row r="108" spans="2:15" x14ac:dyDescent="0.25">
      <c r="B108" s="114" t="s">
        <v>93</v>
      </c>
      <c r="C108" s="184">
        <v>9.17578125</v>
      </c>
      <c r="D108" s="185">
        <v>1.3505532864741641</v>
      </c>
      <c r="E108" s="184" t="s">
        <v>235</v>
      </c>
      <c r="F108" s="185" t="str">
        <f t="shared" si="18"/>
        <v>-</v>
      </c>
      <c r="G108" s="184" t="s">
        <v>235</v>
      </c>
      <c r="H108" s="185" t="str">
        <f t="shared" si="18"/>
        <v>-</v>
      </c>
      <c r="I108" s="184" t="s">
        <v>235</v>
      </c>
      <c r="J108" s="185" t="str">
        <f t="shared" si="18"/>
        <v>-</v>
      </c>
      <c r="K108" s="184" t="s">
        <v>235</v>
      </c>
      <c r="L108" s="185" t="str">
        <f t="shared" si="19"/>
        <v>-</v>
      </c>
      <c r="M108" s="184" t="s">
        <v>235</v>
      </c>
      <c r="N108" s="185" t="str">
        <f t="shared" si="20"/>
        <v>-</v>
      </c>
      <c r="O108" s="185" t="str">
        <f t="shared" si="21"/>
        <v>-</v>
      </c>
    </row>
    <row r="109" spans="2:15" ht="15.75" x14ac:dyDescent="0.25">
      <c r="B109" s="117" t="s">
        <v>30</v>
      </c>
      <c r="C109" s="186">
        <v>6.7093525179856117</v>
      </c>
      <c r="D109" s="187">
        <v>-0.38080736333959031</v>
      </c>
      <c r="E109" s="186">
        <v>5.98615548455804</v>
      </c>
      <c r="F109" s="187">
        <f t="shared" si="18"/>
        <v>-0.72319703342757169</v>
      </c>
      <c r="G109" s="186" t="s">
        <v>235</v>
      </c>
      <c r="H109" s="187" t="str">
        <f t="shared" si="18"/>
        <v>-</v>
      </c>
      <c r="I109" s="186" t="s">
        <v>235</v>
      </c>
      <c r="J109" s="187" t="str">
        <f t="shared" si="18"/>
        <v>-</v>
      </c>
      <c r="K109" s="186" t="s">
        <v>235</v>
      </c>
      <c r="L109" s="187" t="str">
        <f t="shared" si="19"/>
        <v>-</v>
      </c>
      <c r="M109" s="186" t="s">
        <v>235</v>
      </c>
      <c r="N109" s="187" t="s">
        <v>235</v>
      </c>
      <c r="O109" s="187" t="s">
        <v>235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6466D-0E75-4F44-83B3-3CD3A8E6496A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7C743-915D-40AE-B2A4-BC3FFB62D28A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 t="s">
        <v>149</v>
      </c>
    </row>
    <row r="2" spans="1:17" ht="18.75" x14ac:dyDescent="0.3">
      <c r="D2" s="192" t="s">
        <v>150</v>
      </c>
    </row>
    <row r="4" spans="1:17" ht="48.75" customHeight="1" thickBot="1" x14ac:dyDescent="0.3">
      <c r="B4" s="267" t="s">
        <v>304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Q4" s="1" t="s">
        <v>151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152</v>
      </c>
    </row>
    <row r="6" spans="1:17" ht="22.5" thickTop="1" thickBot="1" x14ac:dyDescent="0.3">
      <c r="B6" s="109"/>
      <c r="C6" s="292" t="s">
        <v>153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283</v>
      </c>
      <c r="F7" s="296"/>
      <c r="G7" s="297" t="s">
        <v>284</v>
      </c>
      <c r="H7" s="296"/>
      <c r="I7" s="297" t="s">
        <v>285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0.7036</v>
      </c>
      <c r="D9" s="116">
        <v>1.368678864716899E-2</v>
      </c>
      <c r="E9" s="193">
        <v>0.60499999999999998</v>
      </c>
      <c r="F9" s="116">
        <f t="shared" ref="F9:L21" si="0">IFERROR(E9/C9-1,"-")</f>
        <v>-0.14013644115974988</v>
      </c>
      <c r="G9" s="193">
        <v>0.1981</v>
      </c>
      <c r="H9" s="116">
        <f t="shared" si="0"/>
        <v>-0.67256198347107432</v>
      </c>
      <c r="I9" s="193">
        <v>0.56000000000000005</v>
      </c>
      <c r="J9" s="116">
        <f t="shared" si="0"/>
        <v>1.8268551236749118</v>
      </c>
      <c r="K9" s="193">
        <v>0.63600000000000001</v>
      </c>
      <c r="L9" s="116">
        <f t="shared" si="0"/>
        <v>0.13571428571428568</v>
      </c>
      <c r="M9" s="193">
        <v>0.75329999999999997</v>
      </c>
      <c r="N9" s="116">
        <f t="shared" ref="N9:N14" si="1">IFERROR(M9/K9-1,"-")</f>
        <v>0.18443396226415087</v>
      </c>
      <c r="O9" s="116">
        <f>IFERROR(M9/C9-1,"-")</f>
        <v>7.0636725412166035E-2</v>
      </c>
    </row>
    <row r="10" spans="1:17" x14ac:dyDescent="0.25">
      <c r="A10" s="1" t="s">
        <v>72</v>
      </c>
      <c r="B10" s="114" t="s">
        <v>73</v>
      </c>
      <c r="C10" s="193">
        <v>0.63009999999999999</v>
      </c>
      <c r="D10" s="116">
        <v>-9.0239676580999295E-2</v>
      </c>
      <c r="E10" s="193">
        <v>0.62680000000000002</v>
      </c>
      <c r="F10" s="116">
        <f t="shared" si="0"/>
        <v>-5.2372639263608134E-3</v>
      </c>
      <c r="G10" s="193">
        <v>0.14859999999999998</v>
      </c>
      <c r="H10" s="116">
        <f t="shared" si="0"/>
        <v>-0.76292278238672628</v>
      </c>
      <c r="I10" s="193">
        <v>0.58860000000000001</v>
      </c>
      <c r="J10" s="116">
        <f t="shared" si="0"/>
        <v>2.960969044414536</v>
      </c>
      <c r="K10" s="193">
        <v>0.63369999999999993</v>
      </c>
      <c r="L10" s="116">
        <f t="shared" si="0"/>
        <v>7.6622494053686596E-2</v>
      </c>
      <c r="M10" s="193">
        <v>0.70550000000000002</v>
      </c>
      <c r="N10" s="116">
        <f t="shared" si="1"/>
        <v>0.11330282468044839</v>
      </c>
      <c r="O10" s="116">
        <f t="shared" ref="O10:O14" si="2">IFERROR(M10/C10-1,"-")</f>
        <v>0.11966354546897318</v>
      </c>
    </row>
    <row r="11" spans="1:17" x14ac:dyDescent="0.25">
      <c r="A11" s="1" t="s">
        <v>74</v>
      </c>
      <c r="B11" s="114" t="s">
        <v>75</v>
      </c>
      <c r="C11" s="193">
        <v>0.69010000000000005</v>
      </c>
      <c r="D11" s="116">
        <v>0.10557513617430314</v>
      </c>
      <c r="E11" s="193">
        <v>0.35499999999999998</v>
      </c>
      <c r="F11" s="116">
        <f t="shared" si="0"/>
        <v>-0.48558179973916826</v>
      </c>
      <c r="G11" s="193">
        <v>0.25969999999999999</v>
      </c>
      <c r="H11" s="116">
        <f t="shared" si="0"/>
        <v>-0.26845070422535211</v>
      </c>
      <c r="I11" s="193">
        <v>0.65049999999999997</v>
      </c>
      <c r="J11" s="116">
        <f t="shared" si="0"/>
        <v>1.5048132460531383</v>
      </c>
      <c r="K11" s="193">
        <v>0.6462</v>
      </c>
      <c r="L11" s="116">
        <f t="shared" si="0"/>
        <v>-6.610299769408079E-3</v>
      </c>
      <c r="M11" s="193">
        <v>0.73560000000000003</v>
      </c>
      <c r="N11" s="116">
        <f t="shared" si="1"/>
        <v>0.13834726090993499</v>
      </c>
      <c r="O11" s="116">
        <f t="shared" si="2"/>
        <v>6.5932473554557225E-2</v>
      </c>
    </row>
    <row r="12" spans="1:17" x14ac:dyDescent="0.25">
      <c r="A12" s="1" t="s">
        <v>76</v>
      </c>
      <c r="B12" s="114" t="s">
        <v>77</v>
      </c>
      <c r="C12" s="193">
        <v>0.44140000000000001</v>
      </c>
      <c r="D12" s="116">
        <v>-0.11079774375503626</v>
      </c>
      <c r="E12" s="193">
        <v>0</v>
      </c>
      <c r="F12" s="116">
        <f t="shared" si="0"/>
        <v>-1</v>
      </c>
      <c r="G12" s="193">
        <v>0.249</v>
      </c>
      <c r="H12" s="116" t="str">
        <f t="shared" si="0"/>
        <v>-</v>
      </c>
      <c r="I12" s="193">
        <v>0.47840000000000005</v>
      </c>
      <c r="J12" s="116">
        <f t="shared" si="0"/>
        <v>0.92128514056224908</v>
      </c>
      <c r="K12" s="193">
        <v>0.47939999999999999</v>
      </c>
      <c r="L12" s="116">
        <f t="shared" si="0"/>
        <v>2.0903010033443969E-3</v>
      </c>
      <c r="M12" s="193">
        <v>0.53310000000000002</v>
      </c>
      <c r="N12" s="116">
        <f t="shared" si="1"/>
        <v>0.11201501877346698</v>
      </c>
      <c r="O12" s="116">
        <f t="shared" si="2"/>
        <v>0.20774807430901676</v>
      </c>
    </row>
    <row r="13" spans="1:17" x14ac:dyDescent="0.25">
      <c r="A13" s="1" t="s">
        <v>78</v>
      </c>
      <c r="B13" s="114" t="s">
        <v>79</v>
      </c>
      <c r="C13" s="193">
        <v>0.4526</v>
      </c>
      <c r="D13" s="116">
        <v>-2.8963741686333422E-2</v>
      </c>
      <c r="E13" s="193">
        <v>0</v>
      </c>
      <c r="F13" s="116">
        <f t="shared" si="0"/>
        <v>-1</v>
      </c>
      <c r="G13" s="193">
        <v>0.2223</v>
      </c>
      <c r="H13" s="116" t="str">
        <f t="shared" si="0"/>
        <v>-</v>
      </c>
      <c r="I13" s="193">
        <v>0.42420000000000002</v>
      </c>
      <c r="J13" s="116">
        <f t="shared" si="0"/>
        <v>0.90823211875843457</v>
      </c>
      <c r="K13" s="193">
        <v>0.37990000000000002</v>
      </c>
      <c r="L13" s="116">
        <f t="shared" si="0"/>
        <v>-0.10443187175860447</v>
      </c>
      <c r="M13" s="193">
        <v>0.27649999999999997</v>
      </c>
      <c r="N13" s="116">
        <f t="shared" si="1"/>
        <v>-0.2721768886549093</v>
      </c>
      <c r="O13" s="116">
        <f t="shared" si="2"/>
        <v>-0.38908528501988515</v>
      </c>
    </row>
    <row r="14" spans="1:17" x14ac:dyDescent="0.25">
      <c r="A14" s="1" t="s">
        <v>80</v>
      </c>
      <c r="B14" s="114" t="s">
        <v>81</v>
      </c>
      <c r="C14" s="193">
        <v>0.53610000000000002</v>
      </c>
      <c r="D14" s="116">
        <v>0.11039768019884022</v>
      </c>
      <c r="E14" s="193">
        <v>0</v>
      </c>
      <c r="F14" s="116">
        <f t="shared" si="0"/>
        <v>-1</v>
      </c>
      <c r="G14" s="193">
        <v>0.23989999999999997</v>
      </c>
      <c r="H14" s="116" t="str">
        <f t="shared" si="0"/>
        <v>-</v>
      </c>
      <c r="I14" s="193">
        <v>0.46659999999999996</v>
      </c>
      <c r="J14" s="116">
        <f t="shared" si="0"/>
        <v>0.94497707378074192</v>
      </c>
      <c r="K14" s="193">
        <v>0.40689999999999998</v>
      </c>
      <c r="L14" s="116">
        <f t="shared" si="0"/>
        <v>-0.12794684954993563</v>
      </c>
      <c r="M14" s="193">
        <v>0.53659999999999997</v>
      </c>
      <c r="N14" s="116">
        <f t="shared" si="1"/>
        <v>0.31875153600393213</v>
      </c>
      <c r="O14" s="116">
        <f t="shared" si="2"/>
        <v>9.3266181682505334E-4</v>
      </c>
    </row>
    <row r="15" spans="1:17" x14ac:dyDescent="0.25">
      <c r="A15" s="1" t="s">
        <v>82</v>
      </c>
      <c r="B15" s="114" t="s">
        <v>83</v>
      </c>
      <c r="C15" s="193">
        <v>0.48499999999999999</v>
      </c>
      <c r="D15" s="116">
        <v>2.1482729570345471E-2</v>
      </c>
      <c r="E15" s="193">
        <v>0</v>
      </c>
      <c r="F15" s="116">
        <f t="shared" si="0"/>
        <v>-1</v>
      </c>
      <c r="G15" s="193">
        <v>0.34950000000000003</v>
      </c>
      <c r="H15" s="116" t="str">
        <f t="shared" si="0"/>
        <v>-</v>
      </c>
      <c r="I15" s="193">
        <v>0.43840000000000001</v>
      </c>
      <c r="J15" s="116">
        <f t="shared" si="0"/>
        <v>0.25436337625178829</v>
      </c>
      <c r="K15" s="193">
        <v>0.44450000000000001</v>
      </c>
      <c r="L15" s="116">
        <f t="shared" si="0"/>
        <v>1.3914233576642232E-2</v>
      </c>
      <c r="M15" s="193">
        <v>0.44259999999999999</v>
      </c>
      <c r="N15" s="116">
        <f>IFERROR(M15/K15-1,"-")</f>
        <v>-4.2744656917885759E-3</v>
      </c>
      <c r="O15" s="116">
        <f>IFERROR(M15/C15-1,"-")</f>
        <v>-8.7422680412371112E-2</v>
      </c>
    </row>
    <row r="16" spans="1:17" x14ac:dyDescent="0.25">
      <c r="A16" s="1" t="s">
        <v>84</v>
      </c>
      <c r="B16" s="114" t="s">
        <v>85</v>
      </c>
      <c r="C16" s="193">
        <v>0.47509999999999997</v>
      </c>
      <c r="D16" s="116">
        <v>-0.28124054462934944</v>
      </c>
      <c r="E16" s="193">
        <v>0.37790000000000001</v>
      </c>
      <c r="F16" s="116">
        <f t="shared" si="0"/>
        <v>-0.20458850768259307</v>
      </c>
      <c r="G16" s="193">
        <v>0.42659999999999998</v>
      </c>
      <c r="H16" s="116">
        <f t="shared" si="0"/>
        <v>0.12887007144747287</v>
      </c>
      <c r="I16" s="193">
        <v>0.56740000000000002</v>
      </c>
      <c r="J16" s="116">
        <f t="shared" si="0"/>
        <v>0.33005157055789969</v>
      </c>
      <c r="K16" s="193">
        <v>0.44319999999999998</v>
      </c>
      <c r="L16" s="116">
        <f t="shared" si="0"/>
        <v>-0.21889319703912591</v>
      </c>
      <c r="M16" s="193">
        <v>0.58899999999999997</v>
      </c>
      <c r="N16" s="116">
        <f>IFERROR(M16/K16-1,"-")</f>
        <v>0.32897111913357402</v>
      </c>
      <c r="O16" s="116">
        <f>IFERROR(M16/C16-1,"-")</f>
        <v>0.2397390023153021</v>
      </c>
    </row>
    <row r="17" spans="1:30" x14ac:dyDescent="0.25">
      <c r="A17" s="1" t="s">
        <v>86</v>
      </c>
      <c r="B17" s="114" t="s">
        <v>87</v>
      </c>
      <c r="C17" s="193">
        <v>0.60489999999999999</v>
      </c>
      <c r="D17" s="116">
        <v>3.4370725034199801E-2</v>
      </c>
      <c r="E17" s="193">
        <v>0.1106</v>
      </c>
      <c r="F17" s="116">
        <f t="shared" si="0"/>
        <v>-0.8171598611340718</v>
      </c>
      <c r="G17" s="193">
        <v>0.50350000000000006</v>
      </c>
      <c r="H17" s="116">
        <f t="shared" si="0"/>
        <v>3.5524412296564201</v>
      </c>
      <c r="I17" s="193">
        <v>0.50549999999999995</v>
      </c>
      <c r="J17" s="116">
        <f t="shared" si="0"/>
        <v>3.9721946375370631E-3</v>
      </c>
      <c r="K17" s="193">
        <v>0.502</v>
      </c>
      <c r="L17" s="116">
        <f t="shared" si="0"/>
        <v>-6.923837784371778E-3</v>
      </c>
      <c r="M17" s="193">
        <v>0.64379999999999993</v>
      </c>
      <c r="N17" s="116">
        <f t="shared" ref="N17:N20" si="3">IFERROR(M17/K17-1,"-")</f>
        <v>0.28247011952191214</v>
      </c>
      <c r="O17" s="116">
        <f t="shared" ref="O17:O20" si="4">IFERROR(M17/C17-1,"-")</f>
        <v>6.4308150107455608E-2</v>
      </c>
    </row>
    <row r="18" spans="1:30" x14ac:dyDescent="0.25">
      <c r="A18" s="1" t="s">
        <v>88</v>
      </c>
      <c r="B18" s="114" t="s">
        <v>89</v>
      </c>
      <c r="C18" s="193">
        <v>0.53239999999999998</v>
      </c>
      <c r="D18" s="116">
        <v>-9.1196724362553327E-3</v>
      </c>
      <c r="E18" s="193">
        <v>0.1152</v>
      </c>
      <c r="F18" s="116">
        <f t="shared" si="0"/>
        <v>-0.78362133734034556</v>
      </c>
      <c r="G18" s="193">
        <v>0.58409999999999995</v>
      </c>
      <c r="H18" s="116">
        <f t="shared" si="0"/>
        <v>4.0703125</v>
      </c>
      <c r="I18" s="193">
        <v>0.52579999999999993</v>
      </c>
      <c r="J18" s="116">
        <f t="shared" si="0"/>
        <v>-9.9811676082862566E-2</v>
      </c>
      <c r="K18" s="193">
        <v>0.63</v>
      </c>
      <c r="L18" s="116">
        <f t="shared" si="0"/>
        <v>0.19817421072651209</v>
      </c>
      <c r="M18" s="193">
        <v>0.63259999999999994</v>
      </c>
      <c r="N18" s="116">
        <f t="shared" si="3"/>
        <v>4.1269841269839791E-3</v>
      </c>
      <c r="O18" s="116">
        <f t="shared" si="4"/>
        <v>0.1882043576258452</v>
      </c>
      <c r="AC18" s="194"/>
    </row>
    <row r="19" spans="1:30" x14ac:dyDescent="0.25">
      <c r="A19" s="1" t="s">
        <v>90</v>
      </c>
      <c r="B19" s="114" t="s">
        <v>91</v>
      </c>
      <c r="C19" s="193">
        <v>0.67349999999999999</v>
      </c>
      <c r="D19" s="116">
        <v>-3.0935251798561048E-2</v>
      </c>
      <c r="E19" s="193">
        <v>0.25659999999999999</v>
      </c>
      <c r="F19" s="116">
        <f t="shared" si="0"/>
        <v>-0.61900519673348176</v>
      </c>
      <c r="G19" s="193">
        <v>0.68409999999999993</v>
      </c>
      <c r="H19" s="116">
        <f t="shared" si="0"/>
        <v>1.6660171473109897</v>
      </c>
      <c r="I19" s="193">
        <v>0.60350000000000004</v>
      </c>
      <c r="J19" s="116">
        <f t="shared" si="0"/>
        <v>-0.1178190323052184</v>
      </c>
      <c r="K19" s="193">
        <v>0.73450000000000004</v>
      </c>
      <c r="L19" s="116">
        <f t="shared" si="0"/>
        <v>0.21706710853355426</v>
      </c>
      <c r="M19" s="193" t="s">
        <v>235</v>
      </c>
      <c r="N19" s="116" t="str">
        <f t="shared" si="3"/>
        <v>-</v>
      </c>
      <c r="O19" s="116" t="str">
        <f t="shared" si="4"/>
        <v>-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0.62939999999999996</v>
      </c>
      <c r="D20" s="116">
        <v>-2.5998142989786532E-2</v>
      </c>
      <c r="E20" s="193">
        <v>0.20100000000000001</v>
      </c>
      <c r="F20" s="116">
        <f t="shared" si="0"/>
        <v>-0.68064823641563388</v>
      </c>
      <c r="G20" s="193">
        <v>0.59650000000000003</v>
      </c>
      <c r="H20" s="116">
        <f t="shared" si="0"/>
        <v>1.9676616915422884</v>
      </c>
      <c r="I20" s="193">
        <v>0.6391</v>
      </c>
      <c r="J20" s="116">
        <f t="shared" si="0"/>
        <v>7.1416596814752653E-2</v>
      </c>
      <c r="K20" s="193">
        <v>0.70480000000000009</v>
      </c>
      <c r="L20" s="116">
        <f t="shared" si="0"/>
        <v>0.10280081364418736</v>
      </c>
      <c r="M20" s="193" t="s">
        <v>235</v>
      </c>
      <c r="N20" s="116" t="str">
        <f t="shared" si="3"/>
        <v>-</v>
      </c>
      <c r="O20" s="116" t="str">
        <f t="shared" si="4"/>
        <v>-</v>
      </c>
      <c r="P20" s="122"/>
    </row>
    <row r="21" spans="1:30" ht="15.75" x14ac:dyDescent="0.25">
      <c r="A21" s="1" t="s">
        <v>0</v>
      </c>
      <c r="B21" s="117" t="s">
        <v>30</v>
      </c>
      <c r="C21" s="195">
        <v>0.57076491108653105</v>
      </c>
      <c r="D21" s="119">
        <v>-2.8219614660292769E-2</v>
      </c>
      <c r="E21" s="195">
        <v>0.42174668708366447</v>
      </c>
      <c r="F21" s="119">
        <f t="shared" si="0"/>
        <v>-0.26108511772244281</v>
      </c>
      <c r="G21" s="195">
        <v>0.40408330264719122</v>
      </c>
      <c r="H21" s="119">
        <f t="shared" si="0"/>
        <v>-4.1881501331080373E-2</v>
      </c>
      <c r="I21" s="195">
        <v>0.53778304538949095</v>
      </c>
      <c r="J21" s="119">
        <f t="shared" si="0"/>
        <v>0.33087173329464248</v>
      </c>
      <c r="K21" s="195">
        <v>0.55454348826086564</v>
      </c>
      <c r="L21" s="119">
        <f t="shared" si="0"/>
        <v>3.1165807503722665E-2</v>
      </c>
      <c r="M21" s="195" t="s">
        <v>235</v>
      </c>
      <c r="N21" s="119" t="s">
        <v>235</v>
      </c>
      <c r="O21" s="119" t="s">
        <v>235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67" t="s">
        <v>305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Q26" s="1" t="s">
        <v>154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155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283</v>
      </c>
      <c r="F29" s="296"/>
      <c r="G29" s="297" t="s">
        <v>284</v>
      </c>
      <c r="H29" s="296"/>
      <c r="I29" s="297" t="s">
        <v>285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0.67280000000000006</v>
      </c>
      <c r="D31" s="116"/>
      <c r="E31" s="193">
        <v>0.54820000000000002</v>
      </c>
      <c r="F31" s="116">
        <f t="shared" ref="F31:J43" si="5">IFERROR(E31/C31-1,"-")</f>
        <v>-0.18519619500594531</v>
      </c>
      <c r="G31" s="193">
        <v>0.1981</v>
      </c>
      <c r="H31" s="116">
        <f t="shared" si="5"/>
        <v>-0.63863553447646848</v>
      </c>
      <c r="I31" s="193">
        <v>0.56000000000000005</v>
      </c>
      <c r="J31" s="116">
        <f t="shared" si="5"/>
        <v>1.8268551236749118</v>
      </c>
      <c r="K31" s="193">
        <v>0.62919999999999998</v>
      </c>
      <c r="L31" s="116">
        <f t="shared" ref="L31:L43" si="6">IFERROR(K31/I31-1,"-")</f>
        <v>0.12357142857142844</v>
      </c>
      <c r="M31" s="193">
        <v>0.75120000000000009</v>
      </c>
      <c r="N31" s="116">
        <f t="shared" ref="N31:N39" si="7">IFERROR(M31/K31-1,"-")</f>
        <v>0.19389701207883037</v>
      </c>
      <c r="O31" s="116">
        <f>IFERROR(M31/C31-1,"-")</f>
        <v>0.11652794292508917</v>
      </c>
    </row>
    <row r="32" spans="1:30" x14ac:dyDescent="0.25">
      <c r="B32" s="114" t="s">
        <v>73</v>
      </c>
      <c r="C32" s="193">
        <v>0.64890000000000003</v>
      </c>
      <c r="D32" s="116"/>
      <c r="E32" s="193">
        <v>0.64469999999999994</v>
      </c>
      <c r="F32" s="116">
        <f t="shared" si="5"/>
        <v>-6.4724919093852584E-3</v>
      </c>
      <c r="G32" s="193">
        <v>0.14859999999999998</v>
      </c>
      <c r="H32" s="116">
        <f t="shared" si="5"/>
        <v>-0.7695051962152939</v>
      </c>
      <c r="I32" s="193">
        <v>0.58860000000000001</v>
      </c>
      <c r="J32" s="116">
        <f t="shared" si="5"/>
        <v>2.960969044414536</v>
      </c>
      <c r="K32" s="193">
        <v>0.62840000000000007</v>
      </c>
      <c r="L32" s="116">
        <f t="shared" si="6"/>
        <v>6.7618076792388848E-2</v>
      </c>
      <c r="M32" s="193">
        <v>0.72860000000000003</v>
      </c>
      <c r="N32" s="116">
        <f t="shared" si="7"/>
        <v>0.15945257797581158</v>
      </c>
      <c r="O32" s="116">
        <f t="shared" ref="O32:O39" si="8">IFERROR(M32/C32-1,"-")</f>
        <v>0.12282323932809369</v>
      </c>
    </row>
    <row r="33" spans="2:17" x14ac:dyDescent="0.25">
      <c r="B33" s="114" t="s">
        <v>75</v>
      </c>
      <c r="C33" s="193">
        <v>0.71589999999999998</v>
      </c>
      <c r="D33" s="116"/>
      <c r="E33" s="193">
        <v>0.34350000000000003</v>
      </c>
      <c r="F33" s="116">
        <f t="shared" si="5"/>
        <v>-0.52018438329375605</v>
      </c>
      <c r="G33" s="193">
        <v>0.25969999999999999</v>
      </c>
      <c r="H33" s="116">
        <f t="shared" si="5"/>
        <v>-0.24395924308588079</v>
      </c>
      <c r="I33" s="193">
        <v>0.65049999999999997</v>
      </c>
      <c r="J33" s="116">
        <f t="shared" si="5"/>
        <v>1.5048132460531383</v>
      </c>
      <c r="K33" s="193">
        <v>0.64529999999999998</v>
      </c>
      <c r="L33" s="116">
        <f t="shared" si="6"/>
        <v>-7.9938508839354494E-3</v>
      </c>
      <c r="M33" s="193">
        <v>0.73140000000000005</v>
      </c>
      <c r="N33" s="116">
        <f t="shared" si="7"/>
        <v>0.13342631334263144</v>
      </c>
      <c r="O33" s="116">
        <f t="shared" si="8"/>
        <v>2.165106858499799E-2</v>
      </c>
    </row>
    <row r="34" spans="2:17" x14ac:dyDescent="0.25">
      <c r="B34" s="114" t="s">
        <v>77</v>
      </c>
      <c r="C34" s="193">
        <v>0.46950000000000003</v>
      </c>
      <c r="D34" s="116"/>
      <c r="E34" s="193">
        <v>0</v>
      </c>
      <c r="F34" s="116">
        <f t="shared" si="5"/>
        <v>-1</v>
      </c>
      <c r="G34" s="193">
        <v>0.249</v>
      </c>
      <c r="H34" s="116" t="str">
        <f t="shared" si="5"/>
        <v>-</v>
      </c>
      <c r="I34" s="193">
        <v>0.47840000000000005</v>
      </c>
      <c r="J34" s="116">
        <f t="shared" si="5"/>
        <v>0.92128514056224908</v>
      </c>
      <c r="K34" s="193">
        <v>0.47350000000000003</v>
      </c>
      <c r="L34" s="116">
        <f t="shared" si="6"/>
        <v>-1.0242474916387967E-2</v>
      </c>
      <c r="M34" s="193">
        <v>0.53060000000000007</v>
      </c>
      <c r="N34" s="116">
        <f t="shared" si="7"/>
        <v>0.12059134107708558</v>
      </c>
      <c r="O34" s="116">
        <f t="shared" si="8"/>
        <v>0.13013844515441964</v>
      </c>
    </row>
    <row r="35" spans="2:17" x14ac:dyDescent="0.25">
      <c r="B35" s="114" t="s">
        <v>79</v>
      </c>
      <c r="C35" s="193">
        <v>0.46279999999999999</v>
      </c>
      <c r="D35" s="116"/>
      <c r="E35" s="193">
        <v>0</v>
      </c>
      <c r="F35" s="116">
        <f t="shared" si="5"/>
        <v>-1</v>
      </c>
      <c r="G35" s="193">
        <v>0.2223</v>
      </c>
      <c r="H35" s="116" t="str">
        <f t="shared" si="5"/>
        <v>-</v>
      </c>
      <c r="I35" s="193">
        <v>0.42420000000000002</v>
      </c>
      <c r="J35" s="116">
        <f t="shared" si="5"/>
        <v>0.90823211875843457</v>
      </c>
      <c r="K35" s="193">
        <v>0.37439999999999996</v>
      </c>
      <c r="L35" s="116">
        <f t="shared" si="6"/>
        <v>-0.11739745403111757</v>
      </c>
      <c r="M35" s="193">
        <v>0.27329999999999999</v>
      </c>
      <c r="N35" s="116">
        <f t="shared" si="7"/>
        <v>-0.27003205128205121</v>
      </c>
      <c r="O35" s="116">
        <f t="shared" si="8"/>
        <v>-0.40946413137424376</v>
      </c>
    </row>
    <row r="36" spans="2:17" x14ac:dyDescent="0.25">
      <c r="B36" s="114" t="s">
        <v>81</v>
      </c>
      <c r="C36" s="193">
        <v>0.57669999999999999</v>
      </c>
      <c r="D36" s="116"/>
      <c r="E36" s="193">
        <v>0</v>
      </c>
      <c r="F36" s="116">
        <f t="shared" si="5"/>
        <v>-1</v>
      </c>
      <c r="G36" s="193">
        <v>0.23989999999999997</v>
      </c>
      <c r="H36" s="116" t="str">
        <f t="shared" si="5"/>
        <v>-</v>
      </c>
      <c r="I36" s="193">
        <v>0.46659999999999996</v>
      </c>
      <c r="J36" s="116">
        <f t="shared" si="5"/>
        <v>0.94497707378074192</v>
      </c>
      <c r="K36" s="193">
        <v>0.40399999999999997</v>
      </c>
      <c r="L36" s="116">
        <f t="shared" si="6"/>
        <v>-0.13416202314616377</v>
      </c>
      <c r="M36" s="193">
        <v>0.54010000000000002</v>
      </c>
      <c r="N36" s="116">
        <f t="shared" si="7"/>
        <v>0.33688118811881207</v>
      </c>
      <c r="O36" s="116">
        <f t="shared" si="8"/>
        <v>-6.3464539621987059E-2</v>
      </c>
    </row>
    <row r="37" spans="2:17" x14ac:dyDescent="0.25">
      <c r="B37" s="114" t="s">
        <v>83</v>
      </c>
      <c r="C37" s="193">
        <v>0.47350000000000003</v>
      </c>
      <c r="D37" s="116"/>
      <c r="E37" s="193">
        <v>0</v>
      </c>
      <c r="F37" s="116">
        <f t="shared" si="5"/>
        <v>-1</v>
      </c>
      <c r="G37" s="193">
        <v>0.34950000000000003</v>
      </c>
      <c r="H37" s="116" t="str">
        <f t="shared" si="5"/>
        <v>-</v>
      </c>
      <c r="I37" s="193">
        <v>0.43840000000000001</v>
      </c>
      <c r="J37" s="116">
        <f t="shared" si="5"/>
        <v>0.25436337625178829</v>
      </c>
      <c r="K37" s="193">
        <v>0.44119999999999998</v>
      </c>
      <c r="L37" s="116">
        <f t="shared" si="6"/>
        <v>6.3868613138684527E-3</v>
      </c>
      <c r="M37" s="193">
        <v>0.43619999999999998</v>
      </c>
      <c r="N37" s="116">
        <f t="shared" si="7"/>
        <v>-1.1332728921124247E-2</v>
      </c>
      <c r="O37" s="116">
        <f t="shared" si="8"/>
        <v>-7.8775079197465847E-2</v>
      </c>
    </row>
    <row r="38" spans="2:17" x14ac:dyDescent="0.25">
      <c r="B38" s="114" t="s">
        <v>85</v>
      </c>
      <c r="C38" s="193">
        <v>0.49810000000000004</v>
      </c>
      <c r="D38" s="116"/>
      <c r="E38" s="193">
        <v>0.37790000000000001</v>
      </c>
      <c r="F38" s="116">
        <f t="shared" si="5"/>
        <v>-0.24131700461754668</v>
      </c>
      <c r="G38" s="193">
        <v>0.42659999999999998</v>
      </c>
      <c r="H38" s="116">
        <f t="shared" si="5"/>
        <v>0.12887007144747287</v>
      </c>
      <c r="I38" s="193">
        <v>0.56740000000000002</v>
      </c>
      <c r="J38" s="116">
        <f t="shared" si="5"/>
        <v>0.33005157055789969</v>
      </c>
      <c r="K38" s="193">
        <v>0.43630000000000002</v>
      </c>
      <c r="L38" s="116">
        <f t="shared" si="6"/>
        <v>-0.23105393020796616</v>
      </c>
      <c r="M38" s="193">
        <v>0.58509999999999995</v>
      </c>
      <c r="N38" s="116">
        <f t="shared" si="7"/>
        <v>0.34104973641989433</v>
      </c>
      <c r="O38" s="116">
        <f t="shared" si="8"/>
        <v>0.1746637221441476</v>
      </c>
    </row>
    <row r="39" spans="2:17" x14ac:dyDescent="0.25">
      <c r="B39" s="114" t="s">
        <v>87</v>
      </c>
      <c r="C39" s="193">
        <v>0.60799999999999998</v>
      </c>
      <c r="D39" s="116"/>
      <c r="E39" s="193">
        <v>0.1106</v>
      </c>
      <c r="F39" s="116">
        <f t="shared" si="5"/>
        <v>-0.8180921052631579</v>
      </c>
      <c r="G39" s="193">
        <v>0.50350000000000006</v>
      </c>
      <c r="H39" s="116">
        <f t="shared" si="5"/>
        <v>3.5524412296564201</v>
      </c>
      <c r="I39" s="193">
        <v>0.50549999999999995</v>
      </c>
      <c r="J39" s="116">
        <f t="shared" si="5"/>
        <v>3.9721946375370631E-3</v>
      </c>
      <c r="K39" s="193">
        <v>0.50039999999999996</v>
      </c>
      <c r="L39" s="116">
        <f t="shared" si="6"/>
        <v>-1.0089020771513302E-2</v>
      </c>
      <c r="M39" s="193">
        <v>0.64400000000000002</v>
      </c>
      <c r="N39" s="116">
        <f t="shared" si="7"/>
        <v>0.28697042366107128</v>
      </c>
      <c r="O39" s="116">
        <f t="shared" si="8"/>
        <v>5.9210526315789602E-2</v>
      </c>
    </row>
    <row r="40" spans="2:17" x14ac:dyDescent="0.25">
      <c r="B40" s="114" t="s">
        <v>89</v>
      </c>
      <c r="C40" s="193">
        <v>0.53310000000000002</v>
      </c>
      <c r="D40" s="116"/>
      <c r="E40" s="193">
        <v>0.1152</v>
      </c>
      <c r="F40" s="116">
        <f t="shared" si="5"/>
        <v>-0.7839054586381542</v>
      </c>
      <c r="G40" s="193">
        <v>0.58409999999999995</v>
      </c>
      <c r="H40" s="116">
        <f t="shared" si="5"/>
        <v>4.0703125</v>
      </c>
      <c r="I40" s="193">
        <v>0.52579999999999993</v>
      </c>
      <c r="J40" s="116">
        <f t="shared" si="5"/>
        <v>-9.9811676082862566E-2</v>
      </c>
      <c r="K40" s="193">
        <v>0.62990000000000002</v>
      </c>
      <c r="L40" s="116">
        <f t="shared" si="6"/>
        <v>0.19798402434385709</v>
      </c>
      <c r="M40" s="193">
        <v>0.629</v>
      </c>
      <c r="N40" s="116">
        <f>IFERROR(M40/K40-1,"-")</f>
        <v>-1.4287982219399753E-3</v>
      </c>
      <c r="O40" s="116">
        <f>IFERROR(M40/C40-1,"-")</f>
        <v>0.17989120240105039</v>
      </c>
    </row>
    <row r="41" spans="2:17" x14ac:dyDescent="0.25">
      <c r="B41" s="114" t="s">
        <v>91</v>
      </c>
      <c r="C41" s="193">
        <v>0.65269999999999995</v>
      </c>
      <c r="D41" s="116"/>
      <c r="E41" s="193">
        <v>0.25659999999999999</v>
      </c>
      <c r="F41" s="116">
        <f t="shared" si="5"/>
        <v>-0.6068637965374597</v>
      </c>
      <c r="G41" s="193">
        <v>0.68409999999999993</v>
      </c>
      <c r="H41" s="116">
        <f t="shared" si="5"/>
        <v>1.6660171473109897</v>
      </c>
      <c r="I41" s="193">
        <v>0.60250000000000004</v>
      </c>
      <c r="J41" s="116">
        <f t="shared" si="5"/>
        <v>-0.11928080689957599</v>
      </c>
      <c r="K41" s="193">
        <v>0.72750000000000004</v>
      </c>
      <c r="L41" s="116">
        <f t="shared" si="6"/>
        <v>0.20746887966804972</v>
      </c>
      <c r="M41" s="193" t="s">
        <v>235</v>
      </c>
      <c r="N41" s="116" t="str">
        <f>IFERROR(M41/K41-1,"-")</f>
        <v>-</v>
      </c>
      <c r="O41" s="116" t="str">
        <f>IFERROR(M41/C41-1,"-")</f>
        <v>-</v>
      </c>
    </row>
    <row r="42" spans="2:17" x14ac:dyDescent="0.25">
      <c r="B42" s="114" t="s">
        <v>93</v>
      </c>
      <c r="C42" s="193">
        <v>0.60829999999999995</v>
      </c>
      <c r="D42" s="116"/>
      <c r="E42" s="193">
        <v>0.20100000000000001</v>
      </c>
      <c r="F42" s="116">
        <f t="shared" si="5"/>
        <v>-0.66957093539372015</v>
      </c>
      <c r="G42" s="193">
        <v>0.59650000000000003</v>
      </c>
      <c r="H42" s="116">
        <f t="shared" si="5"/>
        <v>1.9676616915422884</v>
      </c>
      <c r="I42" s="193">
        <v>0.63659999999999994</v>
      </c>
      <c r="J42" s="116">
        <f t="shared" si="5"/>
        <v>6.7225481978206103E-2</v>
      </c>
      <c r="K42" s="193">
        <v>0.70010000000000006</v>
      </c>
      <c r="L42" s="116">
        <f t="shared" si="6"/>
        <v>9.9748664781652785E-2</v>
      </c>
      <c r="M42" s="193" t="s">
        <v>235</v>
      </c>
      <c r="N42" s="116" t="str">
        <f>IFERROR(M42/K42-1,"-")</f>
        <v>-</v>
      </c>
      <c r="O42" s="116" t="str">
        <f>IFERROR(M42/C42-1,"-")</f>
        <v>-</v>
      </c>
    </row>
    <row r="43" spans="2:17" ht="15.75" x14ac:dyDescent="0.25">
      <c r="B43" s="117" t="s">
        <v>30</v>
      </c>
      <c r="C43" s="195">
        <v>0.5760893921512974</v>
      </c>
      <c r="D43" s="119"/>
      <c r="E43" s="198">
        <v>0.39669184855626283</v>
      </c>
      <c r="F43" s="119">
        <f t="shared" si="5"/>
        <v>-0.3114057402187328</v>
      </c>
      <c r="G43" s="198">
        <v>0.40408330264719122</v>
      </c>
      <c r="H43" s="119">
        <f t="shared" si="5"/>
        <v>1.8632735000301048E-2</v>
      </c>
      <c r="I43" s="195">
        <v>0.5372393247269116</v>
      </c>
      <c r="J43" s="119">
        <f t="shared" si="5"/>
        <v>0.32952616751892894</v>
      </c>
      <c r="K43" s="195">
        <v>0.55031548718710444</v>
      </c>
      <c r="L43" s="119">
        <f t="shared" si="6"/>
        <v>2.4339548239212805E-2</v>
      </c>
      <c r="M43" s="195" t="s">
        <v>235</v>
      </c>
      <c r="N43" s="119" t="s">
        <v>235</v>
      </c>
      <c r="O43" s="119" t="s">
        <v>235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67" t="s">
        <v>306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Q48" s="1" t="s">
        <v>156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157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283</v>
      </c>
      <c r="F51" s="296"/>
      <c r="G51" s="297" t="s">
        <v>284</v>
      </c>
      <c r="H51" s="296"/>
      <c r="I51" s="297" t="s">
        <v>285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</v>
      </c>
      <c r="D53" s="116"/>
      <c r="E53" s="193">
        <v>0</v>
      </c>
      <c r="F53" s="116" t="str">
        <f t="shared" ref="F53:J65" si="9">IFERROR(E53/C53-1,"-")</f>
        <v>-</v>
      </c>
      <c r="G53" s="193">
        <v>0</v>
      </c>
      <c r="H53" s="116" t="str">
        <f t="shared" si="9"/>
        <v>-</v>
      </c>
      <c r="I53" s="193">
        <v>0</v>
      </c>
      <c r="J53" s="116" t="str">
        <f t="shared" si="9"/>
        <v>-</v>
      </c>
      <c r="K53" s="193">
        <v>0</v>
      </c>
      <c r="L53" s="116" t="str">
        <f t="shared" ref="L53:L65" si="10">IFERROR(K53/I53-1,"-")</f>
        <v>-</v>
      </c>
      <c r="M53" s="193">
        <v>0</v>
      </c>
      <c r="N53" s="116" t="str">
        <f t="shared" ref="N53:N61" si="11">IFERROR(M53/K53-1,"-")</f>
        <v>-</v>
      </c>
      <c r="O53" s="116" t="str">
        <f>IFERROR(M53/C53-1,"-")</f>
        <v>-</v>
      </c>
    </row>
    <row r="54" spans="2:17" x14ac:dyDescent="0.25">
      <c r="B54" s="114" t="s">
        <v>73</v>
      </c>
      <c r="C54" s="193">
        <v>0</v>
      </c>
      <c r="D54" s="116"/>
      <c r="E54" s="193">
        <v>0</v>
      </c>
      <c r="F54" s="116" t="str">
        <f t="shared" si="9"/>
        <v>-</v>
      </c>
      <c r="G54" s="193">
        <v>0</v>
      </c>
      <c r="H54" s="116" t="str">
        <f t="shared" si="9"/>
        <v>-</v>
      </c>
      <c r="I54" s="193">
        <v>0</v>
      </c>
      <c r="J54" s="116" t="str">
        <f t="shared" si="9"/>
        <v>-</v>
      </c>
      <c r="K54" s="193">
        <v>0</v>
      </c>
      <c r="L54" s="116" t="str">
        <f t="shared" si="10"/>
        <v>-</v>
      </c>
      <c r="M54" s="193">
        <v>0</v>
      </c>
      <c r="N54" s="116" t="str">
        <f t="shared" si="11"/>
        <v>-</v>
      </c>
      <c r="O54" s="116" t="str">
        <f t="shared" ref="O54:O61" si="12">IFERROR(M54/C54-1,"-")</f>
        <v>-</v>
      </c>
    </row>
    <row r="55" spans="2:17" x14ac:dyDescent="0.25">
      <c r="B55" s="114" t="s">
        <v>75</v>
      </c>
      <c r="C55" s="193">
        <v>0</v>
      </c>
      <c r="D55" s="116"/>
      <c r="E55" s="193">
        <v>0</v>
      </c>
      <c r="F55" s="116" t="str">
        <f t="shared" si="9"/>
        <v>-</v>
      </c>
      <c r="G55" s="193">
        <v>0</v>
      </c>
      <c r="H55" s="116" t="str">
        <f t="shared" si="9"/>
        <v>-</v>
      </c>
      <c r="I55" s="193">
        <v>0</v>
      </c>
      <c r="J55" s="116" t="str">
        <f t="shared" si="9"/>
        <v>-</v>
      </c>
      <c r="K55" s="193">
        <v>0</v>
      </c>
      <c r="L55" s="116" t="str">
        <f t="shared" si="10"/>
        <v>-</v>
      </c>
      <c r="M55" s="193">
        <v>0</v>
      </c>
      <c r="N55" s="116" t="str">
        <f t="shared" si="11"/>
        <v>-</v>
      </c>
      <c r="O55" s="116" t="str">
        <f t="shared" si="12"/>
        <v>-</v>
      </c>
    </row>
    <row r="56" spans="2:17" x14ac:dyDescent="0.25">
      <c r="B56" s="114" t="s">
        <v>77</v>
      </c>
      <c r="C56" s="193">
        <v>0</v>
      </c>
      <c r="D56" s="116"/>
      <c r="E56" s="193">
        <v>0</v>
      </c>
      <c r="F56" s="116" t="str">
        <f t="shared" si="9"/>
        <v>-</v>
      </c>
      <c r="G56" s="193">
        <v>0</v>
      </c>
      <c r="H56" s="116" t="str">
        <f t="shared" si="9"/>
        <v>-</v>
      </c>
      <c r="I56" s="193">
        <v>0</v>
      </c>
      <c r="J56" s="116" t="str">
        <f t="shared" si="9"/>
        <v>-</v>
      </c>
      <c r="K56" s="193">
        <v>0</v>
      </c>
      <c r="L56" s="116" t="str">
        <f t="shared" si="10"/>
        <v>-</v>
      </c>
      <c r="M56" s="193">
        <v>0</v>
      </c>
      <c r="N56" s="116" t="str">
        <f t="shared" si="11"/>
        <v>-</v>
      </c>
      <c r="O56" s="116" t="str">
        <f t="shared" si="12"/>
        <v>-</v>
      </c>
    </row>
    <row r="57" spans="2:17" x14ac:dyDescent="0.25">
      <c r="B57" s="114" t="s">
        <v>79</v>
      </c>
      <c r="C57" s="193">
        <v>0</v>
      </c>
      <c r="D57" s="116"/>
      <c r="E57" s="193">
        <v>0</v>
      </c>
      <c r="F57" s="116" t="str">
        <f t="shared" si="9"/>
        <v>-</v>
      </c>
      <c r="G57" s="193">
        <v>0</v>
      </c>
      <c r="H57" s="116" t="str">
        <f t="shared" si="9"/>
        <v>-</v>
      </c>
      <c r="I57" s="193">
        <v>0</v>
      </c>
      <c r="J57" s="116" t="str">
        <f t="shared" si="9"/>
        <v>-</v>
      </c>
      <c r="K57" s="193">
        <v>0</v>
      </c>
      <c r="L57" s="116" t="str">
        <f t="shared" si="10"/>
        <v>-</v>
      </c>
      <c r="M57" s="193">
        <v>0</v>
      </c>
      <c r="N57" s="116" t="str">
        <f t="shared" si="11"/>
        <v>-</v>
      </c>
      <c r="O57" s="116" t="str">
        <f t="shared" si="12"/>
        <v>-</v>
      </c>
    </row>
    <row r="58" spans="2:17" x14ac:dyDescent="0.25">
      <c r="B58" s="114" t="s">
        <v>81</v>
      </c>
      <c r="C58" s="193">
        <v>0</v>
      </c>
      <c r="D58" s="116"/>
      <c r="E58" s="193">
        <v>0</v>
      </c>
      <c r="F58" s="116" t="str">
        <f t="shared" si="9"/>
        <v>-</v>
      </c>
      <c r="G58" s="193">
        <v>0</v>
      </c>
      <c r="H58" s="116" t="str">
        <f t="shared" si="9"/>
        <v>-</v>
      </c>
      <c r="I58" s="193">
        <v>0</v>
      </c>
      <c r="J58" s="116" t="str">
        <f t="shared" si="9"/>
        <v>-</v>
      </c>
      <c r="K58" s="193">
        <v>0</v>
      </c>
      <c r="L58" s="116" t="str">
        <f t="shared" si="10"/>
        <v>-</v>
      </c>
      <c r="M58" s="193">
        <v>0</v>
      </c>
      <c r="N58" s="116" t="str">
        <f t="shared" si="11"/>
        <v>-</v>
      </c>
      <c r="O58" s="116" t="str">
        <f t="shared" si="12"/>
        <v>-</v>
      </c>
    </row>
    <row r="59" spans="2:17" x14ac:dyDescent="0.25">
      <c r="B59" s="114" t="s">
        <v>83</v>
      </c>
      <c r="C59" s="193">
        <v>0</v>
      </c>
      <c r="D59" s="116"/>
      <c r="E59" s="193">
        <v>0</v>
      </c>
      <c r="F59" s="116" t="str">
        <f t="shared" si="9"/>
        <v>-</v>
      </c>
      <c r="G59" s="193">
        <v>0</v>
      </c>
      <c r="H59" s="116" t="str">
        <f t="shared" si="9"/>
        <v>-</v>
      </c>
      <c r="I59" s="193">
        <v>0</v>
      </c>
      <c r="J59" s="116" t="str">
        <f t="shared" si="9"/>
        <v>-</v>
      </c>
      <c r="K59" s="193">
        <v>0</v>
      </c>
      <c r="L59" s="116" t="str">
        <f t="shared" si="10"/>
        <v>-</v>
      </c>
      <c r="M59" s="193">
        <v>0</v>
      </c>
      <c r="N59" s="116" t="str">
        <f t="shared" si="11"/>
        <v>-</v>
      </c>
      <c r="O59" s="116" t="str">
        <f t="shared" si="12"/>
        <v>-</v>
      </c>
    </row>
    <row r="60" spans="2:17" x14ac:dyDescent="0.25">
      <c r="B60" s="114" t="s">
        <v>85</v>
      </c>
      <c r="C60" s="193">
        <v>0</v>
      </c>
      <c r="D60" s="116"/>
      <c r="E60" s="193">
        <v>0</v>
      </c>
      <c r="F60" s="116" t="str">
        <f t="shared" si="9"/>
        <v>-</v>
      </c>
      <c r="G60" s="193">
        <v>0</v>
      </c>
      <c r="H60" s="116" t="str">
        <f t="shared" si="9"/>
        <v>-</v>
      </c>
      <c r="I60" s="193">
        <v>0</v>
      </c>
      <c r="J60" s="116" t="str">
        <f t="shared" si="9"/>
        <v>-</v>
      </c>
      <c r="K60" s="193">
        <v>0</v>
      </c>
      <c r="L60" s="116" t="str">
        <f t="shared" si="10"/>
        <v>-</v>
      </c>
      <c r="M60" s="193">
        <v>0</v>
      </c>
      <c r="N60" s="116" t="str">
        <f t="shared" si="11"/>
        <v>-</v>
      </c>
      <c r="O60" s="116" t="str">
        <f t="shared" si="12"/>
        <v>-</v>
      </c>
    </row>
    <row r="61" spans="2:17" x14ac:dyDescent="0.25">
      <c r="B61" s="114" t="s">
        <v>87</v>
      </c>
      <c r="C61" s="193">
        <v>0</v>
      </c>
      <c r="D61" s="116"/>
      <c r="E61" s="193">
        <v>0</v>
      </c>
      <c r="F61" s="116" t="str">
        <f t="shared" si="9"/>
        <v>-</v>
      </c>
      <c r="G61" s="193">
        <v>0</v>
      </c>
      <c r="H61" s="116" t="str">
        <f t="shared" si="9"/>
        <v>-</v>
      </c>
      <c r="I61" s="193">
        <v>0</v>
      </c>
      <c r="J61" s="116" t="str">
        <f t="shared" si="9"/>
        <v>-</v>
      </c>
      <c r="K61" s="193">
        <v>0</v>
      </c>
      <c r="L61" s="116" t="str">
        <f t="shared" si="10"/>
        <v>-</v>
      </c>
      <c r="M61" s="193">
        <v>0</v>
      </c>
      <c r="N61" s="116" t="str">
        <f t="shared" si="11"/>
        <v>-</v>
      </c>
      <c r="O61" s="116" t="str">
        <f t="shared" si="12"/>
        <v>-</v>
      </c>
    </row>
    <row r="62" spans="2:17" x14ac:dyDescent="0.25">
      <c r="B62" s="114" t="s">
        <v>89</v>
      </c>
      <c r="C62" s="193">
        <v>0</v>
      </c>
      <c r="D62" s="116"/>
      <c r="E62" s="193">
        <v>0</v>
      </c>
      <c r="F62" s="116" t="str">
        <f t="shared" si="9"/>
        <v>-</v>
      </c>
      <c r="G62" s="193">
        <v>0</v>
      </c>
      <c r="H62" s="116" t="str">
        <f t="shared" si="9"/>
        <v>-</v>
      </c>
      <c r="I62" s="193">
        <v>0</v>
      </c>
      <c r="J62" s="116" t="str">
        <f t="shared" si="9"/>
        <v>-</v>
      </c>
      <c r="K62" s="193">
        <v>0</v>
      </c>
      <c r="L62" s="116" t="str">
        <f t="shared" si="10"/>
        <v>-</v>
      </c>
      <c r="M62" s="193">
        <v>0</v>
      </c>
      <c r="N62" s="116" t="str">
        <f>IFERROR(M62/K62-1,"-")</f>
        <v>-</v>
      </c>
      <c r="O62" s="116" t="str">
        <f>IFERROR(M62/C62-1,"-")</f>
        <v>-</v>
      </c>
    </row>
    <row r="63" spans="2:17" x14ac:dyDescent="0.25">
      <c r="B63" s="114" t="s">
        <v>91</v>
      </c>
      <c r="C63" s="193">
        <v>0</v>
      </c>
      <c r="D63" s="116"/>
      <c r="E63" s="193">
        <v>0</v>
      </c>
      <c r="F63" s="116" t="str">
        <f t="shared" si="9"/>
        <v>-</v>
      </c>
      <c r="G63" s="193">
        <v>0</v>
      </c>
      <c r="H63" s="116" t="str">
        <f t="shared" si="9"/>
        <v>-</v>
      </c>
      <c r="I63" s="193">
        <v>0</v>
      </c>
      <c r="J63" s="116" t="str">
        <f t="shared" si="9"/>
        <v>-</v>
      </c>
      <c r="K63" s="193">
        <v>0</v>
      </c>
      <c r="L63" s="116" t="str">
        <f t="shared" si="10"/>
        <v>-</v>
      </c>
      <c r="M63" s="193" t="s">
        <v>235</v>
      </c>
      <c r="N63" s="116" t="str">
        <f>IFERROR(M63/K63-1,"-")</f>
        <v>-</v>
      </c>
      <c r="O63" s="116" t="str">
        <f>IFERROR(M63/C63-1,"-")</f>
        <v>-</v>
      </c>
    </row>
    <row r="64" spans="2:17" x14ac:dyDescent="0.25">
      <c r="B64" s="114" t="s">
        <v>93</v>
      </c>
      <c r="C64" s="193">
        <v>0</v>
      </c>
      <c r="D64" s="116"/>
      <c r="E64" s="193">
        <v>0</v>
      </c>
      <c r="F64" s="116" t="str">
        <f t="shared" si="9"/>
        <v>-</v>
      </c>
      <c r="G64" s="193">
        <v>0</v>
      </c>
      <c r="H64" s="116" t="str">
        <f t="shared" si="9"/>
        <v>-</v>
      </c>
      <c r="I64" s="193">
        <v>0</v>
      </c>
      <c r="J64" s="116" t="str">
        <f t="shared" si="9"/>
        <v>-</v>
      </c>
      <c r="K64" s="193">
        <v>0</v>
      </c>
      <c r="L64" s="116" t="str">
        <f t="shared" si="10"/>
        <v>-</v>
      </c>
      <c r="M64" s="193" t="s">
        <v>235</v>
      </c>
      <c r="N64" s="116" t="str">
        <f>IFERROR(M64/K64-1,"-")</f>
        <v>-</v>
      </c>
      <c r="O64" s="116" t="str">
        <f>IFERROR(M64/C64-1,"-")</f>
        <v>-</v>
      </c>
    </row>
    <row r="65" spans="2:17" ht="15.75" x14ac:dyDescent="0.25">
      <c r="B65" s="117" t="s">
        <v>30</v>
      </c>
      <c r="C65" s="198" t="s">
        <v>235</v>
      </c>
      <c r="D65" s="199"/>
      <c r="E65" s="200" t="s">
        <v>235</v>
      </c>
      <c r="F65" s="199" t="str">
        <f t="shared" si="9"/>
        <v>-</v>
      </c>
      <c r="G65" s="200" t="s">
        <v>235</v>
      </c>
      <c r="H65" s="199" t="str">
        <f t="shared" si="9"/>
        <v>-</v>
      </c>
      <c r="I65" s="200" t="s">
        <v>235</v>
      </c>
      <c r="J65" s="199" t="str">
        <f t="shared" si="9"/>
        <v>-</v>
      </c>
      <c r="K65" s="200" t="s">
        <v>235</v>
      </c>
      <c r="L65" s="199" t="str">
        <f t="shared" si="10"/>
        <v>-</v>
      </c>
      <c r="M65" s="200" t="s">
        <v>235</v>
      </c>
      <c r="N65" s="199" t="s">
        <v>235</v>
      </c>
      <c r="O65" s="199" t="s">
        <v>235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 t="e">
        <v>#REF!</v>
      </c>
      <c r="K68" s="197"/>
      <c r="L68" s="197"/>
    </row>
    <row r="70" spans="2:17" ht="21.75" customHeight="1" thickBot="1" x14ac:dyDescent="0.3">
      <c r="B70" s="267" t="s">
        <v>307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Q70" s="1" t="s">
        <v>158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159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283</v>
      </c>
      <c r="F73" s="296"/>
      <c r="G73" s="297" t="s">
        <v>284</v>
      </c>
      <c r="H73" s="296"/>
      <c r="I73" s="297" t="s">
        <v>285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</v>
      </c>
      <c r="D75" s="116"/>
      <c r="E75" s="193">
        <v>0</v>
      </c>
      <c r="F75" s="116" t="str">
        <f t="shared" ref="F75:J87" si="13">IFERROR(E75/C75-1,"-")</f>
        <v>-</v>
      </c>
      <c r="G75" s="193">
        <v>0</v>
      </c>
      <c r="H75" s="116" t="str">
        <f t="shared" si="13"/>
        <v>-</v>
      </c>
      <c r="I75" s="193">
        <v>0</v>
      </c>
      <c r="J75" s="116" t="str">
        <f t="shared" si="13"/>
        <v>-</v>
      </c>
      <c r="K75" s="193">
        <v>0</v>
      </c>
      <c r="L75" s="116" t="str">
        <f t="shared" ref="L75:L87" si="14">IFERROR(K75/I75-1,"-")</f>
        <v>-</v>
      </c>
      <c r="M75" s="193">
        <v>0</v>
      </c>
      <c r="N75" s="116" t="str">
        <f t="shared" ref="N75:N83" si="15">IFERROR(M75/K75-1,"-")</f>
        <v>-</v>
      </c>
      <c r="O75" s="116" t="str">
        <f>IFERROR(M75/C75-1,"-")</f>
        <v>-</v>
      </c>
    </row>
    <row r="76" spans="2:17" x14ac:dyDescent="0.25">
      <c r="B76" s="114" t="s">
        <v>73</v>
      </c>
      <c r="C76" s="193">
        <v>0</v>
      </c>
      <c r="D76" s="116"/>
      <c r="E76" s="193">
        <v>0</v>
      </c>
      <c r="F76" s="116" t="str">
        <f t="shared" si="13"/>
        <v>-</v>
      </c>
      <c r="G76" s="193">
        <v>0</v>
      </c>
      <c r="H76" s="116" t="str">
        <f t="shared" si="13"/>
        <v>-</v>
      </c>
      <c r="I76" s="193">
        <v>0</v>
      </c>
      <c r="J76" s="116" t="str">
        <f t="shared" si="13"/>
        <v>-</v>
      </c>
      <c r="K76" s="193">
        <v>0</v>
      </c>
      <c r="L76" s="116" t="str">
        <f t="shared" si="14"/>
        <v>-</v>
      </c>
      <c r="M76" s="193">
        <v>0</v>
      </c>
      <c r="N76" s="116" t="str">
        <f t="shared" si="15"/>
        <v>-</v>
      </c>
      <c r="O76" s="116" t="str">
        <f t="shared" ref="O76:O83" si="16">IFERROR(M76/C76-1,"-")</f>
        <v>-</v>
      </c>
    </row>
    <row r="77" spans="2:17" x14ac:dyDescent="0.25">
      <c r="B77" s="114" t="s">
        <v>75</v>
      </c>
      <c r="C77" s="193">
        <v>0</v>
      </c>
      <c r="D77" s="116"/>
      <c r="E77" s="193">
        <v>0</v>
      </c>
      <c r="F77" s="116" t="str">
        <f t="shared" si="13"/>
        <v>-</v>
      </c>
      <c r="G77" s="193">
        <v>0</v>
      </c>
      <c r="H77" s="116" t="str">
        <f t="shared" si="13"/>
        <v>-</v>
      </c>
      <c r="I77" s="193">
        <v>0</v>
      </c>
      <c r="J77" s="116" t="str">
        <f t="shared" si="13"/>
        <v>-</v>
      </c>
      <c r="K77" s="193">
        <v>0</v>
      </c>
      <c r="L77" s="116" t="str">
        <f t="shared" si="14"/>
        <v>-</v>
      </c>
      <c r="M77" s="193">
        <v>0</v>
      </c>
      <c r="N77" s="116" t="str">
        <f t="shared" si="15"/>
        <v>-</v>
      </c>
      <c r="O77" s="116" t="str">
        <f t="shared" si="16"/>
        <v>-</v>
      </c>
    </row>
    <row r="78" spans="2:17" x14ac:dyDescent="0.25">
      <c r="B78" s="114" t="s">
        <v>77</v>
      </c>
      <c r="C78" s="193">
        <v>0</v>
      </c>
      <c r="D78" s="116"/>
      <c r="E78" s="193">
        <v>0</v>
      </c>
      <c r="F78" s="116" t="str">
        <f t="shared" si="13"/>
        <v>-</v>
      </c>
      <c r="G78" s="193">
        <v>0</v>
      </c>
      <c r="H78" s="116" t="str">
        <f t="shared" si="13"/>
        <v>-</v>
      </c>
      <c r="I78" s="193">
        <v>0</v>
      </c>
      <c r="J78" s="116" t="str">
        <f t="shared" si="13"/>
        <v>-</v>
      </c>
      <c r="K78" s="193">
        <v>0</v>
      </c>
      <c r="L78" s="116" t="str">
        <f t="shared" si="14"/>
        <v>-</v>
      </c>
      <c r="M78" s="193">
        <v>0</v>
      </c>
      <c r="N78" s="116" t="str">
        <f t="shared" si="15"/>
        <v>-</v>
      </c>
      <c r="O78" s="116" t="str">
        <f t="shared" si="16"/>
        <v>-</v>
      </c>
    </row>
    <row r="79" spans="2:17" x14ac:dyDescent="0.25">
      <c r="B79" s="114" t="s">
        <v>79</v>
      </c>
      <c r="C79" s="193">
        <v>0</v>
      </c>
      <c r="D79" s="116"/>
      <c r="E79" s="193">
        <v>0</v>
      </c>
      <c r="F79" s="116" t="str">
        <f t="shared" si="13"/>
        <v>-</v>
      </c>
      <c r="G79" s="193">
        <v>0</v>
      </c>
      <c r="H79" s="116" t="str">
        <f t="shared" si="13"/>
        <v>-</v>
      </c>
      <c r="I79" s="193">
        <v>0</v>
      </c>
      <c r="J79" s="116" t="str">
        <f t="shared" si="13"/>
        <v>-</v>
      </c>
      <c r="K79" s="193">
        <v>0</v>
      </c>
      <c r="L79" s="116" t="str">
        <f t="shared" si="14"/>
        <v>-</v>
      </c>
      <c r="M79" s="193">
        <v>0</v>
      </c>
      <c r="N79" s="116" t="str">
        <f t="shared" si="15"/>
        <v>-</v>
      </c>
      <c r="O79" s="116" t="str">
        <f t="shared" si="16"/>
        <v>-</v>
      </c>
    </row>
    <row r="80" spans="2:17" x14ac:dyDescent="0.25">
      <c r="B80" s="114" t="s">
        <v>81</v>
      </c>
      <c r="C80" s="193">
        <v>0</v>
      </c>
      <c r="D80" s="116"/>
      <c r="E80" s="193">
        <v>0</v>
      </c>
      <c r="F80" s="116" t="str">
        <f t="shared" si="13"/>
        <v>-</v>
      </c>
      <c r="G80" s="193">
        <v>0</v>
      </c>
      <c r="H80" s="116" t="str">
        <f t="shared" si="13"/>
        <v>-</v>
      </c>
      <c r="I80" s="193">
        <v>0</v>
      </c>
      <c r="J80" s="116" t="str">
        <f t="shared" si="13"/>
        <v>-</v>
      </c>
      <c r="K80" s="193">
        <v>0</v>
      </c>
      <c r="L80" s="116" t="str">
        <f t="shared" si="14"/>
        <v>-</v>
      </c>
      <c r="M80" s="193">
        <v>0</v>
      </c>
      <c r="N80" s="116" t="str">
        <f t="shared" si="15"/>
        <v>-</v>
      </c>
      <c r="O80" s="116" t="str">
        <f t="shared" si="16"/>
        <v>-</v>
      </c>
    </row>
    <row r="81" spans="2:17" x14ac:dyDescent="0.25">
      <c r="B81" s="114" t="s">
        <v>83</v>
      </c>
      <c r="C81" s="193">
        <v>0</v>
      </c>
      <c r="D81" s="116"/>
      <c r="E81" s="193">
        <v>0</v>
      </c>
      <c r="F81" s="116" t="str">
        <f t="shared" si="13"/>
        <v>-</v>
      </c>
      <c r="G81" s="193">
        <v>0</v>
      </c>
      <c r="H81" s="116" t="str">
        <f t="shared" si="13"/>
        <v>-</v>
      </c>
      <c r="I81" s="193">
        <v>0</v>
      </c>
      <c r="J81" s="116" t="str">
        <f t="shared" si="13"/>
        <v>-</v>
      </c>
      <c r="K81" s="193">
        <v>0</v>
      </c>
      <c r="L81" s="116" t="str">
        <f t="shared" si="14"/>
        <v>-</v>
      </c>
      <c r="M81" s="193">
        <v>0</v>
      </c>
      <c r="N81" s="116" t="str">
        <f t="shared" si="15"/>
        <v>-</v>
      </c>
      <c r="O81" s="116" t="str">
        <f t="shared" si="16"/>
        <v>-</v>
      </c>
    </row>
    <row r="82" spans="2:17" x14ac:dyDescent="0.25">
      <c r="B82" s="114" t="s">
        <v>85</v>
      </c>
      <c r="C82" s="193">
        <v>0</v>
      </c>
      <c r="D82" s="116"/>
      <c r="E82" s="193">
        <v>0</v>
      </c>
      <c r="F82" s="116" t="str">
        <f t="shared" si="13"/>
        <v>-</v>
      </c>
      <c r="G82" s="193">
        <v>0</v>
      </c>
      <c r="H82" s="116" t="str">
        <f t="shared" si="13"/>
        <v>-</v>
      </c>
      <c r="I82" s="193">
        <v>0</v>
      </c>
      <c r="J82" s="116" t="str">
        <f t="shared" si="13"/>
        <v>-</v>
      </c>
      <c r="K82" s="193">
        <v>0</v>
      </c>
      <c r="L82" s="116" t="str">
        <f t="shared" si="14"/>
        <v>-</v>
      </c>
      <c r="M82" s="193">
        <v>0</v>
      </c>
      <c r="N82" s="116" t="str">
        <f t="shared" si="15"/>
        <v>-</v>
      </c>
      <c r="O82" s="116" t="str">
        <f t="shared" si="16"/>
        <v>-</v>
      </c>
    </row>
    <row r="83" spans="2:17" x14ac:dyDescent="0.25">
      <c r="B83" s="114" t="s">
        <v>87</v>
      </c>
      <c r="C83" s="193">
        <v>0</v>
      </c>
      <c r="D83" s="116"/>
      <c r="E83" s="193">
        <v>0</v>
      </c>
      <c r="F83" s="116" t="str">
        <f t="shared" si="13"/>
        <v>-</v>
      </c>
      <c r="G83" s="193">
        <v>0</v>
      </c>
      <c r="H83" s="116" t="str">
        <f t="shared" si="13"/>
        <v>-</v>
      </c>
      <c r="I83" s="193">
        <v>0</v>
      </c>
      <c r="J83" s="116" t="str">
        <f t="shared" si="13"/>
        <v>-</v>
      </c>
      <c r="K83" s="193">
        <v>0</v>
      </c>
      <c r="L83" s="116" t="str">
        <f t="shared" si="14"/>
        <v>-</v>
      </c>
      <c r="M83" s="193">
        <v>0</v>
      </c>
      <c r="N83" s="116" t="str">
        <f t="shared" si="15"/>
        <v>-</v>
      </c>
      <c r="O83" s="116" t="str">
        <f t="shared" si="16"/>
        <v>-</v>
      </c>
    </row>
    <row r="84" spans="2:17" x14ac:dyDescent="0.25">
      <c r="B84" s="114" t="s">
        <v>89</v>
      </c>
      <c r="C84" s="193">
        <v>0</v>
      </c>
      <c r="D84" s="116"/>
      <c r="E84" s="193">
        <v>0</v>
      </c>
      <c r="F84" s="116" t="str">
        <f t="shared" si="13"/>
        <v>-</v>
      </c>
      <c r="G84" s="193">
        <v>0</v>
      </c>
      <c r="H84" s="116" t="str">
        <f t="shared" si="13"/>
        <v>-</v>
      </c>
      <c r="I84" s="193">
        <v>0</v>
      </c>
      <c r="J84" s="116" t="str">
        <f t="shared" si="13"/>
        <v>-</v>
      </c>
      <c r="K84" s="193">
        <v>0</v>
      </c>
      <c r="L84" s="116" t="str">
        <f t="shared" si="14"/>
        <v>-</v>
      </c>
      <c r="M84" s="193">
        <v>0</v>
      </c>
      <c r="N84" s="116" t="str">
        <f>IFERROR(M84/K84-1,"-")</f>
        <v>-</v>
      </c>
      <c r="O84" s="116" t="str">
        <f>IFERROR(M84/C84-1,"-")</f>
        <v>-</v>
      </c>
    </row>
    <row r="85" spans="2:17" x14ac:dyDescent="0.25">
      <c r="B85" s="114" t="s">
        <v>91</v>
      </c>
      <c r="C85" s="193">
        <v>0</v>
      </c>
      <c r="D85" s="116"/>
      <c r="E85" s="193">
        <v>0</v>
      </c>
      <c r="F85" s="116" t="str">
        <f t="shared" si="13"/>
        <v>-</v>
      </c>
      <c r="G85" s="193">
        <v>0</v>
      </c>
      <c r="H85" s="116" t="str">
        <f t="shared" si="13"/>
        <v>-</v>
      </c>
      <c r="I85" s="193">
        <v>0</v>
      </c>
      <c r="J85" s="116" t="str">
        <f t="shared" si="13"/>
        <v>-</v>
      </c>
      <c r="K85" s="193">
        <v>0</v>
      </c>
      <c r="L85" s="116" t="str">
        <f t="shared" si="14"/>
        <v>-</v>
      </c>
      <c r="M85" s="193" t="s">
        <v>235</v>
      </c>
      <c r="N85" s="116" t="str">
        <f>IFERROR(M85/K85-1,"-")</f>
        <v>-</v>
      </c>
      <c r="O85" s="116" t="str">
        <f>IFERROR(M85/C85-1,"-")</f>
        <v>-</v>
      </c>
    </row>
    <row r="86" spans="2:17" x14ac:dyDescent="0.25">
      <c r="B86" s="114" t="s">
        <v>93</v>
      </c>
      <c r="C86" s="193">
        <v>0</v>
      </c>
      <c r="D86" s="116"/>
      <c r="E86" s="193">
        <v>0</v>
      </c>
      <c r="F86" s="116" t="str">
        <f t="shared" si="13"/>
        <v>-</v>
      </c>
      <c r="G86" s="193">
        <v>0</v>
      </c>
      <c r="H86" s="116" t="str">
        <f t="shared" si="13"/>
        <v>-</v>
      </c>
      <c r="I86" s="193">
        <v>0</v>
      </c>
      <c r="J86" s="116" t="str">
        <f t="shared" si="13"/>
        <v>-</v>
      </c>
      <c r="K86" s="193">
        <v>0</v>
      </c>
      <c r="L86" s="116" t="str">
        <f t="shared" si="14"/>
        <v>-</v>
      </c>
      <c r="M86" s="193" t="s">
        <v>235</v>
      </c>
      <c r="N86" s="116" t="str">
        <f>IFERROR(M86/K86-1,"-")</f>
        <v>-</v>
      </c>
      <c r="O86" s="116" t="str">
        <f>IFERROR(M86/C86-1,"-")</f>
        <v>-</v>
      </c>
    </row>
    <row r="87" spans="2:17" ht="15.75" x14ac:dyDescent="0.25">
      <c r="B87" s="117" t="s">
        <v>30</v>
      </c>
      <c r="C87" s="198">
        <f>IFERROR(AVERAGE(C75:C86),"-")</f>
        <v>0</v>
      </c>
      <c r="D87" s="199"/>
      <c r="E87" s="198">
        <f>IFERROR(AVERAGE(E75:E86),"-")</f>
        <v>0</v>
      </c>
      <c r="F87" s="199" t="str">
        <f t="shared" si="13"/>
        <v>-</v>
      </c>
      <c r="G87" s="198">
        <f>IFERROR(AVERAGE(G75:G86),"-")</f>
        <v>0</v>
      </c>
      <c r="H87" s="199" t="str">
        <f t="shared" si="13"/>
        <v>-</v>
      </c>
      <c r="I87" s="198">
        <f>IFERROR(AVERAGE(I75:I86),"-")</f>
        <v>0</v>
      </c>
      <c r="J87" s="199" t="str">
        <f t="shared" si="13"/>
        <v>-</v>
      </c>
      <c r="K87" s="198">
        <f>IFERROR(AVERAGE(K75:K86),"-")</f>
        <v>0</v>
      </c>
      <c r="L87" s="199" t="str">
        <f t="shared" si="14"/>
        <v>-</v>
      </c>
      <c r="M87" s="198">
        <f>IFERROR(AVERAGE(M75:M86),"-")</f>
        <v>0</v>
      </c>
      <c r="N87" s="199" t="s">
        <v>235</v>
      </c>
      <c r="O87" s="199" t="s">
        <v>235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67" t="s">
        <v>308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Q92" s="1" t="s">
        <v>160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161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283</v>
      </c>
      <c r="F95" s="296"/>
      <c r="G95" s="297" t="s">
        <v>284</v>
      </c>
      <c r="H95" s="296"/>
      <c r="I95" s="297" t="s">
        <v>285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>
        <v>0.83790000000000009</v>
      </c>
      <c r="D97" s="116"/>
      <c r="E97" s="193">
        <v>0.86010000000000009</v>
      </c>
      <c r="F97" s="116">
        <f t="shared" ref="F97:J109" si="17">IFERROR(E97/C97-1,"-")</f>
        <v>2.649480844969565E-2</v>
      </c>
      <c r="G97" s="193">
        <v>0</v>
      </c>
      <c r="H97" s="116">
        <f t="shared" si="17"/>
        <v>-1</v>
      </c>
      <c r="I97" s="193">
        <v>0</v>
      </c>
      <c r="J97" s="116" t="str">
        <f t="shared" si="17"/>
        <v>-</v>
      </c>
      <c r="K97" s="193">
        <v>0</v>
      </c>
      <c r="L97" s="116" t="str">
        <f t="shared" ref="L97:L109" si="18">IFERROR(K97/I97-1,"-")</f>
        <v>-</v>
      </c>
      <c r="M97" s="193">
        <v>0</v>
      </c>
      <c r="N97" s="116" t="str">
        <f t="shared" ref="N97:N105" si="19">IFERROR(M97/K97-1,"-")</f>
        <v>-</v>
      </c>
      <c r="O97" s="116">
        <f>IFERROR(M97/C97-1,"-")</f>
        <v>-1</v>
      </c>
    </row>
    <row r="98" spans="2:15" x14ac:dyDescent="0.25">
      <c r="B98" s="114" t="s">
        <v>73</v>
      </c>
      <c r="C98" s="193">
        <v>0.54810000000000003</v>
      </c>
      <c r="D98" s="116"/>
      <c r="E98" s="193">
        <v>0.54630000000000001</v>
      </c>
      <c r="F98" s="116">
        <f t="shared" si="17"/>
        <v>-3.284072249589487E-3</v>
      </c>
      <c r="G98" s="193">
        <v>0</v>
      </c>
      <c r="H98" s="116">
        <f t="shared" si="17"/>
        <v>-1</v>
      </c>
      <c r="I98" s="193">
        <v>0</v>
      </c>
      <c r="J98" s="116" t="str">
        <f t="shared" si="17"/>
        <v>-</v>
      </c>
      <c r="K98" s="193">
        <v>0</v>
      </c>
      <c r="L98" s="116" t="str">
        <f t="shared" si="18"/>
        <v>-</v>
      </c>
      <c r="M98" s="193">
        <v>0</v>
      </c>
      <c r="N98" s="116" t="str">
        <f t="shared" si="19"/>
        <v>-</v>
      </c>
      <c r="O98" s="116">
        <f t="shared" ref="O98:O105" si="20">IFERROR(M98/C98-1,"-")</f>
        <v>-1</v>
      </c>
    </row>
    <row r="99" spans="2:15" x14ac:dyDescent="0.25">
      <c r="B99" s="114" t="s">
        <v>75</v>
      </c>
      <c r="C99" s="193">
        <v>0.57740000000000002</v>
      </c>
      <c r="D99" s="116"/>
      <c r="E99" s="193">
        <v>0.40649999999999997</v>
      </c>
      <c r="F99" s="116">
        <f t="shared" si="17"/>
        <v>-0.29598198822306898</v>
      </c>
      <c r="G99" s="193">
        <v>0</v>
      </c>
      <c r="H99" s="116">
        <f t="shared" si="17"/>
        <v>-1</v>
      </c>
      <c r="I99" s="193">
        <v>0</v>
      </c>
      <c r="J99" s="116" t="str">
        <f t="shared" si="17"/>
        <v>-</v>
      </c>
      <c r="K99" s="193">
        <v>0</v>
      </c>
      <c r="L99" s="116" t="str">
        <f t="shared" si="18"/>
        <v>-</v>
      </c>
      <c r="M99" s="193">
        <v>0</v>
      </c>
      <c r="N99" s="116" t="str">
        <f t="shared" si="19"/>
        <v>-</v>
      </c>
      <c r="O99" s="116">
        <f t="shared" si="20"/>
        <v>-1</v>
      </c>
    </row>
    <row r="100" spans="2:15" x14ac:dyDescent="0.25">
      <c r="B100" s="114" t="s">
        <v>77</v>
      </c>
      <c r="C100" s="193">
        <v>0.31869999999999998</v>
      </c>
      <c r="D100" s="116"/>
      <c r="E100" s="193">
        <v>0</v>
      </c>
      <c r="F100" s="116">
        <f t="shared" si="17"/>
        <v>-1</v>
      </c>
      <c r="G100" s="193">
        <v>0</v>
      </c>
      <c r="H100" s="116" t="str">
        <f t="shared" si="17"/>
        <v>-</v>
      </c>
      <c r="I100" s="193">
        <v>0</v>
      </c>
      <c r="J100" s="116" t="str">
        <f t="shared" si="17"/>
        <v>-</v>
      </c>
      <c r="K100" s="193">
        <v>0</v>
      </c>
      <c r="L100" s="116" t="str">
        <f t="shared" si="18"/>
        <v>-</v>
      </c>
      <c r="M100" s="193">
        <v>0</v>
      </c>
      <c r="N100" s="116" t="str">
        <f t="shared" si="19"/>
        <v>-</v>
      </c>
      <c r="O100" s="116">
        <f t="shared" si="20"/>
        <v>-1</v>
      </c>
    </row>
    <row r="101" spans="2:15" x14ac:dyDescent="0.25">
      <c r="B101" s="114" t="s">
        <v>79</v>
      </c>
      <c r="C101" s="193">
        <v>0.40799999999999997</v>
      </c>
      <c r="D101" s="116"/>
      <c r="E101" s="193">
        <v>0</v>
      </c>
      <c r="F101" s="116">
        <f t="shared" si="17"/>
        <v>-1</v>
      </c>
      <c r="G101" s="193">
        <v>0</v>
      </c>
      <c r="H101" s="116" t="str">
        <f t="shared" si="17"/>
        <v>-</v>
      </c>
      <c r="I101" s="193">
        <v>0</v>
      </c>
      <c r="J101" s="116" t="str">
        <f t="shared" si="17"/>
        <v>-</v>
      </c>
      <c r="K101" s="193">
        <v>0</v>
      </c>
      <c r="L101" s="116" t="str">
        <f t="shared" si="18"/>
        <v>-</v>
      </c>
      <c r="M101" s="193">
        <v>0</v>
      </c>
      <c r="N101" s="116" t="str">
        <f t="shared" si="19"/>
        <v>-</v>
      </c>
      <c r="O101" s="116">
        <f t="shared" si="20"/>
        <v>-1</v>
      </c>
    </row>
    <row r="102" spans="2:15" x14ac:dyDescent="0.25">
      <c r="B102" s="114" t="s">
        <v>81</v>
      </c>
      <c r="C102" s="193">
        <v>0.35869999999999996</v>
      </c>
      <c r="D102" s="116"/>
      <c r="E102" s="193">
        <v>0</v>
      </c>
      <c r="F102" s="116">
        <f t="shared" si="17"/>
        <v>-1</v>
      </c>
      <c r="G102" s="193">
        <v>0</v>
      </c>
      <c r="H102" s="116" t="str">
        <f t="shared" si="17"/>
        <v>-</v>
      </c>
      <c r="I102" s="193">
        <v>0</v>
      </c>
      <c r="J102" s="116" t="str">
        <f t="shared" si="17"/>
        <v>-</v>
      </c>
      <c r="K102" s="193">
        <v>0</v>
      </c>
      <c r="L102" s="116" t="str">
        <f t="shared" si="18"/>
        <v>-</v>
      </c>
      <c r="M102" s="193">
        <v>0</v>
      </c>
      <c r="N102" s="116" t="str">
        <f t="shared" si="19"/>
        <v>-</v>
      </c>
      <c r="O102" s="116">
        <f t="shared" si="20"/>
        <v>-1</v>
      </c>
    </row>
    <row r="103" spans="2:15" x14ac:dyDescent="0.25">
      <c r="B103" s="114" t="s">
        <v>83</v>
      </c>
      <c r="C103" s="193">
        <v>0.53500000000000003</v>
      </c>
      <c r="D103" s="116"/>
      <c r="E103" s="193">
        <v>0</v>
      </c>
      <c r="F103" s="116">
        <f t="shared" si="17"/>
        <v>-1</v>
      </c>
      <c r="G103" s="193">
        <v>0</v>
      </c>
      <c r="H103" s="116" t="str">
        <f t="shared" si="17"/>
        <v>-</v>
      </c>
      <c r="I103" s="193">
        <v>0</v>
      </c>
      <c r="J103" s="116" t="str">
        <f t="shared" si="17"/>
        <v>-</v>
      </c>
      <c r="K103" s="193">
        <v>0</v>
      </c>
      <c r="L103" s="116" t="str">
        <f t="shared" si="18"/>
        <v>-</v>
      </c>
      <c r="M103" s="193">
        <v>0</v>
      </c>
      <c r="N103" s="116" t="str">
        <f t="shared" si="19"/>
        <v>-</v>
      </c>
      <c r="O103" s="116">
        <f t="shared" si="20"/>
        <v>-1</v>
      </c>
    </row>
    <row r="104" spans="2:15" x14ac:dyDescent="0.25">
      <c r="B104" s="114" t="s">
        <v>85</v>
      </c>
      <c r="C104" s="193">
        <v>0.37450000000000006</v>
      </c>
      <c r="D104" s="116"/>
      <c r="E104" s="193">
        <v>0</v>
      </c>
      <c r="F104" s="116">
        <f t="shared" si="17"/>
        <v>-1</v>
      </c>
      <c r="G104" s="193">
        <v>0</v>
      </c>
      <c r="H104" s="116" t="str">
        <f t="shared" si="17"/>
        <v>-</v>
      </c>
      <c r="I104" s="193">
        <v>0</v>
      </c>
      <c r="J104" s="116" t="str">
        <f t="shared" si="17"/>
        <v>-</v>
      </c>
      <c r="K104" s="193">
        <v>0</v>
      </c>
      <c r="L104" s="116" t="str">
        <f t="shared" si="18"/>
        <v>-</v>
      </c>
      <c r="M104" s="193">
        <v>0</v>
      </c>
      <c r="N104" s="116" t="str">
        <f t="shared" si="19"/>
        <v>-</v>
      </c>
      <c r="O104" s="116">
        <f t="shared" si="20"/>
        <v>-1</v>
      </c>
    </row>
    <row r="105" spans="2:15" x14ac:dyDescent="0.25">
      <c r="B105" s="114" t="s">
        <v>87</v>
      </c>
      <c r="C105" s="193">
        <v>0.59130000000000005</v>
      </c>
      <c r="D105" s="116"/>
      <c r="E105" s="193">
        <v>0</v>
      </c>
      <c r="F105" s="116">
        <f t="shared" si="17"/>
        <v>-1</v>
      </c>
      <c r="G105" s="193">
        <v>0</v>
      </c>
      <c r="H105" s="116" t="str">
        <f t="shared" si="17"/>
        <v>-</v>
      </c>
      <c r="I105" s="193">
        <v>0</v>
      </c>
      <c r="J105" s="116" t="str">
        <f t="shared" si="17"/>
        <v>-</v>
      </c>
      <c r="K105" s="193">
        <v>0</v>
      </c>
      <c r="L105" s="116" t="str">
        <f t="shared" si="18"/>
        <v>-</v>
      </c>
      <c r="M105" s="193">
        <v>0</v>
      </c>
      <c r="N105" s="116" t="str">
        <f t="shared" si="19"/>
        <v>-</v>
      </c>
      <c r="O105" s="116">
        <f t="shared" si="20"/>
        <v>-1</v>
      </c>
    </row>
    <row r="106" spans="2:15" x14ac:dyDescent="0.25">
      <c r="B106" s="114" t="s">
        <v>89</v>
      </c>
      <c r="C106" s="193">
        <v>0.52950000000000008</v>
      </c>
      <c r="D106" s="116"/>
      <c r="E106" s="193">
        <v>0</v>
      </c>
      <c r="F106" s="116">
        <f t="shared" si="17"/>
        <v>-1</v>
      </c>
      <c r="G106" s="193">
        <v>0</v>
      </c>
      <c r="H106" s="116" t="str">
        <f t="shared" si="17"/>
        <v>-</v>
      </c>
      <c r="I106" s="193">
        <v>0</v>
      </c>
      <c r="J106" s="116" t="str">
        <f t="shared" si="17"/>
        <v>-</v>
      </c>
      <c r="K106" s="193">
        <v>0</v>
      </c>
      <c r="L106" s="116" t="str">
        <f t="shared" si="18"/>
        <v>-</v>
      </c>
      <c r="M106" s="193">
        <v>0</v>
      </c>
      <c r="N106" s="116" t="str">
        <f>IFERROR(M106/K106-1,"-")</f>
        <v>-</v>
      </c>
      <c r="O106" s="116">
        <f>IFERROR(M106/C106-1,"-")</f>
        <v>-1</v>
      </c>
    </row>
    <row r="107" spans="2:15" x14ac:dyDescent="0.25">
      <c r="B107" s="114" t="s">
        <v>91</v>
      </c>
      <c r="C107" s="193">
        <v>0.76430000000000009</v>
      </c>
      <c r="D107" s="116"/>
      <c r="E107" s="193">
        <v>0</v>
      </c>
      <c r="F107" s="116">
        <f t="shared" si="17"/>
        <v>-1</v>
      </c>
      <c r="G107" s="193">
        <v>0</v>
      </c>
      <c r="H107" s="116" t="str">
        <f t="shared" si="17"/>
        <v>-</v>
      </c>
      <c r="I107" s="193">
        <v>0</v>
      </c>
      <c r="J107" s="116" t="str">
        <f t="shared" si="17"/>
        <v>-</v>
      </c>
      <c r="K107" s="193">
        <v>0</v>
      </c>
      <c r="L107" s="116" t="str">
        <f t="shared" si="18"/>
        <v>-</v>
      </c>
      <c r="M107" s="193" t="s">
        <v>235</v>
      </c>
      <c r="N107" s="116" t="str">
        <f>IFERROR(M107/K107-1,"-")</f>
        <v>-</v>
      </c>
      <c r="O107" s="116" t="str">
        <f>IFERROR(M107/C107-1,"-")</f>
        <v>-</v>
      </c>
    </row>
    <row r="108" spans="2:15" x14ac:dyDescent="0.25">
      <c r="B108" s="114" t="s">
        <v>93</v>
      </c>
      <c r="C108" s="193">
        <v>0.72170000000000001</v>
      </c>
      <c r="D108" s="116"/>
      <c r="E108" s="193">
        <v>0</v>
      </c>
      <c r="F108" s="116">
        <f t="shared" si="17"/>
        <v>-1</v>
      </c>
      <c r="G108" s="193">
        <v>0</v>
      </c>
      <c r="H108" s="116" t="str">
        <f t="shared" si="17"/>
        <v>-</v>
      </c>
      <c r="I108" s="193">
        <v>0</v>
      </c>
      <c r="J108" s="116" t="str">
        <f t="shared" si="17"/>
        <v>-</v>
      </c>
      <c r="K108" s="193">
        <v>0</v>
      </c>
      <c r="L108" s="116" t="str">
        <f t="shared" si="18"/>
        <v>-</v>
      </c>
      <c r="M108" s="193" t="s">
        <v>235</v>
      </c>
      <c r="N108" s="116" t="str">
        <f>IFERROR(M108/K108-1,"-")</f>
        <v>-</v>
      </c>
      <c r="O108" s="116" t="str">
        <f>IFERROR(M108/C108-1,"-")</f>
        <v>-</v>
      </c>
    </row>
    <row r="109" spans="2:15" ht="15.75" x14ac:dyDescent="0.25">
      <c r="B109" s="117" t="s">
        <v>30</v>
      </c>
      <c r="C109" s="201">
        <f>IFERROR(AVERAGE(C97:C108),"-")</f>
        <v>0.54709166666666675</v>
      </c>
      <c r="D109" s="119"/>
      <c r="E109" s="201">
        <f>IFERROR(AVERAGE(E97:E108),"-")</f>
        <v>0.15107499999999999</v>
      </c>
      <c r="F109" s="119">
        <f t="shared" si="17"/>
        <v>-0.72385797626844983</v>
      </c>
      <c r="G109" s="201">
        <f>IFERROR(AVERAGE(G97:G108),"-")</f>
        <v>0</v>
      </c>
      <c r="H109" s="119">
        <f t="shared" si="17"/>
        <v>-1</v>
      </c>
      <c r="I109" s="201">
        <f>IFERROR(AVERAGE(I97:I108),"-")</f>
        <v>0</v>
      </c>
      <c r="J109" s="119" t="str">
        <f t="shared" si="17"/>
        <v>-</v>
      </c>
      <c r="K109" s="201">
        <f>IFERROR(AVERAGE(K97:K108),"-")</f>
        <v>0</v>
      </c>
      <c r="L109" s="119" t="str">
        <f t="shared" si="18"/>
        <v>-</v>
      </c>
      <c r="M109" s="201">
        <f>IFERROR(AVERAGE(M97:M108),"-")</f>
        <v>0</v>
      </c>
      <c r="N109" s="119" t="s">
        <v>235</v>
      </c>
      <c r="O109" s="119">
        <v>-1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5F900-9064-4EE6-A539-0712BC4ED6FD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162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F0E49-59F9-4F53-B6D8-D1F7987A8A6E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67" t="s">
        <v>163</v>
      </c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R5" s="267" t="s">
        <v>164</v>
      </c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H5" s="267" t="s">
        <v>165</v>
      </c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260</v>
      </c>
      <c r="D7" s="203" t="s">
        <v>267</v>
      </c>
      <c r="E7" s="203" t="s">
        <v>262</v>
      </c>
      <c r="F7" s="90" t="s">
        <v>263</v>
      </c>
      <c r="G7" s="90" t="s">
        <v>264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236</v>
      </c>
      <c r="K7" s="205" t="s">
        <v>226</v>
      </c>
      <c r="L7" s="205" t="s">
        <v>227</v>
      </c>
      <c r="M7" s="13" t="s">
        <v>228</v>
      </c>
      <c r="N7" s="13" t="s">
        <v>229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260</v>
      </c>
      <c r="T7" s="205" t="s">
        <v>267</v>
      </c>
      <c r="U7" s="205" t="s">
        <v>262</v>
      </c>
      <c r="V7" s="90" t="s">
        <v>263</v>
      </c>
      <c r="W7" s="90" t="s">
        <v>264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236</v>
      </c>
      <c r="AA7" s="203" t="s">
        <v>226</v>
      </c>
      <c r="AB7" s="203" t="s">
        <v>227</v>
      </c>
      <c r="AC7" s="13" t="s">
        <v>228</v>
      </c>
      <c r="AD7" s="13" t="s">
        <v>229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260</v>
      </c>
      <c r="AJ7" s="205" t="s">
        <v>267</v>
      </c>
      <c r="AK7" s="205" t="s">
        <v>262</v>
      </c>
      <c r="AL7" s="90" t="s">
        <v>263</v>
      </c>
      <c r="AM7" s="90" t="s">
        <v>264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236</v>
      </c>
      <c r="AT7" s="205" t="s">
        <v>226</v>
      </c>
      <c r="AU7" s="205" t="s">
        <v>227</v>
      </c>
      <c r="AV7" s="13" t="s">
        <v>228</v>
      </c>
      <c r="AW7" s="13" t="s">
        <v>229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86.996794276636223</v>
      </c>
      <c r="D8" s="209">
        <v>94.47676159590354</v>
      </c>
      <c r="E8" s="209">
        <v>103.51059365237521</v>
      </c>
      <c r="F8" s="210">
        <v>110.49579813397699</v>
      </c>
      <c r="G8" s="209">
        <v>121.90621432671452</v>
      </c>
      <c r="H8" s="132">
        <f>G8/F8-1</f>
        <v>0.10326561177378268</v>
      </c>
      <c r="I8" s="132">
        <f t="shared" ref="I8:I18" si="0">G8/C8-1</f>
        <v>0.40127248757088441</v>
      </c>
      <c r="J8" s="208">
        <v>83.23</v>
      </c>
      <c r="K8" s="211">
        <v>105.23</v>
      </c>
      <c r="L8" s="211">
        <v>105.25</v>
      </c>
      <c r="M8" s="211">
        <v>2705.3199999999997</v>
      </c>
      <c r="N8" s="211">
        <v>2865.130000000001</v>
      </c>
      <c r="O8" s="132">
        <f t="shared" ref="O8:O18" si="1">N8/M8-1</f>
        <v>5.9072494196620529E-2</v>
      </c>
      <c r="P8" s="212">
        <f t="shared" ref="P8:P18" si="2">N8/J8-1</f>
        <v>33.424246065120762</v>
      </c>
      <c r="R8" s="207" t="s">
        <v>43</v>
      </c>
      <c r="S8" s="208">
        <v>69.370348156872495</v>
      </c>
      <c r="T8" s="210">
        <v>44.968658168364051</v>
      </c>
      <c r="U8" s="210">
        <v>77.585672942896579</v>
      </c>
      <c r="V8" s="210">
        <v>89.649875659827757</v>
      </c>
      <c r="W8" s="210">
        <v>101.16666562217193</v>
      </c>
      <c r="X8" s="132">
        <f t="shared" ref="X8:X18" si="3">W8/V8-1</f>
        <v>0.12846409297927086</v>
      </c>
      <c r="Y8" s="132">
        <f t="shared" ref="Y8:Y18" si="4">W8/S8-1</f>
        <v>0.45835603121662283</v>
      </c>
      <c r="Z8" s="208">
        <v>20.02</v>
      </c>
      <c r="AA8" s="211">
        <v>76.52</v>
      </c>
      <c r="AB8" s="211">
        <v>83.26</v>
      </c>
      <c r="AC8" s="211">
        <v>2209.1800000000003</v>
      </c>
      <c r="AD8" s="211">
        <v>2389.2000000000007</v>
      </c>
      <c r="AE8" s="132">
        <f t="shared" ref="AE8:AE18" si="5">AD8/AC8-1</f>
        <v>8.1487248662399869E-2</v>
      </c>
      <c r="AF8" s="132">
        <f t="shared" ref="AF8:AF18" si="6">AD8/Z8-1</f>
        <v>118.34065934065939</v>
      </c>
      <c r="AH8" s="63" t="s">
        <v>43</v>
      </c>
      <c r="AI8" s="213">
        <v>1164045941.3</v>
      </c>
      <c r="AJ8" s="131">
        <v>418465794.61000001</v>
      </c>
      <c r="AK8" s="131">
        <v>1220647920.8699999</v>
      </c>
      <c r="AL8" s="131">
        <v>1436841017.01</v>
      </c>
      <c r="AM8" s="131">
        <v>1647597613.0800004</v>
      </c>
      <c r="AN8" s="132">
        <f t="shared" ref="AN8:AN18" si="7">AM8/AL8-1</f>
        <v>0.14668052594195502</v>
      </c>
      <c r="AO8" s="131">
        <f t="shared" ref="AO8:AO18" si="8">AM8-AL8</f>
        <v>210756596.07000041</v>
      </c>
      <c r="AP8" s="132">
        <f t="shared" ref="AP8:AP18" si="9">AM8/AI8-1</f>
        <v>0.41540600299673103</v>
      </c>
      <c r="AQ8" s="131">
        <f t="shared" ref="AQ8:AQ18" si="10">AM8-AI8</f>
        <v>483551671.78000045</v>
      </c>
      <c r="AR8" s="133">
        <f t="shared" ref="AR8:AR18" si="11">AM8/AM$8</f>
        <v>1</v>
      </c>
      <c r="AS8" s="214">
        <v>16034024.5</v>
      </c>
      <c r="AT8" s="215">
        <v>112153548.94</v>
      </c>
      <c r="AU8" s="215">
        <v>135040900.16</v>
      </c>
      <c r="AV8" s="215">
        <v>464292656.80999988</v>
      </c>
      <c r="AW8" s="215">
        <v>526030372.24999994</v>
      </c>
      <c r="AX8" s="132">
        <f t="shared" ref="AX8:AX18" si="12">AW8/AV8-1</f>
        <v>0.13297155260688243</v>
      </c>
      <c r="AY8" s="131">
        <f t="shared" ref="AY8:AY18" si="13">AW8-AV8</f>
        <v>61737715.440000057</v>
      </c>
      <c r="AZ8" s="132">
        <f t="shared" ref="AZ8:AZ18" si="14">AW8/AS8-1</f>
        <v>31.807132872349044</v>
      </c>
      <c r="BA8" s="131">
        <f t="shared" ref="BA8:BA18" si="15">AW8-AS8</f>
        <v>509996347.74999994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105.84973100534538</v>
      </c>
      <c r="D9" s="217">
        <v>120.02147991713741</v>
      </c>
      <c r="E9" s="217">
        <v>127.80811517194637</v>
      </c>
      <c r="F9" s="217">
        <v>134.37015624961805</v>
      </c>
      <c r="G9" s="217">
        <v>146.89847035864958</v>
      </c>
      <c r="H9" s="74">
        <f>G9/F9-1</f>
        <v>9.3237326343193372E-2</v>
      </c>
      <c r="I9" s="74">
        <f t="shared" si="0"/>
        <v>0.38780201861099917</v>
      </c>
      <c r="J9" s="216">
        <v>102.15</v>
      </c>
      <c r="K9" s="217">
        <v>132.52000000000001</v>
      </c>
      <c r="L9" s="217">
        <v>129.80000000000001</v>
      </c>
      <c r="M9" s="217">
        <v>139.91999999999999</v>
      </c>
      <c r="N9" s="217">
        <v>149.41</v>
      </c>
      <c r="O9" s="74">
        <f t="shared" si="1"/>
        <v>6.7824471126358032E-2</v>
      </c>
      <c r="P9" s="74">
        <f t="shared" si="2"/>
        <v>0.46265296133137523</v>
      </c>
      <c r="R9" s="15" t="s">
        <v>44</v>
      </c>
      <c r="S9" s="216">
        <v>88.957275549029447</v>
      </c>
      <c r="T9" s="217">
        <v>62.249642421004083</v>
      </c>
      <c r="U9" s="217">
        <v>104.01424644615264</v>
      </c>
      <c r="V9" s="217">
        <v>114.8352025169124</v>
      </c>
      <c r="W9" s="217">
        <v>126.43260550178164</v>
      </c>
      <c r="X9" s="74">
        <f t="shared" si="3"/>
        <v>0.1009917057721148</v>
      </c>
      <c r="Y9" s="74">
        <f t="shared" si="4"/>
        <v>0.421273355343458</v>
      </c>
      <c r="Z9" s="216">
        <v>22.26</v>
      </c>
      <c r="AA9" s="217">
        <v>106</v>
      </c>
      <c r="AB9" s="217">
        <v>112.13</v>
      </c>
      <c r="AC9" s="217">
        <v>121.45</v>
      </c>
      <c r="AD9" s="217">
        <v>131.94</v>
      </c>
      <c r="AE9" s="74">
        <f t="shared" si="5"/>
        <v>8.6372993001235132E-2</v>
      </c>
      <c r="AF9" s="74">
        <f t="shared" si="6"/>
        <v>4.9272237196765492</v>
      </c>
      <c r="AH9" s="15" t="s">
        <v>44</v>
      </c>
      <c r="AI9" s="218">
        <v>523122521.94</v>
      </c>
      <c r="AJ9" s="52">
        <v>216528168.16000003</v>
      </c>
      <c r="AK9" s="52">
        <v>594845246.01999998</v>
      </c>
      <c r="AL9" s="52">
        <v>685482777.69000006</v>
      </c>
      <c r="AM9" s="52">
        <v>764872263.66999996</v>
      </c>
      <c r="AN9" s="74">
        <f t="shared" si="7"/>
        <v>0.11581543484948464</v>
      </c>
      <c r="AO9" s="52">
        <f t="shared" si="8"/>
        <v>79389485.9799999</v>
      </c>
      <c r="AP9" s="74">
        <f t="shared" si="9"/>
        <v>0.46212833818255605</v>
      </c>
      <c r="AQ9" s="52">
        <f t="shared" si="10"/>
        <v>241749741.72999996</v>
      </c>
      <c r="AR9" s="98">
        <f t="shared" si="11"/>
        <v>0.46423486996934671</v>
      </c>
      <c r="AS9" s="219">
        <v>6200586.4400000004</v>
      </c>
      <c r="AT9" s="220">
        <v>56935470.75</v>
      </c>
      <c r="AU9" s="220">
        <v>65605493.899999999</v>
      </c>
      <c r="AV9" s="220">
        <v>75041552.640000001</v>
      </c>
      <c r="AW9" s="220">
        <v>82045251.849999994</v>
      </c>
      <c r="AX9" s="74">
        <f t="shared" si="12"/>
        <v>9.3330947503167172E-2</v>
      </c>
      <c r="AY9" s="52">
        <f t="shared" si="13"/>
        <v>7003699.2099999934</v>
      </c>
      <c r="AZ9" s="74">
        <f t="shared" si="14"/>
        <v>12.231853574482221</v>
      </c>
      <c r="BA9" s="52">
        <f t="shared" si="15"/>
        <v>75844665.409999996</v>
      </c>
      <c r="BB9" s="98">
        <f t="shared" si="16"/>
        <v>0.15597056021511885</v>
      </c>
    </row>
    <row r="10" spans="2:54" x14ac:dyDescent="0.25">
      <c r="B10" s="19" t="s">
        <v>45</v>
      </c>
      <c r="C10" s="216">
        <v>83.920548374547039</v>
      </c>
      <c r="D10" s="217">
        <v>80.290545247609472</v>
      </c>
      <c r="E10" s="217">
        <v>91.548614248291642</v>
      </c>
      <c r="F10" s="217">
        <v>98.588100555027395</v>
      </c>
      <c r="G10" s="217">
        <v>112.82684308235204</v>
      </c>
      <c r="H10" s="74">
        <f>G10/F10-1</f>
        <v>0.14442658340270209</v>
      </c>
      <c r="I10" s="74">
        <f t="shared" si="0"/>
        <v>0.34444835344489033</v>
      </c>
      <c r="J10" s="216">
        <v>76.709999999999994</v>
      </c>
      <c r="K10" s="217">
        <v>87.2</v>
      </c>
      <c r="L10" s="217">
        <v>94.63</v>
      </c>
      <c r="M10" s="217">
        <v>100.29</v>
      </c>
      <c r="N10" s="217">
        <v>116.03</v>
      </c>
      <c r="O10" s="74">
        <f t="shared" si="1"/>
        <v>0.15694485990627172</v>
      </c>
      <c r="P10" s="74">
        <f t="shared" si="2"/>
        <v>0.51257984617390195</v>
      </c>
      <c r="R10" s="19" t="s">
        <v>45</v>
      </c>
      <c r="S10" s="216">
        <v>67.230605328958305</v>
      </c>
      <c r="T10" s="217">
        <v>33.952423887354037</v>
      </c>
      <c r="U10" s="217">
        <v>68.49298851867286</v>
      </c>
      <c r="V10" s="217">
        <v>80.655298704795626</v>
      </c>
      <c r="W10" s="217">
        <v>94.244930852908865</v>
      </c>
      <c r="X10" s="74">
        <f t="shared" si="3"/>
        <v>0.16849025874731804</v>
      </c>
      <c r="Y10" s="74">
        <f t="shared" si="4"/>
        <v>0.40181589012578245</v>
      </c>
      <c r="Z10" s="216">
        <v>16.29</v>
      </c>
      <c r="AA10" s="217">
        <v>61.72</v>
      </c>
      <c r="AB10" s="217">
        <v>76.150000000000006</v>
      </c>
      <c r="AC10" s="217">
        <v>85.81</v>
      </c>
      <c r="AD10" s="217">
        <v>96.94</v>
      </c>
      <c r="AE10" s="74">
        <f t="shared" si="5"/>
        <v>0.12970516256846509</v>
      </c>
      <c r="AF10" s="74">
        <f t="shared" si="6"/>
        <v>4.9508901166359731</v>
      </c>
      <c r="AH10" s="19" t="s">
        <v>45</v>
      </c>
      <c r="AI10" s="218">
        <v>321254160.15999997</v>
      </c>
      <c r="AJ10" s="52">
        <v>79958747.430000007</v>
      </c>
      <c r="AK10" s="52">
        <v>303638448.10000002</v>
      </c>
      <c r="AL10" s="52">
        <v>350771697.93999994</v>
      </c>
      <c r="AM10" s="52">
        <v>415964844.41000003</v>
      </c>
      <c r="AN10" s="74">
        <f t="shared" si="7"/>
        <v>0.18585634717072153</v>
      </c>
      <c r="AO10" s="52">
        <f t="shared" si="8"/>
        <v>65193146.470000088</v>
      </c>
      <c r="AP10" s="74">
        <f t="shared" si="9"/>
        <v>0.29481543274904087</v>
      </c>
      <c r="AQ10" s="52">
        <f t="shared" si="10"/>
        <v>94710684.25000006</v>
      </c>
      <c r="AR10" s="98">
        <f t="shared" si="11"/>
        <v>0.25246749637637556</v>
      </c>
      <c r="AS10" s="219">
        <v>3635022.82</v>
      </c>
      <c r="AT10" s="220">
        <v>25315026.170000002</v>
      </c>
      <c r="AU10" s="220">
        <v>35398040.82</v>
      </c>
      <c r="AV10" s="220">
        <v>37749114.700000003</v>
      </c>
      <c r="AW10" s="220">
        <v>44156356.289999999</v>
      </c>
      <c r="AX10" s="74">
        <f t="shared" si="12"/>
        <v>0.16973223454164854</v>
      </c>
      <c r="AY10" s="52">
        <f t="shared" si="13"/>
        <v>6407241.5899999961</v>
      </c>
      <c r="AZ10" s="74">
        <f t="shared" si="14"/>
        <v>11.147477052152317</v>
      </c>
      <c r="BA10" s="52">
        <f t="shared" si="15"/>
        <v>40521333.469999999</v>
      </c>
      <c r="BB10" s="98">
        <f t="shared" si="16"/>
        <v>8.3942598411436128E-2</v>
      </c>
    </row>
    <row r="11" spans="2:54" x14ac:dyDescent="0.25">
      <c r="B11" s="19" t="s">
        <v>46</v>
      </c>
      <c r="C11" s="216">
        <v>67.827968328679049</v>
      </c>
      <c r="D11" s="217">
        <v>63.187162427832199</v>
      </c>
      <c r="E11" s="217">
        <v>74.099782483795437</v>
      </c>
      <c r="F11" s="217">
        <v>78.150113391052273</v>
      </c>
      <c r="G11" s="217">
        <v>85.615358204838486</v>
      </c>
      <c r="H11" s="74">
        <f>G11/F11-1</f>
        <v>9.5524427155097902E-2</v>
      </c>
      <c r="I11" s="74">
        <f t="shared" si="0"/>
        <v>0.26224270480822542</v>
      </c>
      <c r="J11" s="216">
        <v>53.24</v>
      </c>
      <c r="K11" s="217">
        <v>67.12</v>
      </c>
      <c r="L11" s="217">
        <v>82.24</v>
      </c>
      <c r="M11" s="217">
        <v>85.13</v>
      </c>
      <c r="N11" s="217">
        <v>88.45</v>
      </c>
      <c r="O11" s="74">
        <f t="shared" si="1"/>
        <v>3.8999177728180623E-2</v>
      </c>
      <c r="P11" s="74">
        <f t="shared" si="2"/>
        <v>0.66134485349361372</v>
      </c>
      <c r="R11" s="19" t="s">
        <v>46</v>
      </c>
      <c r="S11" s="216">
        <v>46.751112226260076</v>
      </c>
      <c r="T11" s="217">
        <v>30.600148499036138</v>
      </c>
      <c r="U11" s="217">
        <v>50.025601581139455</v>
      </c>
      <c r="V11" s="217">
        <v>50.251032830058051</v>
      </c>
      <c r="W11" s="217">
        <v>59.182203294682672</v>
      </c>
      <c r="X11" s="74">
        <f t="shared" si="3"/>
        <v>0.17773108255960812</v>
      </c>
      <c r="Y11" s="74">
        <f t="shared" si="4"/>
        <v>0.26589936530836278</v>
      </c>
      <c r="Z11" s="216">
        <v>10.119999999999999</v>
      </c>
      <c r="AA11" s="217">
        <v>49.31</v>
      </c>
      <c r="AB11" s="217">
        <v>55.54</v>
      </c>
      <c r="AC11" s="217">
        <v>63.89</v>
      </c>
      <c r="AD11" s="217">
        <v>58.95</v>
      </c>
      <c r="AE11" s="74">
        <f t="shared" si="5"/>
        <v>-7.7320394427922934E-2</v>
      </c>
      <c r="AF11" s="74">
        <f t="shared" si="6"/>
        <v>4.8250988142292499</v>
      </c>
      <c r="AH11" s="19" t="s">
        <v>46</v>
      </c>
      <c r="AI11" s="218">
        <v>7347700.6500000004</v>
      </c>
      <c r="AJ11" s="52">
        <v>2906991.1700000004</v>
      </c>
      <c r="AK11" s="52">
        <v>6243688.21</v>
      </c>
      <c r="AL11" s="52">
        <v>6759139.96</v>
      </c>
      <c r="AM11" s="52">
        <v>7994701</v>
      </c>
      <c r="AN11" s="74">
        <f t="shared" si="7"/>
        <v>0.18279855829468583</v>
      </c>
      <c r="AO11" s="52">
        <f t="shared" si="8"/>
        <v>1235561.04</v>
      </c>
      <c r="AP11" s="74">
        <f t="shared" si="9"/>
        <v>8.8054805281159609E-2</v>
      </c>
      <c r="AQ11" s="52">
        <f t="shared" si="10"/>
        <v>647000.34999999963</v>
      </c>
      <c r="AR11" s="98">
        <f t="shared" si="11"/>
        <v>4.8523382994314955E-3</v>
      </c>
      <c r="AS11" s="219">
        <v>45173.07</v>
      </c>
      <c r="AT11" s="220">
        <v>593096.94999999995</v>
      </c>
      <c r="AU11" s="220">
        <v>747294.64</v>
      </c>
      <c r="AV11" s="220">
        <v>891304.72</v>
      </c>
      <c r="AW11" s="220">
        <v>822294.74</v>
      </c>
      <c r="AX11" s="74">
        <f t="shared" si="12"/>
        <v>-7.7425798889520059E-2</v>
      </c>
      <c r="AY11" s="52">
        <f t="shared" si="13"/>
        <v>-69009.979999999981</v>
      </c>
      <c r="AZ11" s="74">
        <f t="shared" si="14"/>
        <v>17.203206910666022</v>
      </c>
      <c r="BA11" s="52">
        <f t="shared" si="15"/>
        <v>777121.67</v>
      </c>
      <c r="BB11" s="98">
        <f t="shared" si="16"/>
        <v>1.5632077221753996E-3</v>
      </c>
    </row>
    <row r="12" spans="2:54" x14ac:dyDescent="0.25">
      <c r="B12" s="19" t="s">
        <v>47</v>
      </c>
      <c r="C12" s="216">
        <v>141.02678454344414</v>
      </c>
      <c r="D12" s="217">
        <v>160.85168881317696</v>
      </c>
      <c r="E12" s="217">
        <v>192.18705437946062</v>
      </c>
      <c r="F12" s="217">
        <v>191.35902797693288</v>
      </c>
      <c r="G12" s="217">
        <v>191.94562821778089</v>
      </c>
      <c r="H12" s="74">
        <f t="shared" ref="H12:H18" si="17">G12/F12-1</f>
        <v>3.0654432510950347E-3</v>
      </c>
      <c r="I12" s="74">
        <f t="shared" si="0"/>
        <v>0.36105796384126521</v>
      </c>
      <c r="J12" s="216">
        <v>146.31</v>
      </c>
      <c r="K12" s="217">
        <v>207.04</v>
      </c>
      <c r="L12" s="217">
        <v>142.35</v>
      </c>
      <c r="M12" s="217">
        <v>198.53</v>
      </c>
      <c r="N12" s="217">
        <v>162.57</v>
      </c>
      <c r="O12" s="74">
        <f t="shared" si="1"/>
        <v>-0.18113131516647363</v>
      </c>
      <c r="P12" s="74">
        <f t="shared" si="2"/>
        <v>0.11113389378716421</v>
      </c>
      <c r="R12" s="19" t="s">
        <v>47</v>
      </c>
      <c r="S12" s="216">
        <v>103.95434052363009</v>
      </c>
      <c r="T12" s="217">
        <v>42.881099663369589</v>
      </c>
      <c r="U12" s="217">
        <v>95.219807372673046</v>
      </c>
      <c r="V12" s="217">
        <v>102.5404156281558</v>
      </c>
      <c r="W12" s="217">
        <v>115.72404366047181</v>
      </c>
      <c r="X12" s="74">
        <f t="shared" si="3"/>
        <v>0.12857006626659317</v>
      </c>
      <c r="Y12" s="74">
        <f t="shared" si="4"/>
        <v>0.1132199298033767</v>
      </c>
      <c r="Z12" s="216">
        <v>22.81</v>
      </c>
      <c r="AA12" s="217">
        <v>131.63999999999999</v>
      </c>
      <c r="AB12" s="217">
        <v>68.33</v>
      </c>
      <c r="AC12" s="217">
        <v>107.98</v>
      </c>
      <c r="AD12" s="217">
        <v>111.7</v>
      </c>
      <c r="AE12" s="74">
        <f t="shared" si="5"/>
        <v>3.4450824226708532E-2</v>
      </c>
      <c r="AF12" s="74">
        <f t="shared" si="6"/>
        <v>3.896975010960106</v>
      </c>
      <c r="AH12" s="19" t="s">
        <v>47</v>
      </c>
      <c r="AI12" s="218">
        <v>49425635.010000005</v>
      </c>
      <c r="AJ12" s="52">
        <v>17168380.200000003</v>
      </c>
      <c r="AK12" s="52">
        <v>47355429.740000002</v>
      </c>
      <c r="AL12" s="52">
        <v>46270284.170000009</v>
      </c>
      <c r="AM12" s="52">
        <v>47401910.479999997</v>
      </c>
      <c r="AN12" s="74">
        <f t="shared" si="7"/>
        <v>2.4456869679950977E-2</v>
      </c>
      <c r="AO12" s="52">
        <f t="shared" si="8"/>
        <v>1131626.3099999875</v>
      </c>
      <c r="AP12" s="74">
        <f t="shared" si="9"/>
        <v>-4.0944836208792412E-2</v>
      </c>
      <c r="AQ12" s="52">
        <f t="shared" si="10"/>
        <v>-2023724.5300000086</v>
      </c>
      <c r="AR12" s="98">
        <f t="shared" si="11"/>
        <v>2.8770319951718915E-2</v>
      </c>
      <c r="AS12" s="219">
        <v>1268688.05</v>
      </c>
      <c r="AT12" s="220">
        <v>5639528.5</v>
      </c>
      <c r="AU12" s="220">
        <v>3496943.42</v>
      </c>
      <c r="AV12" s="220">
        <v>3585149.99</v>
      </c>
      <c r="AW12" s="220">
        <v>5852209.29</v>
      </c>
      <c r="AX12" s="74">
        <f t="shared" si="12"/>
        <v>0.63234712810439486</v>
      </c>
      <c r="AY12" s="52">
        <f t="shared" si="13"/>
        <v>2267059.2999999998</v>
      </c>
      <c r="AZ12" s="74">
        <f t="shared" si="14"/>
        <v>3.6128039828230429</v>
      </c>
      <c r="BA12" s="52">
        <f t="shared" si="15"/>
        <v>4583521.24</v>
      </c>
      <c r="BB12" s="98">
        <f t="shared" si="16"/>
        <v>1.1125230782717415E-2</v>
      </c>
    </row>
    <row r="13" spans="2:54" x14ac:dyDescent="0.25">
      <c r="B13" s="19" t="s">
        <v>48</v>
      </c>
      <c r="C13" s="216">
        <v>52.356273922041225</v>
      </c>
      <c r="D13" s="217">
        <v>47.450132738962139</v>
      </c>
      <c r="E13" s="217">
        <v>57.318687381177277</v>
      </c>
      <c r="F13" s="217">
        <v>64.195498656668704</v>
      </c>
      <c r="G13" s="217">
        <v>73.065673113639576</v>
      </c>
      <c r="H13" s="74">
        <f t="shared" si="17"/>
        <v>0.13817439918039209</v>
      </c>
      <c r="I13" s="74">
        <f t="shared" si="0"/>
        <v>0.39554761330866972</v>
      </c>
      <c r="J13" s="216">
        <v>33.81</v>
      </c>
      <c r="K13" s="217">
        <v>55.04</v>
      </c>
      <c r="L13" s="217">
        <v>59.93</v>
      </c>
      <c r="M13" s="217">
        <v>63.77</v>
      </c>
      <c r="N13" s="217">
        <v>73.88</v>
      </c>
      <c r="O13" s="74">
        <f t="shared" si="1"/>
        <v>0.15853849772620343</v>
      </c>
      <c r="P13" s="74">
        <f t="shared" si="2"/>
        <v>1.1851523217982844</v>
      </c>
      <c r="R13" s="19" t="s">
        <v>48</v>
      </c>
      <c r="S13" s="216">
        <v>40.534380255338569</v>
      </c>
      <c r="T13" s="217">
        <v>24.384741736070584</v>
      </c>
      <c r="U13" s="217">
        <v>39.60714537859338</v>
      </c>
      <c r="V13" s="217">
        <v>50.12166719924582</v>
      </c>
      <c r="W13" s="217">
        <v>59.421838698956016</v>
      </c>
      <c r="X13" s="74">
        <f t="shared" si="3"/>
        <v>0.18555191834979778</v>
      </c>
      <c r="Y13" s="74">
        <f t="shared" si="4"/>
        <v>0.46596144617580237</v>
      </c>
      <c r="Z13" s="216">
        <v>9.24</v>
      </c>
      <c r="AA13" s="217">
        <v>36.119999999999997</v>
      </c>
      <c r="AB13" s="217">
        <v>43.45</v>
      </c>
      <c r="AC13" s="217">
        <v>48.08</v>
      </c>
      <c r="AD13" s="217">
        <v>60.91</v>
      </c>
      <c r="AE13" s="74">
        <f t="shared" si="5"/>
        <v>0.26684692179700487</v>
      </c>
      <c r="AF13" s="74">
        <f t="shared" si="6"/>
        <v>5.5919913419913412</v>
      </c>
      <c r="AH13" s="19" t="s">
        <v>48</v>
      </c>
      <c r="AI13" s="218">
        <v>126677157.20000002</v>
      </c>
      <c r="AJ13" s="52">
        <v>35095905.910000004</v>
      </c>
      <c r="AK13" s="52">
        <v>107239354.64999999</v>
      </c>
      <c r="AL13" s="52">
        <v>142318096.10999998</v>
      </c>
      <c r="AM13" s="52">
        <v>176578922.98000002</v>
      </c>
      <c r="AN13" s="74">
        <f t="shared" si="7"/>
        <v>0.24073415683919275</v>
      </c>
      <c r="AO13" s="52">
        <f t="shared" si="8"/>
        <v>34260826.870000035</v>
      </c>
      <c r="AP13" s="74">
        <f t="shared" si="9"/>
        <v>0.39392868361589661</v>
      </c>
      <c r="AQ13" s="52">
        <f t="shared" si="10"/>
        <v>49901765.780000001</v>
      </c>
      <c r="AR13" s="98">
        <f t="shared" si="11"/>
        <v>0.10717357295141097</v>
      </c>
      <c r="AS13" s="219">
        <v>1100215.5</v>
      </c>
      <c r="AT13" s="220">
        <v>8550959.7799999993</v>
      </c>
      <c r="AU13" s="220">
        <v>11817210.33</v>
      </c>
      <c r="AV13" s="220">
        <v>14100678.85</v>
      </c>
      <c r="AW13" s="220">
        <v>18433014.07</v>
      </c>
      <c r="AX13" s="74">
        <f t="shared" si="12"/>
        <v>0.30724302468600651</v>
      </c>
      <c r="AY13" s="52">
        <f t="shared" si="13"/>
        <v>4332335.2200000007</v>
      </c>
      <c r="AZ13" s="74">
        <f t="shared" si="14"/>
        <v>15.754003256634721</v>
      </c>
      <c r="BA13" s="52">
        <f t="shared" si="15"/>
        <v>17332798.57</v>
      </c>
      <c r="BB13" s="98">
        <f t="shared" si="16"/>
        <v>3.5041729608037864E-2</v>
      </c>
    </row>
    <row r="14" spans="2:54" x14ac:dyDescent="0.25">
      <c r="B14" s="19" t="s">
        <v>49</v>
      </c>
      <c r="C14" s="216">
        <v>80.121614921459411</v>
      </c>
      <c r="D14" s="217">
        <v>80.948722675720063</v>
      </c>
      <c r="E14" s="217">
        <v>86.773208315154108</v>
      </c>
      <c r="F14" s="217">
        <v>94.378713253141612</v>
      </c>
      <c r="G14" s="217">
        <v>105.14661873674518</v>
      </c>
      <c r="H14" s="74">
        <f t="shared" si="17"/>
        <v>0.11409252269335357</v>
      </c>
      <c r="I14" s="74">
        <f t="shared" si="0"/>
        <v>0.31233773607555171</v>
      </c>
      <c r="J14" s="216">
        <v>80.64</v>
      </c>
      <c r="K14" s="217">
        <v>90.53</v>
      </c>
      <c r="L14" s="217">
        <v>96.39</v>
      </c>
      <c r="M14" s="217">
        <v>100.96</v>
      </c>
      <c r="N14" s="217">
        <v>101.59</v>
      </c>
      <c r="O14" s="74">
        <f t="shared" si="1"/>
        <v>6.2400950871632777E-3</v>
      </c>
      <c r="P14" s="74">
        <f t="shared" si="2"/>
        <v>0.25979662698412698</v>
      </c>
      <c r="R14" s="19" t="s">
        <v>49</v>
      </c>
      <c r="S14" s="216">
        <v>49.472754102882128</v>
      </c>
      <c r="T14" s="217">
        <v>39.684624601958497</v>
      </c>
      <c r="U14" s="217">
        <v>62.210445017014813</v>
      </c>
      <c r="V14" s="217">
        <v>69.24384642754039</v>
      </c>
      <c r="W14" s="217">
        <v>77.175114123840046</v>
      </c>
      <c r="X14" s="74">
        <f t="shared" si="3"/>
        <v>0.11454111961557856</v>
      </c>
      <c r="Y14" s="74">
        <f t="shared" si="4"/>
        <v>0.55995184669422038</v>
      </c>
      <c r="Z14" s="216">
        <v>50.09</v>
      </c>
      <c r="AA14" s="217">
        <v>60.96</v>
      </c>
      <c r="AB14" s="217">
        <v>68.819999999999993</v>
      </c>
      <c r="AC14" s="217">
        <v>73.47</v>
      </c>
      <c r="AD14" s="217">
        <v>78.17</v>
      </c>
      <c r="AE14" s="74">
        <f t="shared" si="5"/>
        <v>6.3971689124812992E-2</v>
      </c>
      <c r="AF14" s="74">
        <f t="shared" si="6"/>
        <v>0.56059093631463353</v>
      </c>
      <c r="AH14" s="19" t="s">
        <v>49</v>
      </c>
      <c r="AI14" s="218">
        <v>5388331.7799999993</v>
      </c>
      <c r="AJ14" s="52">
        <v>3147617.4899999998</v>
      </c>
      <c r="AK14" s="52">
        <v>6282253.6500000004</v>
      </c>
      <c r="AL14" s="52">
        <v>7104001.6600000001</v>
      </c>
      <c r="AM14" s="52">
        <v>8097168.79</v>
      </c>
      <c r="AN14" s="74">
        <f t="shared" si="7"/>
        <v>0.13980389891969702</v>
      </c>
      <c r="AO14" s="52">
        <f t="shared" si="8"/>
        <v>993167.12999999989</v>
      </c>
      <c r="AP14" s="74">
        <f t="shared" si="9"/>
        <v>0.50272275735775152</v>
      </c>
      <c r="AQ14" s="52">
        <f t="shared" si="10"/>
        <v>2708837.0100000007</v>
      </c>
      <c r="AR14" s="98">
        <f t="shared" si="11"/>
        <v>4.9145305417523906E-3</v>
      </c>
      <c r="AS14" s="219">
        <v>228248.26</v>
      </c>
      <c r="AT14" s="220">
        <v>597169.05000000005</v>
      </c>
      <c r="AU14" s="220">
        <v>723208.7</v>
      </c>
      <c r="AV14" s="220">
        <v>783456.5</v>
      </c>
      <c r="AW14" s="220">
        <v>833572.83</v>
      </c>
      <c r="AX14" s="74">
        <f t="shared" si="12"/>
        <v>6.3968235632737791E-2</v>
      </c>
      <c r="AY14" s="52">
        <f t="shared" si="13"/>
        <v>50116.329999999958</v>
      </c>
      <c r="AZ14" s="74">
        <f t="shared" si="14"/>
        <v>2.6520446201868086</v>
      </c>
      <c r="BA14" s="52">
        <f t="shared" si="15"/>
        <v>605324.56999999995</v>
      </c>
      <c r="BB14" s="98">
        <f t="shared" si="16"/>
        <v>1.5846477199302062E-3</v>
      </c>
    </row>
    <row r="15" spans="2:54" x14ac:dyDescent="0.25">
      <c r="B15" s="19" t="s">
        <v>50</v>
      </c>
      <c r="C15" s="216">
        <v>84.964546790549306</v>
      </c>
      <c r="D15" s="217">
        <v>127.97927657012937</v>
      </c>
      <c r="E15" s="217">
        <v>125.13765649100519</v>
      </c>
      <c r="F15" s="217">
        <v>147.444763844124</v>
      </c>
      <c r="G15" s="217">
        <v>162.97701786575212</v>
      </c>
      <c r="H15" s="74">
        <f t="shared" si="17"/>
        <v>0.10534286614646104</v>
      </c>
      <c r="I15" s="74">
        <f t="shared" si="0"/>
        <v>0.91817674573743768</v>
      </c>
      <c r="J15" s="216">
        <v>145.27000000000001</v>
      </c>
      <c r="K15" s="217">
        <v>124.48</v>
      </c>
      <c r="L15" s="217">
        <v>143.53</v>
      </c>
      <c r="M15" s="217">
        <v>187.62</v>
      </c>
      <c r="N15" s="217">
        <v>173.54</v>
      </c>
      <c r="O15" s="74">
        <f t="shared" si="1"/>
        <v>-7.5045304338556718E-2</v>
      </c>
      <c r="P15" s="74">
        <f t="shared" si="2"/>
        <v>0.19460315275005158</v>
      </c>
      <c r="R15" s="19" t="s">
        <v>50</v>
      </c>
      <c r="S15" s="216">
        <v>67.133585236787823</v>
      </c>
      <c r="T15" s="217">
        <v>79.240046035654942</v>
      </c>
      <c r="U15" s="217">
        <v>92.879581047894987</v>
      </c>
      <c r="V15" s="217">
        <v>119.79058866278812</v>
      </c>
      <c r="W15" s="217">
        <v>139.64471114150425</v>
      </c>
      <c r="X15" s="74">
        <f t="shared" si="3"/>
        <v>0.16574025305615381</v>
      </c>
      <c r="Y15" s="74">
        <f t="shared" si="4"/>
        <v>1.0801020927001201</v>
      </c>
      <c r="Z15" s="216">
        <v>65.33</v>
      </c>
      <c r="AA15" s="217">
        <v>94.07</v>
      </c>
      <c r="AB15" s="217">
        <v>106.99</v>
      </c>
      <c r="AC15" s="217">
        <v>151.55000000000001</v>
      </c>
      <c r="AD15" s="217">
        <v>147.13</v>
      </c>
      <c r="AE15" s="74">
        <f t="shared" si="5"/>
        <v>-2.916529198284401E-2</v>
      </c>
      <c r="AF15" s="74">
        <f t="shared" si="6"/>
        <v>1.2521046992193479</v>
      </c>
      <c r="AH15" s="19" t="s">
        <v>50</v>
      </c>
      <c r="AI15" s="218">
        <v>34960119.090000004</v>
      </c>
      <c r="AJ15" s="52">
        <v>22237456.780000001</v>
      </c>
      <c r="AK15" s="52">
        <v>46052220.759999998</v>
      </c>
      <c r="AL15" s="52">
        <v>64951309.950000003</v>
      </c>
      <c r="AM15" s="52">
        <v>76152822.640000001</v>
      </c>
      <c r="AN15" s="74">
        <f t="shared" si="7"/>
        <v>0.17246015051309982</v>
      </c>
      <c r="AO15" s="52">
        <f t="shared" si="8"/>
        <v>11201512.689999998</v>
      </c>
      <c r="AP15" s="74">
        <f t="shared" si="9"/>
        <v>1.178276980234394</v>
      </c>
      <c r="AQ15" s="52">
        <f t="shared" si="10"/>
        <v>41192703.549999997</v>
      </c>
      <c r="AR15" s="98">
        <f t="shared" si="11"/>
        <v>4.6220522556864339E-2</v>
      </c>
      <c r="AS15" s="219">
        <v>1358957.05</v>
      </c>
      <c r="AT15" s="220">
        <v>4490872.0999999996</v>
      </c>
      <c r="AU15" s="220">
        <v>5920144.1799999997</v>
      </c>
      <c r="AV15" s="220">
        <v>8320254.0800000001</v>
      </c>
      <c r="AW15" s="220">
        <v>8154875.0800000001</v>
      </c>
      <c r="AX15" s="74">
        <f t="shared" si="12"/>
        <v>-1.9876676650720793E-2</v>
      </c>
      <c r="AY15" s="52">
        <f t="shared" si="13"/>
        <v>-165379</v>
      </c>
      <c r="AZ15" s="74">
        <f t="shared" si="14"/>
        <v>5.000833565711293</v>
      </c>
      <c r="BA15" s="52">
        <f t="shared" si="15"/>
        <v>6795918.0300000003</v>
      </c>
      <c r="BB15" s="98">
        <f t="shared" si="16"/>
        <v>1.5502669636962205E-2</v>
      </c>
    </row>
    <row r="16" spans="2:54" x14ac:dyDescent="0.25">
      <c r="B16" s="19" t="s">
        <v>51</v>
      </c>
      <c r="C16" s="216">
        <v>63.117308474887537</v>
      </c>
      <c r="D16" s="217">
        <v>65.985131208502693</v>
      </c>
      <c r="E16" s="217">
        <v>74.958331798182044</v>
      </c>
      <c r="F16" s="217">
        <v>84.88833158174431</v>
      </c>
      <c r="G16" s="217">
        <v>93.94525585734722</v>
      </c>
      <c r="H16" s="74">
        <f t="shared" si="17"/>
        <v>0.10669221678460517</v>
      </c>
      <c r="I16" s="74">
        <f t="shared" si="0"/>
        <v>0.48842303525545905</v>
      </c>
      <c r="J16" s="216">
        <v>59.51</v>
      </c>
      <c r="K16" s="217">
        <v>71.91</v>
      </c>
      <c r="L16" s="217">
        <v>73.739999999999995</v>
      </c>
      <c r="M16" s="217">
        <v>86.81</v>
      </c>
      <c r="N16" s="217">
        <v>94.49</v>
      </c>
      <c r="O16" s="74">
        <f t="shared" si="1"/>
        <v>8.8469070383596193E-2</v>
      </c>
      <c r="P16" s="74">
        <f t="shared" si="2"/>
        <v>0.58780036968576699</v>
      </c>
      <c r="R16" s="19" t="s">
        <v>51</v>
      </c>
      <c r="S16" s="216">
        <v>41.977272225614726</v>
      </c>
      <c r="T16" s="217">
        <v>32.787472687432512</v>
      </c>
      <c r="U16" s="217">
        <v>51.213056351013826</v>
      </c>
      <c r="V16" s="217">
        <v>59.584620895962217</v>
      </c>
      <c r="W16" s="217">
        <v>65.923131684236068</v>
      </c>
      <c r="X16" s="74">
        <f t="shared" si="3"/>
        <v>0.10637830186653718</v>
      </c>
      <c r="Y16" s="74">
        <f t="shared" si="4"/>
        <v>0.57044820182502165</v>
      </c>
      <c r="Z16" s="216">
        <v>27.91</v>
      </c>
      <c r="AA16" s="217">
        <v>48.57</v>
      </c>
      <c r="AB16" s="217">
        <v>50.3</v>
      </c>
      <c r="AC16" s="217">
        <v>65.09</v>
      </c>
      <c r="AD16" s="217">
        <v>67.97</v>
      </c>
      <c r="AE16" s="74">
        <f t="shared" si="5"/>
        <v>4.4246428022737705E-2</v>
      </c>
      <c r="AF16" s="74">
        <f t="shared" si="6"/>
        <v>1.4353278394840556</v>
      </c>
      <c r="AH16" s="19" t="s">
        <v>51</v>
      </c>
      <c r="AI16" s="218">
        <v>18702773.41</v>
      </c>
      <c r="AJ16" s="52">
        <v>11769764.359999998</v>
      </c>
      <c r="AK16" s="52">
        <v>21970703.760000002</v>
      </c>
      <c r="AL16" s="52">
        <v>26849083.819999997</v>
      </c>
      <c r="AM16" s="52">
        <v>28977089.249999996</v>
      </c>
      <c r="AN16" s="74">
        <f t="shared" si="7"/>
        <v>7.9258027732582725E-2</v>
      </c>
      <c r="AO16" s="52">
        <f t="shared" si="8"/>
        <v>2128005.4299999997</v>
      </c>
      <c r="AP16" s="74">
        <f t="shared" si="9"/>
        <v>0.54934718048321773</v>
      </c>
      <c r="AQ16" s="52">
        <f t="shared" si="10"/>
        <v>10274315.839999996</v>
      </c>
      <c r="AR16" s="98">
        <f t="shared" si="11"/>
        <v>1.7587479503463562E-2</v>
      </c>
      <c r="AS16" s="219">
        <v>784874.98</v>
      </c>
      <c r="AT16" s="220">
        <v>1971084.55</v>
      </c>
      <c r="AU16" s="220">
        <v>2374904.89</v>
      </c>
      <c r="AV16" s="220">
        <v>2956131.67</v>
      </c>
      <c r="AW16" s="220">
        <v>2956436.22</v>
      </c>
      <c r="AX16" s="74">
        <f t="shared" si="12"/>
        <v>1.03023151198256E-4</v>
      </c>
      <c r="AY16" s="52">
        <f t="shared" si="13"/>
        <v>304.5500000002794</v>
      </c>
      <c r="AZ16" s="74">
        <f t="shared" si="14"/>
        <v>2.7667606884347369</v>
      </c>
      <c r="BA16" s="52">
        <f t="shared" si="15"/>
        <v>2171561.2400000002</v>
      </c>
      <c r="BB16" s="98">
        <f t="shared" si="16"/>
        <v>5.6202766531414866E-3</v>
      </c>
    </row>
    <row r="17" spans="2:54" x14ac:dyDescent="0.25">
      <c r="B17" s="19" t="s">
        <v>52</v>
      </c>
      <c r="C17" s="216">
        <v>92.923933731047526</v>
      </c>
      <c r="D17" s="217">
        <v>92.017027225659177</v>
      </c>
      <c r="E17" s="217">
        <v>113.0872922383201</v>
      </c>
      <c r="F17" s="217">
        <v>127.44234677491137</v>
      </c>
      <c r="G17" s="217">
        <v>140.73387912372309</v>
      </c>
      <c r="H17" s="74">
        <f t="shared" si="17"/>
        <v>0.10429447263935909</v>
      </c>
      <c r="I17" s="74">
        <f t="shared" si="0"/>
        <v>0.5145062576779551</v>
      </c>
      <c r="J17" s="216">
        <v>92</v>
      </c>
      <c r="K17" s="217">
        <v>103.01</v>
      </c>
      <c r="L17" s="217">
        <v>109.34</v>
      </c>
      <c r="M17" s="217">
        <v>129.44999999999999</v>
      </c>
      <c r="N17" s="217">
        <v>135.47</v>
      </c>
      <c r="O17" s="74">
        <f t="shared" si="1"/>
        <v>4.6504441869447799E-2</v>
      </c>
      <c r="P17" s="74">
        <f t="shared" si="2"/>
        <v>0.47249999999999992</v>
      </c>
      <c r="R17" s="19" t="s">
        <v>52</v>
      </c>
      <c r="S17" s="216">
        <v>70.477269780045177</v>
      </c>
      <c r="T17" s="217">
        <v>44.946421724704699</v>
      </c>
      <c r="U17" s="217">
        <v>86.024751063512028</v>
      </c>
      <c r="V17" s="217">
        <v>106.83229828268635</v>
      </c>
      <c r="W17" s="217">
        <v>121.29087797837335</v>
      </c>
      <c r="X17" s="74">
        <f t="shared" si="3"/>
        <v>0.1353390306874096</v>
      </c>
      <c r="Y17" s="74">
        <f t="shared" si="4"/>
        <v>0.720992858504792</v>
      </c>
      <c r="Z17" s="216">
        <v>26.99</v>
      </c>
      <c r="AA17" s="217">
        <v>75.25</v>
      </c>
      <c r="AB17" s="217">
        <v>88.28</v>
      </c>
      <c r="AC17" s="217">
        <v>112.03</v>
      </c>
      <c r="AD17" s="217">
        <v>119.51</v>
      </c>
      <c r="AE17" s="74">
        <f t="shared" si="5"/>
        <v>6.6767830045523446E-2</v>
      </c>
      <c r="AF17" s="74">
        <f t="shared" si="6"/>
        <v>3.4279362726935902</v>
      </c>
      <c r="AH17" s="19" t="s">
        <v>52</v>
      </c>
      <c r="AI17" s="218">
        <v>60653968.089999989</v>
      </c>
      <c r="AJ17" s="52">
        <v>21094010.550000001</v>
      </c>
      <c r="AK17" s="52">
        <v>71165589.230000004</v>
      </c>
      <c r="AL17" s="52">
        <v>87274244.26000002</v>
      </c>
      <c r="AM17" s="52">
        <v>100696035.88</v>
      </c>
      <c r="AN17" s="74">
        <f t="shared" si="7"/>
        <v>0.15378868913507771</v>
      </c>
      <c r="AO17" s="52">
        <f t="shared" si="8"/>
        <v>13421791.619999975</v>
      </c>
      <c r="AP17" s="74">
        <f t="shared" si="9"/>
        <v>0.66017226986014355</v>
      </c>
      <c r="AQ17" s="52">
        <f t="shared" si="10"/>
        <v>40042067.790000007</v>
      </c>
      <c r="AR17" s="98">
        <f t="shared" si="11"/>
        <v>6.1116886235201541E-2</v>
      </c>
      <c r="AS17" s="219">
        <v>1225010.7</v>
      </c>
      <c r="AT17" s="220">
        <v>6347079.2800000003</v>
      </c>
      <c r="AU17" s="220">
        <v>7449049.7999999998</v>
      </c>
      <c r="AV17" s="220">
        <v>9452902.6199999992</v>
      </c>
      <c r="AW17" s="220">
        <v>10084901.09</v>
      </c>
      <c r="AX17" s="74">
        <f t="shared" si="12"/>
        <v>6.6857609287421349E-2</v>
      </c>
      <c r="AY17" s="52">
        <f t="shared" si="13"/>
        <v>631998.47000000067</v>
      </c>
      <c r="AZ17" s="74">
        <f t="shared" si="14"/>
        <v>7.232500409996419</v>
      </c>
      <c r="BA17" s="52">
        <f t="shared" si="15"/>
        <v>8859890.3900000006</v>
      </c>
      <c r="BB17" s="98">
        <f t="shared" si="16"/>
        <v>1.9171708749180501E-2</v>
      </c>
    </row>
    <row r="18" spans="2:54" x14ac:dyDescent="0.25">
      <c r="B18" s="23" t="s">
        <v>53</v>
      </c>
      <c r="C18" s="216">
        <v>54.315439671720746</v>
      </c>
      <c r="D18" s="217">
        <v>73.294100594892839</v>
      </c>
      <c r="E18" s="217">
        <v>61.652109414583627</v>
      </c>
      <c r="F18" s="217">
        <v>67.546040342056031</v>
      </c>
      <c r="G18" s="217">
        <v>70.370182125111114</v>
      </c>
      <c r="H18" s="74">
        <f t="shared" si="17"/>
        <v>4.1810619375369784E-2</v>
      </c>
      <c r="I18" s="74">
        <f t="shared" si="0"/>
        <v>0.29558340225954649</v>
      </c>
      <c r="J18" s="216">
        <v>49.22</v>
      </c>
      <c r="K18" s="217">
        <v>75.3</v>
      </c>
      <c r="L18" s="217">
        <v>63.81</v>
      </c>
      <c r="M18" s="217">
        <v>71.709999999999994</v>
      </c>
      <c r="N18" s="217">
        <v>69.08</v>
      </c>
      <c r="O18" s="74">
        <f t="shared" si="1"/>
        <v>-3.6675498535769013E-2</v>
      </c>
      <c r="P18" s="74">
        <f t="shared" si="2"/>
        <v>0.40349451442503037</v>
      </c>
      <c r="R18" s="23" t="s">
        <v>53</v>
      </c>
      <c r="S18" s="216">
        <v>38.633748055363441</v>
      </c>
      <c r="T18" s="217">
        <v>24.475639271899215</v>
      </c>
      <c r="U18" s="217">
        <v>39.834097092059437</v>
      </c>
      <c r="V18" s="217">
        <v>51.340786959775158</v>
      </c>
      <c r="W18" s="217">
        <v>53.985598568714423</v>
      </c>
      <c r="X18" s="74">
        <f t="shared" si="3"/>
        <v>5.1514824091251965E-2</v>
      </c>
      <c r="Y18" s="74">
        <f t="shared" si="4"/>
        <v>0.39736891412532049</v>
      </c>
      <c r="Z18" s="216">
        <v>8.7899999999999991</v>
      </c>
      <c r="AA18" s="217">
        <v>38.57</v>
      </c>
      <c r="AB18" s="217">
        <v>39.69</v>
      </c>
      <c r="AC18" s="217">
        <v>49.04</v>
      </c>
      <c r="AD18" s="217">
        <v>50.64</v>
      </c>
      <c r="AE18" s="74">
        <f t="shared" si="5"/>
        <v>3.2626427406199143E-2</v>
      </c>
      <c r="AF18" s="74">
        <f t="shared" si="6"/>
        <v>4.7610921501706489</v>
      </c>
      <c r="AH18" s="23" t="s">
        <v>53</v>
      </c>
      <c r="AI18" s="218">
        <v>16513573.960000001</v>
      </c>
      <c r="AJ18" s="52">
        <v>8558752.5499999989</v>
      </c>
      <c r="AK18" s="52">
        <v>15854986.770000001</v>
      </c>
      <c r="AL18" s="52">
        <v>19060381.48</v>
      </c>
      <c r="AM18" s="52">
        <v>20861853.960000001</v>
      </c>
      <c r="AN18" s="74">
        <f t="shared" si="7"/>
        <v>9.4513978216557826E-2</v>
      </c>
      <c r="AO18" s="52">
        <f t="shared" si="8"/>
        <v>1801472.4800000004</v>
      </c>
      <c r="AP18" s="74">
        <f t="shared" si="9"/>
        <v>0.26331550096500123</v>
      </c>
      <c r="AQ18" s="52">
        <f t="shared" si="10"/>
        <v>4348280</v>
      </c>
      <c r="AR18" s="98">
        <f t="shared" si="11"/>
        <v>1.2661983602295398E-2</v>
      </c>
      <c r="AS18" s="219">
        <v>187247.63</v>
      </c>
      <c r="AT18" s="220">
        <v>1713261.8</v>
      </c>
      <c r="AU18" s="220">
        <v>1508609.47</v>
      </c>
      <c r="AV18" s="220">
        <v>1883673.18</v>
      </c>
      <c r="AW18" s="220">
        <v>2004545.95</v>
      </c>
      <c r="AX18" s="74">
        <f t="shared" si="12"/>
        <v>6.4168652653429081E-2</v>
      </c>
      <c r="AY18" s="52">
        <f t="shared" si="13"/>
        <v>120872.77000000002</v>
      </c>
      <c r="AZ18" s="74">
        <f t="shared" si="14"/>
        <v>9.7053208096679242</v>
      </c>
      <c r="BA18" s="52">
        <f t="shared" si="15"/>
        <v>1817298.3199999998</v>
      </c>
      <c r="BB18" s="98">
        <f t="shared" si="16"/>
        <v>3.8107038219597788E-3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84" t="s">
        <v>166</v>
      </c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R21" s="284" t="s">
        <v>167</v>
      </c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H21" s="308" t="s">
        <v>168</v>
      </c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</row>
    <row r="22" spans="2:54" ht="24" customHeight="1" x14ac:dyDescent="0.25">
      <c r="B22" s="284" t="s">
        <v>169</v>
      </c>
      <c r="C22" s="284"/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/>
      <c r="R22" s="309" t="s">
        <v>170</v>
      </c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P22" s="120"/>
      <c r="AQ22" s="120"/>
      <c r="AW22" s="52">
        <f>AW11/N11</f>
        <v>9296.7183719615605</v>
      </c>
    </row>
    <row r="23" spans="2:54" x14ac:dyDescent="0.25">
      <c r="B23" s="284"/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67" t="s">
        <v>171</v>
      </c>
      <c r="C27" s="267"/>
      <c r="D27" s="267"/>
      <c r="E27" s="267"/>
      <c r="F27" s="267"/>
      <c r="G27" s="267"/>
      <c r="H27" s="267"/>
      <c r="I27" s="267"/>
      <c r="R27" s="267" t="s">
        <v>172</v>
      </c>
      <c r="S27" s="267"/>
      <c r="T27" s="267"/>
      <c r="U27" s="267"/>
      <c r="V27" s="267"/>
      <c r="W27" s="267"/>
      <c r="X27" s="267"/>
      <c r="Y27" s="267"/>
      <c r="AH27" s="267" t="s">
        <v>173</v>
      </c>
      <c r="AI27" s="267"/>
      <c r="AJ27" s="267"/>
      <c r="AK27" s="267"/>
      <c r="AL27" s="267"/>
      <c r="AM27" s="267"/>
      <c r="AN27" s="267"/>
      <c r="AO27" s="267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10" t="s">
        <v>55</v>
      </c>
      <c r="C42" s="310"/>
      <c r="D42" s="310"/>
      <c r="E42" s="310"/>
      <c r="F42" s="310"/>
      <c r="G42" s="310"/>
      <c r="H42" s="310"/>
      <c r="I42" s="310"/>
      <c r="R42" s="310" t="s">
        <v>55</v>
      </c>
      <c r="S42" s="310"/>
      <c r="T42" s="310"/>
      <c r="U42" s="310"/>
      <c r="V42" s="310"/>
      <c r="W42" s="310"/>
      <c r="X42" s="310"/>
      <c r="Y42" s="310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84" t="s">
        <v>166</v>
      </c>
      <c r="C43" s="284"/>
      <c r="D43" s="284"/>
      <c r="E43" s="284"/>
      <c r="F43" s="284"/>
      <c r="G43" s="284"/>
      <c r="H43" s="284"/>
      <c r="I43" s="284"/>
      <c r="R43" s="284" t="s">
        <v>167</v>
      </c>
      <c r="S43" s="284"/>
      <c r="T43" s="284"/>
      <c r="U43" s="284"/>
      <c r="V43" s="284"/>
      <c r="W43" s="284"/>
      <c r="X43" s="284"/>
      <c r="Y43" s="284"/>
      <c r="AH43" s="308" t="s">
        <v>168</v>
      </c>
      <c r="AI43" s="308"/>
      <c r="AJ43" s="308"/>
      <c r="AK43" s="308"/>
      <c r="AL43" s="308"/>
      <c r="AM43" s="308"/>
      <c r="AN43" s="308"/>
      <c r="AO43" s="308"/>
      <c r="AP43" s="308"/>
      <c r="AQ43" s="308"/>
      <c r="AR43" s="308"/>
    </row>
    <row r="44" spans="2:44" ht="24" customHeight="1" x14ac:dyDescent="0.25">
      <c r="B44" s="284" t="s">
        <v>169</v>
      </c>
      <c r="C44" s="284"/>
      <c r="D44" s="284"/>
      <c r="E44" s="284"/>
      <c r="F44" s="284"/>
      <c r="G44" s="284"/>
      <c r="H44" s="284"/>
      <c r="I44" s="284"/>
      <c r="R44" s="309" t="s">
        <v>170</v>
      </c>
      <c r="S44" s="309"/>
      <c r="T44" s="309"/>
      <c r="U44" s="309"/>
      <c r="V44" s="309"/>
      <c r="W44" s="309"/>
      <c r="X44" s="309"/>
      <c r="Y44" s="309"/>
      <c r="AI44" s="120"/>
      <c r="AJ44" s="120"/>
    </row>
  </sheetData>
  <mergeCells count="19"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  <mergeCell ref="B5:P5"/>
    <mergeCell ref="R5:AF5"/>
    <mergeCell ref="AH5:BB5"/>
    <mergeCell ref="B21:P21"/>
    <mergeCell ref="R21:AF21"/>
    <mergeCell ref="AH21:BB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8CAD8-5331-421D-A1E0-3F6AA8B933EF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162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7ABC4-D9B1-4D49-98D0-BE914D98ABFD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309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260</v>
      </c>
      <c r="D5" s="172" t="s">
        <v>261</v>
      </c>
      <c r="E5" s="172" t="s">
        <v>267</v>
      </c>
      <c r="F5" s="172" t="s">
        <v>262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263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264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174</v>
      </c>
      <c r="C6" s="225">
        <v>36869</v>
      </c>
      <c r="D6" s="225">
        <v>11628</v>
      </c>
      <c r="E6" s="225">
        <v>14685</v>
      </c>
      <c r="F6" s="225">
        <v>29058</v>
      </c>
      <c r="G6" s="226">
        <f t="shared" ref="G6:G11" si="0">F6/E6-1</f>
        <v>0.97875383043922359</v>
      </c>
      <c r="H6" s="225">
        <f t="shared" ref="H6:H11" si="1">F6-E6</f>
        <v>14373</v>
      </c>
      <c r="I6" s="226"/>
      <c r="J6" s="225">
        <v>41308</v>
      </c>
      <c r="K6" s="226">
        <f t="shared" ref="K6:K11" si="2">J6/F6-1</f>
        <v>0.42157065179984854</v>
      </c>
      <c r="L6" s="225">
        <f t="shared" ref="L6:L11" si="3">J6-F6</f>
        <v>12250</v>
      </c>
      <c r="M6" s="226"/>
      <c r="N6" s="225">
        <v>35995</v>
      </c>
      <c r="O6" s="226">
        <f t="shared" ref="O6:O11" si="4">N6/J6-1</f>
        <v>-0.12861915367483301</v>
      </c>
      <c r="P6" s="225">
        <f t="shared" ref="P6:P11" si="5">N6-J6</f>
        <v>-5313</v>
      </c>
      <c r="Q6" s="226">
        <f>N6/C6-1</f>
        <v>-2.3705552089831605E-2</v>
      </c>
      <c r="R6" s="225">
        <f>N6-C6</f>
        <v>-874</v>
      </c>
      <c r="S6" s="226"/>
      <c r="T6" s="226"/>
      <c r="V6" s="29"/>
      <c r="AE6" s="1"/>
    </row>
    <row r="7" spans="1:31" ht="18.75" x14ac:dyDescent="0.3">
      <c r="A7" s="4"/>
      <c r="B7" s="224" t="s">
        <v>175</v>
      </c>
      <c r="C7" s="225">
        <v>9302</v>
      </c>
      <c r="D7" s="225">
        <v>2244</v>
      </c>
      <c r="E7" s="225">
        <v>4565</v>
      </c>
      <c r="F7" s="225">
        <v>4856</v>
      </c>
      <c r="G7" s="226">
        <f t="shared" si="0"/>
        <v>6.3745892661555281E-2</v>
      </c>
      <c r="H7" s="225">
        <f t="shared" si="1"/>
        <v>291</v>
      </c>
      <c r="I7" s="226">
        <f>F7/$F$7</f>
        <v>1</v>
      </c>
      <c r="J7" s="225">
        <v>17500</v>
      </c>
      <c r="K7" s="226">
        <f t="shared" si="2"/>
        <v>2.603789126853377</v>
      </c>
      <c r="L7" s="225">
        <f t="shared" si="3"/>
        <v>12644</v>
      </c>
      <c r="M7" s="226">
        <f>J7/$J$7</f>
        <v>1</v>
      </c>
      <c r="N7" s="225">
        <v>9811</v>
      </c>
      <c r="O7" s="226">
        <f t="shared" si="4"/>
        <v>-0.43937142857142852</v>
      </c>
      <c r="P7" s="225">
        <f t="shared" si="5"/>
        <v>-7689</v>
      </c>
      <c r="Q7" s="226">
        <f t="shared" ref="Q7:Q11" si="6">N7/C7-1</f>
        <v>5.4719415179531383E-2</v>
      </c>
      <c r="R7" s="225">
        <f t="shared" ref="R7:R11" si="7">N7-C7</f>
        <v>509</v>
      </c>
      <c r="S7" s="226">
        <f>N7/$N$7</f>
        <v>1</v>
      </c>
      <c r="T7" s="226">
        <f>N7/$N$6</f>
        <v>0.27256563411584944</v>
      </c>
      <c r="V7" s="29"/>
      <c r="W7" s="79"/>
      <c r="AE7" s="1" t="s">
        <v>176</v>
      </c>
    </row>
    <row r="8" spans="1:31" ht="15.75" x14ac:dyDescent="0.25">
      <c r="A8" s="4"/>
      <c r="B8" s="227" t="s">
        <v>100</v>
      </c>
      <c r="C8" s="228">
        <v>4048</v>
      </c>
      <c r="D8" s="228">
        <v>652</v>
      </c>
      <c r="E8" s="228">
        <v>2230</v>
      </c>
      <c r="F8" s="228">
        <v>2265</v>
      </c>
      <c r="G8" s="229">
        <f t="shared" si="0"/>
        <v>1.5695067264573925E-2</v>
      </c>
      <c r="H8" s="228">
        <f t="shared" si="1"/>
        <v>35</v>
      </c>
      <c r="I8" s="229">
        <f>F8/$F$7</f>
        <v>0.46643327841845139</v>
      </c>
      <c r="J8" s="228">
        <v>4579</v>
      </c>
      <c r="K8" s="229">
        <f t="shared" si="2"/>
        <v>1.021633554083885</v>
      </c>
      <c r="L8" s="228">
        <f t="shared" si="3"/>
        <v>2314</v>
      </c>
      <c r="M8" s="229">
        <f>J8/$J$7</f>
        <v>0.26165714285714287</v>
      </c>
      <c r="N8" s="228">
        <v>3106</v>
      </c>
      <c r="O8" s="229">
        <f t="shared" si="4"/>
        <v>-0.32168595763267094</v>
      </c>
      <c r="P8" s="228">
        <f t="shared" si="5"/>
        <v>-1473</v>
      </c>
      <c r="Q8" s="229">
        <f t="shared" si="6"/>
        <v>-0.23270750988142297</v>
      </c>
      <c r="R8" s="228">
        <f t="shared" si="7"/>
        <v>-942</v>
      </c>
      <c r="S8" s="229">
        <f>N8/$N$7</f>
        <v>0.31658342676587503</v>
      </c>
      <c r="T8" s="229">
        <f>N8/$N$6</f>
        <v>8.6289762467009312E-2</v>
      </c>
      <c r="V8" s="29"/>
      <c r="W8" s="79"/>
      <c r="AE8" s="1" t="s">
        <v>177</v>
      </c>
    </row>
    <row r="9" spans="1:31" s="4" customFormat="1" x14ac:dyDescent="0.25">
      <c r="B9" s="230" t="s">
        <v>103</v>
      </c>
      <c r="C9" s="231">
        <v>5254</v>
      </c>
      <c r="D9" s="231">
        <v>1592</v>
      </c>
      <c r="E9" s="231">
        <v>2335</v>
      </c>
      <c r="F9" s="231">
        <v>2591</v>
      </c>
      <c r="G9" s="232">
        <f t="shared" si="0"/>
        <v>0.10963597430406846</v>
      </c>
      <c r="H9" s="233">
        <f t="shared" si="1"/>
        <v>256</v>
      </c>
      <c r="I9" s="234">
        <f>F9/$F$7</f>
        <v>0.53356672158154861</v>
      </c>
      <c r="J9" s="231">
        <v>12921</v>
      </c>
      <c r="K9" s="232">
        <f t="shared" si="2"/>
        <v>3.9868776534156698</v>
      </c>
      <c r="L9" s="233">
        <f t="shared" si="3"/>
        <v>10330</v>
      </c>
      <c r="M9" s="234">
        <f>J9/$J$7</f>
        <v>0.73834285714285719</v>
      </c>
      <c r="N9" s="231">
        <v>6705</v>
      </c>
      <c r="O9" s="232">
        <f t="shared" si="4"/>
        <v>-0.48107731599721382</v>
      </c>
      <c r="P9" s="233">
        <f t="shared" si="5"/>
        <v>-6216</v>
      </c>
      <c r="Q9" s="232">
        <f t="shared" si="6"/>
        <v>0.27617053673391712</v>
      </c>
      <c r="R9" s="233">
        <f t="shared" si="7"/>
        <v>1451</v>
      </c>
      <c r="S9" s="234">
        <f>N9/$N$7</f>
        <v>0.68341657323412497</v>
      </c>
      <c r="T9" s="234">
        <f>N9/$N$6</f>
        <v>0.18627587164884013</v>
      </c>
      <c r="V9" s="29"/>
      <c r="W9" s="79"/>
      <c r="AE9" s="1" t="s">
        <v>178</v>
      </c>
    </row>
    <row r="10" spans="1:31" s="4" customFormat="1" x14ac:dyDescent="0.25">
      <c r="B10" s="235" t="s">
        <v>179</v>
      </c>
      <c r="C10" s="29">
        <v>3863</v>
      </c>
      <c r="D10" s="29">
        <v>1413</v>
      </c>
      <c r="E10" s="29">
        <v>1177</v>
      </c>
      <c r="F10" s="29">
        <v>1210</v>
      </c>
      <c r="G10" s="22">
        <f t="shared" si="0"/>
        <v>2.8037383177569986E-2</v>
      </c>
      <c r="H10" s="20">
        <f t="shared" si="1"/>
        <v>33</v>
      </c>
      <c r="I10" s="31">
        <f>F10/$F$7</f>
        <v>0.24917627677100493</v>
      </c>
      <c r="J10" s="29">
        <v>10180</v>
      </c>
      <c r="K10" s="22">
        <f t="shared" si="2"/>
        <v>7.4132231404958677</v>
      </c>
      <c r="L10" s="20">
        <f t="shared" si="3"/>
        <v>8970</v>
      </c>
      <c r="M10" s="31">
        <f>J10/$J$7</f>
        <v>0.58171428571428574</v>
      </c>
      <c r="N10" s="29">
        <v>5613</v>
      </c>
      <c r="O10" s="22">
        <f t="shared" si="4"/>
        <v>-0.44862475442043226</v>
      </c>
      <c r="P10" s="20">
        <f t="shared" si="5"/>
        <v>-4567</v>
      </c>
      <c r="Q10" s="22">
        <f t="shared" si="6"/>
        <v>0.45301579083613763</v>
      </c>
      <c r="R10" s="20">
        <f t="shared" si="7"/>
        <v>1750</v>
      </c>
      <c r="S10" s="31">
        <f>N10/$N$7</f>
        <v>0.57211293446131894</v>
      </c>
      <c r="T10" s="31">
        <f>N10/$N$6</f>
        <v>0.1559383247673288</v>
      </c>
      <c r="V10" s="29"/>
      <c r="W10" s="79"/>
      <c r="AE10" s="1" t="s">
        <v>180</v>
      </c>
    </row>
    <row r="11" spans="1:31" s="4" customFormat="1" x14ac:dyDescent="0.25">
      <c r="B11" s="235" t="s">
        <v>181</v>
      </c>
      <c r="C11" s="29">
        <f>C9-C10</f>
        <v>1391</v>
      </c>
      <c r="D11" s="29">
        <f>D9-D10</f>
        <v>179</v>
      </c>
      <c r="E11" s="29">
        <f>E9-E10</f>
        <v>1158</v>
      </c>
      <c r="F11" s="29">
        <f>F9-F10</f>
        <v>1381</v>
      </c>
      <c r="G11" s="22">
        <f t="shared" si="0"/>
        <v>0.19257340241796195</v>
      </c>
      <c r="H11" s="20">
        <f t="shared" si="1"/>
        <v>223</v>
      </c>
      <c r="I11" s="31">
        <f>F11/$F$7</f>
        <v>0.28439044481054365</v>
      </c>
      <c r="J11" s="29">
        <f>J9-J10</f>
        <v>2741</v>
      </c>
      <c r="K11" s="22">
        <f t="shared" si="2"/>
        <v>0.98479362780593771</v>
      </c>
      <c r="L11" s="20">
        <f t="shared" si="3"/>
        <v>1360</v>
      </c>
      <c r="M11" s="31">
        <f>J11/$J$7</f>
        <v>0.15662857142857142</v>
      </c>
      <c r="N11" s="29">
        <f>N9-N10</f>
        <v>1092</v>
      </c>
      <c r="O11" s="22">
        <f t="shared" si="4"/>
        <v>-0.60160525355709593</v>
      </c>
      <c r="P11" s="20">
        <f t="shared" si="5"/>
        <v>-1649</v>
      </c>
      <c r="Q11" s="22">
        <f t="shared" si="6"/>
        <v>-0.21495327102803741</v>
      </c>
      <c r="R11" s="20">
        <f t="shared" si="7"/>
        <v>-299</v>
      </c>
      <c r="S11" s="31">
        <f>N11/$N$7</f>
        <v>0.11130363877280604</v>
      </c>
      <c r="T11" s="31">
        <f>N11/$N$6</f>
        <v>3.0337546881511322E-2</v>
      </c>
      <c r="V11" s="29"/>
      <c r="W11" s="79"/>
      <c r="AE11" s="1" t="s">
        <v>182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183</v>
      </c>
    </row>
    <row r="13" spans="1:31" s="4" customFormat="1" x14ac:dyDescent="0.25">
      <c r="B13" s="125" t="s">
        <v>184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185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7" t="s">
        <v>186</v>
      </c>
      <c r="C37" s="267"/>
      <c r="D37" s="267"/>
      <c r="E37" s="267"/>
      <c r="F37" s="267"/>
      <c r="G37" s="267"/>
      <c r="H37" s="267"/>
      <c r="I37" s="267"/>
      <c r="J37" s="267"/>
      <c r="K37" s="267"/>
      <c r="L37" s="267"/>
      <c r="M37" s="267"/>
      <c r="N37" s="267"/>
      <c r="O37" s="267"/>
      <c r="P37" s="267"/>
      <c r="Q37" s="267"/>
      <c r="R37" s="267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187</v>
      </c>
      <c r="N39" s="14">
        <v>2021</v>
      </c>
      <c r="O39" s="14" t="s">
        <v>187</v>
      </c>
      <c r="P39" s="14" t="s">
        <v>188</v>
      </c>
      <c r="Q39" s="14" t="s">
        <v>189</v>
      </c>
      <c r="R39" s="14" t="s">
        <v>190</v>
      </c>
      <c r="S39" s="87"/>
      <c r="T39" s="87"/>
      <c r="AE39" s="1"/>
    </row>
    <row r="40" spans="2:31" s="4" customFormat="1" ht="18.75" hidden="1" x14ac:dyDescent="0.3">
      <c r="B40" s="224" t="s">
        <v>174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175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176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177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178</v>
      </c>
    </row>
    <row r="44" spans="2:31" s="4" customFormat="1" hidden="1" x14ac:dyDescent="0.25">
      <c r="B44" s="235" t="s">
        <v>179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180</v>
      </c>
    </row>
    <row r="45" spans="2:31" s="4" customFormat="1" hidden="1" x14ac:dyDescent="0.25">
      <c r="B45" s="235" t="s">
        <v>181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182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183</v>
      </c>
    </row>
    <row r="47" spans="2:31" s="4" customFormat="1" hidden="1" x14ac:dyDescent="0.25">
      <c r="B47" s="285" t="s">
        <v>184</v>
      </c>
      <c r="C47" s="285"/>
      <c r="D47" s="285"/>
      <c r="E47" s="285"/>
      <c r="F47" s="285"/>
      <c r="G47" s="285"/>
      <c r="H47" s="285"/>
      <c r="I47" s="285"/>
      <c r="J47" s="285"/>
      <c r="K47" s="285"/>
      <c r="L47" s="285"/>
      <c r="M47" s="285"/>
      <c r="N47" s="285"/>
      <c r="O47" s="285"/>
      <c r="P47" s="285"/>
      <c r="Q47" s="285"/>
      <c r="R47" s="285"/>
      <c r="S47" s="48"/>
      <c r="T47" s="48"/>
      <c r="AE47" s="1" t="s">
        <v>185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310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174</v>
      </c>
      <c r="C124" s="225">
        <v>45076</v>
      </c>
      <c r="D124" s="225">
        <v>12633</v>
      </c>
      <c r="E124" s="225">
        <v>20161</v>
      </c>
      <c r="F124" s="225">
        <v>37751</v>
      </c>
      <c r="G124" s="226">
        <f t="shared" ref="G124:G129" si="8">F124/E124-1</f>
        <v>0.87247656366251669</v>
      </c>
      <c r="H124" s="225">
        <f t="shared" ref="H124:H129" si="9">F124-E124</f>
        <v>17590</v>
      </c>
      <c r="I124" s="226"/>
      <c r="J124" s="225">
        <v>51166</v>
      </c>
      <c r="K124" s="226"/>
      <c r="L124" s="226">
        <f t="shared" ref="L124:L129" si="10">J124/F124-1</f>
        <v>0.3553548250377474</v>
      </c>
      <c r="M124" s="225">
        <f t="shared" ref="M124:M129" si="11">J124-F124</f>
        <v>13415</v>
      </c>
      <c r="N124" s="226">
        <f t="shared" ref="N124:N129" si="12">J124/D124-1</f>
        <v>3.0501860207393339</v>
      </c>
      <c r="O124" s="225">
        <f t="shared" ref="O124:O129" si="13">J124-D124</f>
        <v>38533</v>
      </c>
      <c r="Z124" s="1"/>
      <c r="AE124"/>
    </row>
    <row r="125" spans="2:31" ht="18.75" x14ac:dyDescent="0.3">
      <c r="B125" s="224" t="s">
        <v>175</v>
      </c>
      <c r="C125" s="225">
        <v>10509</v>
      </c>
      <c r="D125" s="225">
        <v>2339</v>
      </c>
      <c r="E125" s="225">
        <v>4950</v>
      </c>
      <c r="F125" s="225">
        <v>6762</v>
      </c>
      <c r="G125" s="226">
        <f t="shared" si="8"/>
        <v>0.36606060606060598</v>
      </c>
      <c r="H125" s="225">
        <f t="shared" si="9"/>
        <v>1812</v>
      </c>
      <c r="I125" s="226">
        <f>F125/$F$7</f>
        <v>1.3925041186161449</v>
      </c>
      <c r="J125" s="225">
        <v>20250</v>
      </c>
      <c r="K125" s="226">
        <f>J125/$J$125</f>
        <v>1</v>
      </c>
      <c r="L125" s="226">
        <f t="shared" si="10"/>
        <v>1.9946761313220942</v>
      </c>
      <c r="M125" s="225">
        <f t="shared" si="11"/>
        <v>13488</v>
      </c>
      <c r="N125" s="226">
        <f t="shared" si="12"/>
        <v>7.6575459598118858</v>
      </c>
      <c r="O125" s="225">
        <f t="shared" si="13"/>
        <v>17911</v>
      </c>
      <c r="Z125" s="1"/>
      <c r="AE125"/>
    </row>
    <row r="126" spans="2:31" ht="15.75" x14ac:dyDescent="0.25">
      <c r="B126" s="227" t="s">
        <v>100</v>
      </c>
      <c r="C126" s="228">
        <v>4565</v>
      </c>
      <c r="D126" s="228">
        <v>681</v>
      </c>
      <c r="E126" s="228">
        <v>2535</v>
      </c>
      <c r="F126" s="228">
        <v>3247</v>
      </c>
      <c r="G126" s="229">
        <f t="shared" si="8"/>
        <v>0.28086785009861925</v>
      </c>
      <c r="H126" s="228">
        <f t="shared" si="9"/>
        <v>712</v>
      </c>
      <c r="I126" s="229">
        <f>F126/$F$7</f>
        <v>0.66865733113673809</v>
      </c>
      <c r="J126" s="228">
        <v>5439</v>
      </c>
      <c r="K126" s="229">
        <f>J126/$J$125</f>
        <v>0.2685925925925926</v>
      </c>
      <c r="L126" s="229">
        <f t="shared" si="10"/>
        <v>0.67508469356328926</v>
      </c>
      <c r="M126" s="228">
        <f t="shared" si="11"/>
        <v>2192</v>
      </c>
      <c r="N126" s="229">
        <f t="shared" si="12"/>
        <v>6.9867841409691627</v>
      </c>
      <c r="O126" s="228">
        <f t="shared" si="13"/>
        <v>4758</v>
      </c>
      <c r="Z126" s="1"/>
      <c r="AE126"/>
    </row>
    <row r="127" spans="2:31" x14ac:dyDescent="0.25">
      <c r="B127" s="230" t="s">
        <v>103</v>
      </c>
      <c r="C127" s="231">
        <v>5944</v>
      </c>
      <c r="D127" s="231">
        <v>1658</v>
      </c>
      <c r="E127" s="231">
        <v>2415</v>
      </c>
      <c r="F127" s="231">
        <v>3515</v>
      </c>
      <c r="G127" s="232">
        <f t="shared" si="8"/>
        <v>0.45548654244306408</v>
      </c>
      <c r="H127" s="233">
        <f t="shared" si="9"/>
        <v>1100</v>
      </c>
      <c r="I127" s="234">
        <f>F127/$F$7</f>
        <v>0.72384678747940689</v>
      </c>
      <c r="J127" s="231">
        <v>14811</v>
      </c>
      <c r="K127" s="234">
        <f>J127/$J$125</f>
        <v>0.7314074074074074</v>
      </c>
      <c r="L127" s="232">
        <f t="shared" si="10"/>
        <v>3.2136557610241825</v>
      </c>
      <c r="M127" s="233">
        <f t="shared" si="11"/>
        <v>11296</v>
      </c>
      <c r="N127" s="232">
        <f t="shared" si="12"/>
        <v>7.9330518697225578</v>
      </c>
      <c r="O127" s="233">
        <f t="shared" si="13"/>
        <v>13153</v>
      </c>
      <c r="Z127" s="1"/>
      <c r="AE127"/>
    </row>
    <row r="128" spans="2:31" x14ac:dyDescent="0.25">
      <c r="B128" s="235" t="s">
        <v>179</v>
      </c>
      <c r="C128" s="29">
        <v>4285</v>
      </c>
      <c r="D128" s="29">
        <v>1479</v>
      </c>
      <c r="E128" s="29">
        <v>1203</v>
      </c>
      <c r="F128" s="29">
        <v>1728</v>
      </c>
      <c r="G128" s="22">
        <f t="shared" si="8"/>
        <v>0.43640897755610975</v>
      </c>
      <c r="H128" s="20">
        <f t="shared" si="9"/>
        <v>525</v>
      </c>
      <c r="I128" s="31">
        <f>F128/$F$7</f>
        <v>0.35584843492586493</v>
      </c>
      <c r="J128" s="29">
        <v>11905</v>
      </c>
      <c r="K128" s="31">
        <f>J128/$J$125</f>
        <v>0.58790123456790122</v>
      </c>
      <c r="L128" s="22">
        <f t="shared" si="10"/>
        <v>5.8894675925925926</v>
      </c>
      <c r="M128" s="20">
        <f t="shared" si="11"/>
        <v>10177</v>
      </c>
      <c r="N128" s="22">
        <f t="shared" si="12"/>
        <v>7.0493576741041242</v>
      </c>
      <c r="O128" s="20">
        <f t="shared" si="13"/>
        <v>10426</v>
      </c>
      <c r="Z128" s="1"/>
      <c r="AE128"/>
    </row>
    <row r="129" spans="2:31" x14ac:dyDescent="0.25">
      <c r="B129" s="235" t="s">
        <v>181</v>
      </c>
      <c r="C129" s="29">
        <f>C127-C128</f>
        <v>1659</v>
      </c>
      <c r="D129" s="29">
        <f>D127-D128</f>
        <v>179</v>
      </c>
      <c r="E129" s="29">
        <f>E127-E128</f>
        <v>1212</v>
      </c>
      <c r="F129" s="29">
        <f>F127-F128</f>
        <v>1787</v>
      </c>
      <c r="G129" s="22">
        <f t="shared" si="8"/>
        <v>0.47442244224422447</v>
      </c>
      <c r="H129" s="20">
        <f t="shared" si="9"/>
        <v>575</v>
      </c>
      <c r="I129" s="31">
        <f>F129/$F$7</f>
        <v>0.36799835255354202</v>
      </c>
      <c r="J129" s="29">
        <f>J127-J128</f>
        <v>2906</v>
      </c>
      <c r="K129" s="31">
        <f>J129/$J$125</f>
        <v>0.14350617283950617</v>
      </c>
      <c r="L129" s="22">
        <f t="shared" si="10"/>
        <v>0.62618914381645219</v>
      </c>
      <c r="M129" s="20">
        <f t="shared" si="11"/>
        <v>1119</v>
      </c>
      <c r="N129" s="22">
        <f t="shared" si="12"/>
        <v>15.234636871508378</v>
      </c>
      <c r="O129" s="20">
        <f t="shared" si="13"/>
        <v>2727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184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EB07E-C6B8-4339-8CF7-8B7626DC9302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311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192</v>
      </c>
      <c r="C6" s="243">
        <v>9302</v>
      </c>
      <c r="D6" s="243">
        <v>2244</v>
      </c>
      <c r="E6" s="243">
        <v>4565</v>
      </c>
      <c r="F6" s="244">
        <f>E6/$E$6</f>
        <v>1</v>
      </c>
      <c r="G6" s="243">
        <v>4856</v>
      </c>
      <c r="H6" s="244">
        <f>G6/E6-1</f>
        <v>6.3745892661555281E-2</v>
      </c>
      <c r="I6" s="243">
        <f>G6-E6</f>
        <v>291</v>
      </c>
      <c r="J6" s="244">
        <f>G6/$G$6</f>
        <v>1</v>
      </c>
      <c r="K6" s="243">
        <v>17500</v>
      </c>
      <c r="L6" s="244">
        <f t="shared" ref="L6:L12" si="0">K6/G6-1</f>
        <v>2.603789126853377</v>
      </c>
      <c r="M6" s="243">
        <f t="shared" ref="M6:M12" si="1">K6-G6</f>
        <v>12644</v>
      </c>
      <c r="N6" s="244">
        <f>K6/$K$6</f>
        <v>1</v>
      </c>
      <c r="O6" s="243">
        <v>9811</v>
      </c>
      <c r="P6" s="244">
        <f t="shared" ref="P6:P11" si="2">O6/K6-1</f>
        <v>-0.43937142857142852</v>
      </c>
      <c r="Q6" s="243">
        <f t="shared" ref="Q6:Q12" si="3">O6-K6</f>
        <v>-7689</v>
      </c>
      <c r="R6" s="244">
        <f>O6/C6-1</f>
        <v>5.4719415179531383E-2</v>
      </c>
      <c r="S6" s="243">
        <f>O6-C6</f>
        <v>509</v>
      </c>
      <c r="T6" s="244">
        <f>O6/$O$6</f>
        <v>1</v>
      </c>
      <c r="V6" s="29"/>
      <c r="W6" s="79"/>
      <c r="AE6" s="1" t="s">
        <v>176</v>
      </c>
    </row>
    <row r="7" spans="1:31" s="4" customFormat="1" x14ac:dyDescent="0.25">
      <c r="B7" s="245" t="s">
        <v>193</v>
      </c>
      <c r="C7" s="246">
        <v>7576</v>
      </c>
      <c r="D7" s="246">
        <v>1894</v>
      </c>
      <c r="E7" s="246">
        <v>4565</v>
      </c>
      <c r="F7" s="247">
        <f t="shared" ref="F7:F12" si="4">E7/$E$6</f>
        <v>1</v>
      </c>
      <c r="G7" s="246">
        <v>4856</v>
      </c>
      <c r="H7" s="248">
        <f>G7/E7-1</f>
        <v>6.3745892661555281E-2</v>
      </c>
      <c r="I7" s="249">
        <f>G7-E7</f>
        <v>291</v>
      </c>
      <c r="J7" s="247">
        <f>G7/$G$6</f>
        <v>1</v>
      </c>
      <c r="K7" s="246">
        <v>17330</v>
      </c>
      <c r="L7" s="250">
        <f t="shared" si="0"/>
        <v>2.5687808896210873</v>
      </c>
      <c r="M7" s="251">
        <f t="shared" si="1"/>
        <v>12474</v>
      </c>
      <c r="N7" s="247">
        <f>K7/$K$6</f>
        <v>0.99028571428571432</v>
      </c>
      <c r="O7" s="246">
        <v>9653</v>
      </c>
      <c r="P7" s="248">
        <f t="shared" si="2"/>
        <v>-0.44298903635314479</v>
      </c>
      <c r="Q7" s="249">
        <f t="shared" si="3"/>
        <v>-7677</v>
      </c>
      <c r="R7" s="248">
        <f t="shared" ref="R7:R10" si="5">O7/C7-1</f>
        <v>0.27415522703273498</v>
      </c>
      <c r="S7" s="249">
        <f t="shared" ref="S7:S10" si="6">O7-C7</f>
        <v>2077</v>
      </c>
      <c r="T7" s="247">
        <f>O7/$O$6</f>
        <v>0.98389562735704816</v>
      </c>
      <c r="V7" s="29"/>
      <c r="W7" s="79"/>
      <c r="AE7" s="1" t="s">
        <v>178</v>
      </c>
    </row>
    <row r="8" spans="1:31" s="4" customFormat="1" x14ac:dyDescent="0.25">
      <c r="B8" s="97" t="s">
        <v>62</v>
      </c>
      <c r="C8" s="252">
        <v>0</v>
      </c>
      <c r="D8" s="252">
        <v>1121</v>
      </c>
      <c r="E8" s="252">
        <v>787</v>
      </c>
      <c r="F8" s="253">
        <f t="shared" si="4"/>
        <v>0.17239868565169769</v>
      </c>
      <c r="G8" s="252">
        <v>0</v>
      </c>
      <c r="H8" s="254">
        <f>IFERROR(G8/E8-1,"-")</f>
        <v>-1</v>
      </c>
      <c r="I8" s="255">
        <f t="shared" ref="I8:I12" si="7">G8-E8</f>
        <v>-787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0</v>
      </c>
      <c r="D9" s="252">
        <v>0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 t="e">
        <f t="shared" si="5"/>
        <v>#DIV/0!</v>
      </c>
      <c r="S9" s="259">
        <f t="shared" si="6"/>
        <v>0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194</v>
      </c>
      <c r="C10" s="261">
        <v>1726</v>
      </c>
      <c r="D10" s="261">
        <v>350</v>
      </c>
      <c r="E10" s="261">
        <v>0</v>
      </c>
      <c r="F10" s="262">
        <f>IFERROR(E10/$E$6,"-")</f>
        <v>0</v>
      </c>
      <c r="G10" s="261">
        <v>0</v>
      </c>
      <c r="H10" s="250" t="str">
        <f>IFERROR(G10/E10-1,"-")</f>
        <v>-</v>
      </c>
      <c r="I10" s="251">
        <f>IFERROR(G10-E10,"-")</f>
        <v>0</v>
      </c>
      <c r="J10" s="262">
        <f>IFERROR(G10/$G$6,"-")</f>
        <v>0</v>
      </c>
      <c r="K10" s="261">
        <v>0</v>
      </c>
      <c r="L10" s="250" t="str">
        <f>IFERROR(K10/G10-1,"-")</f>
        <v>-</v>
      </c>
      <c r="M10" s="251">
        <f>IFERROR(K10-G10,"-")</f>
        <v>0</v>
      </c>
      <c r="N10" s="262">
        <f>IFERROR(K10/$K$6,"-")</f>
        <v>0</v>
      </c>
      <c r="O10" s="261">
        <v>0</v>
      </c>
      <c r="P10" s="250" t="str">
        <f>IFERROR(O10/K10-1,"-")</f>
        <v>-</v>
      </c>
      <c r="Q10" s="251">
        <f>IFERROR(O10-K10,"-")</f>
        <v>0</v>
      </c>
      <c r="R10" s="250">
        <f t="shared" si="5"/>
        <v>-1</v>
      </c>
      <c r="S10" s="251">
        <f t="shared" si="6"/>
        <v>-1726</v>
      </c>
      <c r="T10" s="262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699</v>
      </c>
      <c r="D11" s="252">
        <v>179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-179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183</v>
      </c>
    </row>
    <row r="14" spans="1:31" s="4" customFormat="1" x14ac:dyDescent="0.25">
      <c r="B14" s="125" t="s">
        <v>184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185</v>
      </c>
    </row>
    <row r="15" spans="1:31" s="4" customFormat="1" x14ac:dyDescent="0.25">
      <c r="AE15" s="1"/>
    </row>
    <row r="18" spans="1:27" x14ac:dyDescent="0.25">
      <c r="A18" t="s">
        <v>195</v>
      </c>
    </row>
    <row r="19" spans="1:27" x14ac:dyDescent="0.25">
      <c r="AA19" t="str">
        <f>CONCATENATE("Hoteles: 
",FIXED(O7,0)," viajeros 
cuota: ",FIXED(T7*100,1),"%")</f>
        <v>Hoteles: 
9.653 viajeros 
cuota: 98,4%</v>
      </c>
    </row>
    <row r="20" spans="1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67" t="s">
        <v>186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187</v>
      </c>
      <c r="O40" s="14">
        <v>2021</v>
      </c>
      <c r="P40" s="14" t="s">
        <v>187</v>
      </c>
      <c r="Q40" s="14" t="s">
        <v>188</v>
      </c>
      <c r="R40" s="14" t="s">
        <v>189</v>
      </c>
      <c r="S40" s="14" t="s">
        <v>190</v>
      </c>
      <c r="T40" s="87"/>
      <c r="AE40" s="1"/>
    </row>
    <row r="41" spans="2:31" s="4" customFormat="1" ht="18.75" hidden="1" x14ac:dyDescent="0.3">
      <c r="B41" s="224" t="s">
        <v>174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175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176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177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178</v>
      </c>
    </row>
    <row r="45" spans="2:31" s="4" customFormat="1" hidden="1" x14ac:dyDescent="0.25">
      <c r="B45" s="235" t="s">
        <v>179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180</v>
      </c>
    </row>
    <row r="46" spans="2:31" s="4" customFormat="1" hidden="1" x14ac:dyDescent="0.25">
      <c r="B46" s="235" t="s">
        <v>181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182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183</v>
      </c>
    </row>
    <row r="48" spans="2:31" s="4" customFormat="1" hidden="1" x14ac:dyDescent="0.25">
      <c r="B48" s="285" t="s">
        <v>184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185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196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192</v>
      </c>
      <c r="C134" s="243">
        <v>9302</v>
      </c>
      <c r="D134" s="228">
        <v>681</v>
      </c>
      <c r="E134" s="228">
        <v>2535</v>
      </c>
      <c r="F134" s="228">
        <v>3247</v>
      </c>
      <c r="G134" s="229">
        <f>F134/E134-1</f>
        <v>0.28086785009861925</v>
      </c>
      <c r="H134" s="228">
        <f>F134-E134</f>
        <v>712</v>
      </c>
      <c r="I134" s="229">
        <f>F134/F$134</f>
        <v>1</v>
      </c>
      <c r="J134" s="228">
        <v>5439</v>
      </c>
      <c r="K134" s="229">
        <f>J134/J$134</f>
        <v>1</v>
      </c>
      <c r="L134" s="229">
        <f>J134/F134-1</f>
        <v>0.67508469356328926</v>
      </c>
      <c r="M134" s="228">
        <f>J134-F134</f>
        <v>2192</v>
      </c>
      <c r="N134" s="229">
        <f>J134/D134-1</f>
        <v>6.9867841409691627</v>
      </c>
      <c r="O134" s="228">
        <f>J134-D134</f>
        <v>4758</v>
      </c>
      <c r="Q134" s="29"/>
      <c r="R134" s="79"/>
      <c r="Z134" s="1" t="s">
        <v>176</v>
      </c>
      <c r="AE134"/>
    </row>
    <row r="135" spans="1:31" s="4" customFormat="1" x14ac:dyDescent="0.25">
      <c r="B135" s="245" t="s">
        <v>193</v>
      </c>
      <c r="C135" s="246">
        <v>7576</v>
      </c>
      <c r="D135" s="246">
        <v>502</v>
      </c>
      <c r="E135" s="246">
        <v>2535</v>
      </c>
      <c r="F135" s="246">
        <v>3230</v>
      </c>
      <c r="G135" s="250">
        <f>IFERROR(F135/E135-1,"-")</f>
        <v>0.27416173570019731</v>
      </c>
      <c r="H135" s="246">
        <f t="shared" ref="H135:H138" si="14">F135-E135</f>
        <v>695</v>
      </c>
      <c r="I135" s="248">
        <f>F135/F$134</f>
        <v>0.99476439790575921</v>
      </c>
      <c r="J135" s="246">
        <v>5378</v>
      </c>
      <c r="K135" s="247">
        <f t="shared" ref="K135:K138" si="15">J135/J$134</f>
        <v>0.98878470307041733</v>
      </c>
      <c r="L135" s="248">
        <f t="shared" ref="L135:L138" si="16">J135/F135-1</f>
        <v>0.66501547987616094</v>
      </c>
      <c r="M135" s="249">
        <f t="shared" ref="M135:M138" si="17">J135-F135</f>
        <v>2148</v>
      </c>
      <c r="N135" s="247">
        <f t="shared" ref="N135:N138" si="18">J135/D135-1</f>
        <v>9.713147410358566</v>
      </c>
      <c r="O135" s="246">
        <f t="shared" ref="O135:O138" si="19">J135-D135</f>
        <v>4876</v>
      </c>
      <c r="Q135" s="29"/>
      <c r="R135" s="79"/>
      <c r="Z135" s="1" t="s">
        <v>178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0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194</v>
      </c>
      <c r="C138" s="246">
        <v>699</v>
      </c>
      <c r="D138" s="246">
        <v>179</v>
      </c>
      <c r="E138" s="246">
        <v>0</v>
      </c>
      <c r="F138" s="246">
        <v>0</v>
      </c>
      <c r="G138" s="250" t="str">
        <f t="shared" si="20"/>
        <v>-</v>
      </c>
      <c r="H138" s="246">
        <f t="shared" si="14"/>
        <v>0</v>
      </c>
      <c r="I138" s="248">
        <f t="shared" si="21"/>
        <v>0</v>
      </c>
      <c r="J138" s="246">
        <v>0</v>
      </c>
      <c r="K138" s="247">
        <f t="shared" si="15"/>
        <v>0</v>
      </c>
      <c r="L138" s="248" t="e">
        <f t="shared" si="16"/>
        <v>#DIV/0!</v>
      </c>
      <c r="M138" s="249">
        <f t="shared" si="17"/>
        <v>0</v>
      </c>
      <c r="N138" s="247">
        <f t="shared" si="18"/>
        <v>-1</v>
      </c>
      <c r="O138" s="246">
        <f t="shared" si="19"/>
        <v>-179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183</v>
      </c>
    </row>
    <row r="140" spans="1:31" s="4" customFormat="1" ht="32.25" customHeight="1" x14ac:dyDescent="0.25">
      <c r="B140" s="311" t="s">
        <v>197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185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717B7-E325-4545-8ECC-BBB5CD2FF84E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312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198</v>
      </c>
      <c r="C6" s="243">
        <v>4048</v>
      </c>
      <c r="D6" s="243">
        <v>652</v>
      </c>
      <c r="E6" s="243">
        <v>2230</v>
      </c>
      <c r="F6" s="244">
        <f>E6/$E$6</f>
        <v>1</v>
      </c>
      <c r="G6" s="243">
        <v>2265</v>
      </c>
      <c r="H6" s="244">
        <f>G6/E6-1</f>
        <v>1.5695067264573925E-2</v>
      </c>
      <c r="I6" s="243">
        <f>G6-E6</f>
        <v>35</v>
      </c>
      <c r="J6" s="244">
        <f>G6/$G$6</f>
        <v>1</v>
      </c>
      <c r="K6" s="243">
        <v>4579</v>
      </c>
      <c r="L6" s="244">
        <f t="shared" ref="L6:L12" si="0">K6/G6-1</f>
        <v>1.021633554083885</v>
      </c>
      <c r="M6" s="243">
        <f t="shared" ref="M6:M12" si="1">K6-G6</f>
        <v>2314</v>
      </c>
      <c r="N6" s="244">
        <f>K6/$K$6</f>
        <v>1</v>
      </c>
      <c r="O6" s="243">
        <v>3106</v>
      </c>
      <c r="P6" s="244">
        <f t="shared" ref="P6:P11" si="2">O6/K6-1</f>
        <v>-0.32168595763267094</v>
      </c>
      <c r="Q6" s="243">
        <f t="shared" ref="Q6:Q12" si="3">O6-K6</f>
        <v>-1473</v>
      </c>
      <c r="R6" s="244">
        <f>O6/C6-1</f>
        <v>-0.23270750988142297</v>
      </c>
      <c r="S6" s="243">
        <f>O6-C6</f>
        <v>-942</v>
      </c>
      <c r="T6" s="244">
        <f>O6/$O$6</f>
        <v>1</v>
      </c>
      <c r="V6" s="29"/>
      <c r="W6" s="79"/>
      <c r="AE6" s="1" t="s">
        <v>176</v>
      </c>
    </row>
    <row r="7" spans="1:31" s="4" customFormat="1" x14ac:dyDescent="0.25">
      <c r="B7" s="245" t="s">
        <v>193</v>
      </c>
      <c r="C7" s="246">
        <v>3349</v>
      </c>
      <c r="D7" s="246">
        <v>473</v>
      </c>
      <c r="E7" s="246">
        <v>2230</v>
      </c>
      <c r="F7" s="247">
        <f t="shared" ref="F7:F12" si="4">E7/$E$6</f>
        <v>1</v>
      </c>
      <c r="G7" s="246">
        <v>2265</v>
      </c>
      <c r="H7" s="248">
        <f>G7/E7-1</f>
        <v>1.5695067264573925E-2</v>
      </c>
      <c r="I7" s="249">
        <f>G7-E7</f>
        <v>35</v>
      </c>
      <c r="J7" s="247">
        <f>G7/$G$6</f>
        <v>1</v>
      </c>
      <c r="K7" s="246">
        <v>4520</v>
      </c>
      <c r="L7" s="250">
        <f t="shared" si="0"/>
        <v>0.99558498896247238</v>
      </c>
      <c r="M7" s="251">
        <f t="shared" si="1"/>
        <v>2255</v>
      </c>
      <c r="N7" s="247">
        <f>K7/$K$6</f>
        <v>0.98711509063114222</v>
      </c>
      <c r="O7" s="246">
        <v>3052</v>
      </c>
      <c r="P7" s="248">
        <f t="shared" si="2"/>
        <v>-0.32477876106194692</v>
      </c>
      <c r="Q7" s="249">
        <f t="shared" si="3"/>
        <v>-1468</v>
      </c>
      <c r="R7" s="248">
        <f t="shared" ref="R7:R10" si="5">O7/C7-1</f>
        <v>-8.8683189011645291E-2</v>
      </c>
      <c r="S7" s="249">
        <f t="shared" ref="S7:S10" si="6">O7-C7</f>
        <v>-297</v>
      </c>
      <c r="T7" s="247">
        <f>O7/$O$6</f>
        <v>0.98261429491307151</v>
      </c>
      <c r="V7" s="29"/>
      <c r="W7" s="79"/>
      <c r="AE7" s="1" t="s">
        <v>178</v>
      </c>
    </row>
    <row r="8" spans="1:31" s="4" customFormat="1" x14ac:dyDescent="0.25">
      <c r="B8" s="97" t="s">
        <v>62</v>
      </c>
      <c r="C8" s="252">
        <v>0</v>
      </c>
      <c r="D8" s="252">
        <v>67</v>
      </c>
      <c r="E8" s="252">
        <v>478</v>
      </c>
      <c r="F8" s="253">
        <f t="shared" si="4"/>
        <v>0.21434977578475337</v>
      </c>
      <c r="G8" s="252">
        <v>0</v>
      </c>
      <c r="H8" s="254">
        <f>IFERROR(G8/E8-1,"-")</f>
        <v>-1</v>
      </c>
      <c r="I8" s="255">
        <f t="shared" ref="I8:I12" si="7">G8-E8</f>
        <v>-478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0</v>
      </c>
      <c r="D9" s="252">
        <v>0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 t="e">
        <f t="shared" si="5"/>
        <v>#DIV/0!</v>
      </c>
      <c r="S9" s="259">
        <f t="shared" si="6"/>
        <v>0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194</v>
      </c>
      <c r="C10" s="261">
        <v>699</v>
      </c>
      <c r="D10" s="261">
        <v>179</v>
      </c>
      <c r="E10" s="261">
        <v>0</v>
      </c>
      <c r="F10" s="262">
        <f>IFERROR(E10/$E$6,"-")</f>
        <v>0</v>
      </c>
      <c r="G10" s="261">
        <v>0</v>
      </c>
      <c r="H10" s="250" t="str">
        <f>IFERROR(G10/E10-1,"-")</f>
        <v>-</v>
      </c>
      <c r="I10" s="251">
        <f>IFERROR(G10-E10,"-")</f>
        <v>0</v>
      </c>
      <c r="J10" s="262">
        <f>IFERROR(G10/$G$6,"-")</f>
        <v>0</v>
      </c>
      <c r="K10" s="261">
        <v>0</v>
      </c>
      <c r="L10" s="250" t="str">
        <f>IFERROR(K10/G10-1,"-")</f>
        <v>-</v>
      </c>
      <c r="M10" s="251">
        <f>IFERROR(K10-G10,"-")</f>
        <v>0</v>
      </c>
      <c r="N10" s="262">
        <f>IFERROR(K10/$K$6,"-")</f>
        <v>0</v>
      </c>
      <c r="O10" s="261">
        <v>0</v>
      </c>
      <c r="P10" s="250" t="str">
        <f>IFERROR(O10/K10-1,"-")</f>
        <v>-</v>
      </c>
      <c r="Q10" s="251">
        <f>IFERROR(O10-K10,"-")</f>
        <v>0</v>
      </c>
      <c r="R10" s="250">
        <f t="shared" si="5"/>
        <v>-1</v>
      </c>
      <c r="S10" s="251">
        <f t="shared" si="6"/>
        <v>-699</v>
      </c>
      <c r="T10" s="262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699</v>
      </c>
      <c r="D11" s="252">
        <v>179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-179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183</v>
      </c>
    </row>
    <row r="14" spans="1:31" s="4" customFormat="1" x14ac:dyDescent="0.25">
      <c r="B14" s="125" t="s">
        <v>184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185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3.052 viajeros 
cuota: 98,3%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67" t="s">
        <v>186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187</v>
      </c>
      <c r="O40" s="14">
        <v>2021</v>
      </c>
      <c r="P40" s="14" t="s">
        <v>187</v>
      </c>
      <c r="Q40" s="14" t="s">
        <v>188</v>
      </c>
      <c r="R40" s="14" t="s">
        <v>189</v>
      </c>
      <c r="S40" s="14" t="s">
        <v>190</v>
      </c>
      <c r="T40" s="87"/>
      <c r="AE40" s="1"/>
    </row>
    <row r="41" spans="2:31" s="4" customFormat="1" ht="18.75" hidden="1" x14ac:dyDescent="0.3">
      <c r="B41" s="224" t="s">
        <v>174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175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176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177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178</v>
      </c>
    </row>
    <row r="45" spans="2:31" s="4" customFormat="1" hidden="1" x14ac:dyDescent="0.25">
      <c r="B45" s="235" t="s">
        <v>179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180</v>
      </c>
    </row>
    <row r="46" spans="2:31" s="4" customFormat="1" hidden="1" x14ac:dyDescent="0.25">
      <c r="B46" s="235" t="s">
        <v>181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182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183</v>
      </c>
    </row>
    <row r="48" spans="2:31" s="4" customFormat="1" hidden="1" x14ac:dyDescent="0.25">
      <c r="B48" s="285" t="s">
        <v>184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185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199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198</v>
      </c>
      <c r="C134" s="228">
        <v>4565</v>
      </c>
      <c r="D134" s="228">
        <v>681</v>
      </c>
      <c r="E134" s="228">
        <v>2535</v>
      </c>
      <c r="F134" s="228">
        <v>3247</v>
      </c>
      <c r="G134" s="229">
        <f>F134/E134-1</f>
        <v>0.28086785009861925</v>
      </c>
      <c r="H134" s="228">
        <f>F134-E134</f>
        <v>712</v>
      </c>
      <c r="I134" s="229">
        <f>F134/F$134</f>
        <v>1</v>
      </c>
      <c r="J134" s="228">
        <v>5439</v>
      </c>
      <c r="K134" s="229">
        <f>J134/J$134</f>
        <v>1</v>
      </c>
      <c r="L134" s="229">
        <f>J134/F134-1</f>
        <v>0.67508469356328926</v>
      </c>
      <c r="M134" s="228">
        <f>J134-F134</f>
        <v>2192</v>
      </c>
      <c r="N134" s="229">
        <f>J134/D134-1</f>
        <v>6.9867841409691627</v>
      </c>
      <c r="O134" s="228">
        <f>J134-D134</f>
        <v>4758</v>
      </c>
      <c r="Q134" s="29"/>
      <c r="R134" s="79"/>
      <c r="Z134" s="1" t="s">
        <v>176</v>
      </c>
      <c r="AE134"/>
    </row>
    <row r="135" spans="1:31" s="4" customFormat="1" x14ac:dyDescent="0.25">
      <c r="B135" s="245" t="s">
        <v>193</v>
      </c>
      <c r="C135" s="246">
        <v>3866</v>
      </c>
      <c r="D135" s="246">
        <v>502</v>
      </c>
      <c r="E135" s="246">
        <v>2535</v>
      </c>
      <c r="F135" s="246">
        <v>3230</v>
      </c>
      <c r="G135" s="250">
        <f>IFERROR(F135/E135-1,"-")</f>
        <v>0.27416173570019731</v>
      </c>
      <c r="H135" s="246">
        <f t="shared" ref="H135:H138" si="14">F135-E135</f>
        <v>695</v>
      </c>
      <c r="I135" s="248">
        <f>F135/F$134</f>
        <v>0.99476439790575921</v>
      </c>
      <c r="J135" s="246">
        <v>5378</v>
      </c>
      <c r="K135" s="247">
        <f t="shared" ref="K135:K138" si="15">J135/J$134</f>
        <v>0.98878470307041733</v>
      </c>
      <c r="L135" s="248">
        <f t="shared" ref="L135:L138" si="16">J135/F135-1</f>
        <v>0.66501547987616094</v>
      </c>
      <c r="M135" s="249">
        <f t="shared" ref="M135:M138" si="17">J135-F135</f>
        <v>2148</v>
      </c>
      <c r="N135" s="247">
        <f t="shared" ref="N135:N138" si="18">J135/D135-1</f>
        <v>9.713147410358566</v>
      </c>
      <c r="O135" s="246">
        <f t="shared" ref="O135:O138" si="19">J135-D135</f>
        <v>4876</v>
      </c>
      <c r="Q135" s="29"/>
      <c r="R135" s="79"/>
      <c r="Z135" s="1" t="s">
        <v>178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0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194</v>
      </c>
      <c r="C138" s="246">
        <v>699</v>
      </c>
      <c r="D138" s="246">
        <v>179</v>
      </c>
      <c r="E138" s="246">
        <v>0</v>
      </c>
      <c r="F138" s="246">
        <v>0</v>
      </c>
      <c r="G138" s="250" t="str">
        <f t="shared" si="20"/>
        <v>-</v>
      </c>
      <c r="H138" s="246">
        <f t="shared" si="14"/>
        <v>0</v>
      </c>
      <c r="I138" s="248">
        <f t="shared" si="21"/>
        <v>0</v>
      </c>
      <c r="J138" s="246">
        <v>0</v>
      </c>
      <c r="K138" s="247">
        <f t="shared" si="15"/>
        <v>0</v>
      </c>
      <c r="L138" s="248" t="e">
        <f t="shared" si="16"/>
        <v>#DIV/0!</v>
      </c>
      <c r="M138" s="249">
        <f t="shared" si="17"/>
        <v>0</v>
      </c>
      <c r="N138" s="247">
        <f t="shared" si="18"/>
        <v>-1</v>
      </c>
      <c r="O138" s="246">
        <f t="shared" si="19"/>
        <v>-179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183</v>
      </c>
    </row>
    <row r="140" spans="1:31" s="4" customFormat="1" ht="32.25" customHeight="1" x14ac:dyDescent="0.25">
      <c r="B140" s="311" t="s">
        <v>197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185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82BF7-FC52-4FF5-A2F6-DCF3B71AF3D3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E967E-E76A-42E3-9C11-760156CEB5CD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200</v>
      </c>
      <c r="C6" s="243">
        <v>5254</v>
      </c>
      <c r="D6" s="243">
        <v>1592</v>
      </c>
      <c r="E6" s="243">
        <v>2335</v>
      </c>
      <c r="F6" s="244">
        <f>E6/$E$6</f>
        <v>1</v>
      </c>
      <c r="G6" s="243">
        <v>2591</v>
      </c>
      <c r="H6" s="244">
        <f>G6/E6-1</f>
        <v>0.10963597430406846</v>
      </c>
      <c r="I6" s="243">
        <f>G6-E6</f>
        <v>256</v>
      </c>
      <c r="J6" s="244">
        <f>G6/$G$6</f>
        <v>1</v>
      </c>
      <c r="K6" s="243">
        <v>12921</v>
      </c>
      <c r="L6" s="244">
        <f t="shared" ref="L6:L12" si="0">K6/G6-1</f>
        <v>3.9868776534156698</v>
      </c>
      <c r="M6" s="243">
        <f t="shared" ref="M6:M12" si="1">K6-G6</f>
        <v>10330</v>
      </c>
      <c r="N6" s="244">
        <f>K6/$K$6</f>
        <v>1</v>
      </c>
      <c r="O6" s="243">
        <v>6705</v>
      </c>
      <c r="P6" s="244">
        <f t="shared" ref="P6:P11" si="2">O6/K6-1</f>
        <v>-0.48107731599721382</v>
      </c>
      <c r="Q6" s="243">
        <f t="shared" ref="Q6:Q12" si="3">O6-K6</f>
        <v>-6216</v>
      </c>
      <c r="R6" s="244">
        <f>O6/C6-1</f>
        <v>0.27617053673391712</v>
      </c>
      <c r="S6" s="243">
        <f>O6-C6</f>
        <v>1451</v>
      </c>
      <c r="T6" s="244">
        <f>O6/$O$6</f>
        <v>1</v>
      </c>
      <c r="V6" s="29"/>
      <c r="W6" s="79"/>
      <c r="AE6" s="1" t="s">
        <v>176</v>
      </c>
    </row>
    <row r="7" spans="1:31" s="4" customFormat="1" x14ac:dyDescent="0.25">
      <c r="B7" s="245" t="s">
        <v>193</v>
      </c>
      <c r="C7" s="246">
        <v>4227</v>
      </c>
      <c r="D7" s="246">
        <v>1421</v>
      </c>
      <c r="E7" s="246">
        <v>2335</v>
      </c>
      <c r="F7" s="247">
        <f t="shared" ref="F7:F12" si="4">E7/$E$6</f>
        <v>1</v>
      </c>
      <c r="G7" s="246">
        <v>2591</v>
      </c>
      <c r="H7" s="248">
        <f>G7/E7-1</f>
        <v>0.10963597430406846</v>
      </c>
      <c r="I7" s="249">
        <f>G7-E7</f>
        <v>256</v>
      </c>
      <c r="J7" s="247">
        <f>G7/$G$6</f>
        <v>1</v>
      </c>
      <c r="K7" s="246">
        <v>12810</v>
      </c>
      <c r="L7" s="250">
        <f t="shared" si="0"/>
        <v>3.9440370513315326</v>
      </c>
      <c r="M7" s="251">
        <f t="shared" si="1"/>
        <v>10219</v>
      </c>
      <c r="N7" s="247">
        <f>K7/$K$6</f>
        <v>0.99140933364290684</v>
      </c>
      <c r="O7" s="246">
        <v>6601</v>
      </c>
      <c r="P7" s="248">
        <f t="shared" si="2"/>
        <v>-0.48469945355191257</v>
      </c>
      <c r="Q7" s="249">
        <f t="shared" si="3"/>
        <v>-6209</v>
      </c>
      <c r="R7" s="248">
        <f t="shared" ref="R7:R10" si="5">O7/C7-1</f>
        <v>0.56162763189022957</v>
      </c>
      <c r="S7" s="249">
        <f t="shared" ref="S7:S10" si="6">O7-C7</f>
        <v>2374</v>
      </c>
      <c r="T7" s="247">
        <f>O7/$O$6</f>
        <v>0.98448918717375089</v>
      </c>
      <c r="V7" s="29"/>
      <c r="W7" s="79"/>
      <c r="AE7" s="1" t="s">
        <v>178</v>
      </c>
    </row>
    <row r="8" spans="1:31" s="4" customFormat="1" x14ac:dyDescent="0.25">
      <c r="B8" s="97" t="s">
        <v>62</v>
      </c>
      <c r="C8" s="252">
        <v>0</v>
      </c>
      <c r="D8" s="252">
        <v>1054</v>
      </c>
      <c r="E8" s="252">
        <v>309</v>
      </c>
      <c r="F8" s="253">
        <f t="shared" si="4"/>
        <v>0.13233404710920771</v>
      </c>
      <c r="G8" s="252">
        <v>0</v>
      </c>
      <c r="H8" s="254">
        <f>IFERROR(G8/E8-1,"-")</f>
        <v>-1</v>
      </c>
      <c r="I8" s="255">
        <f t="shared" ref="I8:I12" si="7">G8-E8</f>
        <v>-309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0</v>
      </c>
      <c r="D9" s="252">
        <v>0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 t="e">
        <f t="shared" si="5"/>
        <v>#DIV/0!</v>
      </c>
      <c r="S9" s="259">
        <f t="shared" si="6"/>
        <v>0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194</v>
      </c>
      <c r="C10" s="261">
        <v>1027</v>
      </c>
      <c r="D10" s="261">
        <v>171</v>
      </c>
      <c r="E10" s="261">
        <v>0</v>
      </c>
      <c r="F10" s="262">
        <f>IFERROR(E10/$E$6,"-")</f>
        <v>0</v>
      </c>
      <c r="G10" s="261">
        <v>0</v>
      </c>
      <c r="H10" s="250" t="str">
        <f>IFERROR(G10/E10-1,"-")</f>
        <v>-</v>
      </c>
      <c r="I10" s="251">
        <f>IFERROR(G10-E10,"-")</f>
        <v>0</v>
      </c>
      <c r="J10" s="262">
        <f>IFERROR(G10/$G$6,"-")</f>
        <v>0</v>
      </c>
      <c r="K10" s="261">
        <v>0</v>
      </c>
      <c r="L10" s="250" t="str">
        <f>IFERROR(K10/G10-1,"-")</f>
        <v>-</v>
      </c>
      <c r="M10" s="251">
        <f>IFERROR(K10-G10,"-")</f>
        <v>0</v>
      </c>
      <c r="N10" s="262">
        <f>IFERROR(K10/$K$6,"-")</f>
        <v>0</v>
      </c>
      <c r="O10" s="261">
        <v>0</v>
      </c>
      <c r="P10" s="250" t="str">
        <f>IFERROR(O10/K10-1,"-")</f>
        <v>-</v>
      </c>
      <c r="Q10" s="251">
        <f>IFERROR(O10-K10,"-")</f>
        <v>0</v>
      </c>
      <c r="R10" s="250">
        <f t="shared" si="5"/>
        <v>-1</v>
      </c>
      <c r="S10" s="251">
        <f t="shared" si="6"/>
        <v>-1027</v>
      </c>
      <c r="T10" s="262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1027</v>
      </c>
      <c r="D11" s="252">
        <v>171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-171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183</v>
      </c>
    </row>
    <row r="14" spans="1:31" s="4" customFormat="1" x14ac:dyDescent="0.25">
      <c r="B14" s="125" t="s">
        <v>184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185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6.601 viajeros 
cuota: 98,4%</v>
      </c>
    </row>
    <row r="20" spans="27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67" t="s">
        <v>186</v>
      </c>
      <c r="C38" s="267"/>
      <c r="D38" s="267"/>
      <c r="E38" s="267"/>
      <c r="F38" s="267"/>
      <c r="G38" s="267"/>
      <c r="H38" s="267"/>
      <c r="I38" s="267"/>
      <c r="J38" s="267"/>
      <c r="K38" s="267"/>
      <c r="L38" s="267"/>
      <c r="M38" s="267"/>
      <c r="N38" s="267"/>
      <c r="O38" s="267"/>
      <c r="P38" s="267"/>
      <c r="Q38" s="267"/>
      <c r="R38" s="267"/>
      <c r="S38" s="267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187</v>
      </c>
      <c r="O40" s="14">
        <v>2021</v>
      </c>
      <c r="P40" s="14" t="s">
        <v>187</v>
      </c>
      <c r="Q40" s="14" t="s">
        <v>188</v>
      </c>
      <c r="R40" s="14" t="s">
        <v>189</v>
      </c>
      <c r="S40" s="14" t="s">
        <v>190</v>
      </c>
      <c r="T40" s="87"/>
      <c r="AE40" s="1"/>
    </row>
    <row r="41" spans="2:31" s="4" customFormat="1" ht="18.75" hidden="1" x14ac:dyDescent="0.3">
      <c r="B41" s="224" t="s">
        <v>174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175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176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177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178</v>
      </c>
    </row>
    <row r="45" spans="2:31" s="4" customFormat="1" hidden="1" x14ac:dyDescent="0.25">
      <c r="B45" s="235" t="s">
        <v>179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180</v>
      </c>
    </row>
    <row r="46" spans="2:31" s="4" customFormat="1" hidden="1" x14ac:dyDescent="0.25">
      <c r="B46" s="235" t="s">
        <v>181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182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183</v>
      </c>
    </row>
    <row r="48" spans="2:31" s="4" customFormat="1" hidden="1" x14ac:dyDescent="0.25">
      <c r="B48" s="285" t="s">
        <v>184</v>
      </c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48"/>
      <c r="AE48" s="1" t="s">
        <v>185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201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200</v>
      </c>
      <c r="C134" s="228">
        <v>5944</v>
      </c>
      <c r="D134" s="228">
        <v>1658</v>
      </c>
      <c r="E134" s="228">
        <v>2415</v>
      </c>
      <c r="F134" s="228">
        <v>3515</v>
      </c>
      <c r="G134" s="229">
        <f>F134/E134-1</f>
        <v>0.45548654244306408</v>
      </c>
      <c r="H134" s="228">
        <f>F134-E134</f>
        <v>1100</v>
      </c>
      <c r="I134" s="229">
        <f>F134/F$134</f>
        <v>1</v>
      </c>
      <c r="J134" s="228">
        <v>14811</v>
      </c>
      <c r="K134" s="229">
        <f>J134/J$134</f>
        <v>1</v>
      </c>
      <c r="L134" s="229">
        <f>J134/F134-1</f>
        <v>3.2136557610241825</v>
      </c>
      <c r="M134" s="228">
        <f>J134-F134</f>
        <v>11296</v>
      </c>
      <c r="N134" s="229">
        <f>J134/D134-1</f>
        <v>7.9330518697225578</v>
      </c>
      <c r="O134" s="228">
        <f>J134-D134</f>
        <v>13153</v>
      </c>
      <c r="Q134" s="29"/>
      <c r="R134" s="79"/>
      <c r="Z134" s="1" t="s">
        <v>176</v>
      </c>
      <c r="AE134"/>
    </row>
    <row r="135" spans="1:31" s="4" customFormat="1" x14ac:dyDescent="0.25">
      <c r="B135" s="245" t="s">
        <v>193</v>
      </c>
      <c r="C135" s="246">
        <v>4791</v>
      </c>
      <c r="D135" s="246">
        <v>1487</v>
      </c>
      <c r="E135" s="246">
        <v>2415</v>
      </c>
      <c r="F135" s="246">
        <v>3508</v>
      </c>
      <c r="G135" s="250">
        <f>IFERROR(F135/E135-1,"-")</f>
        <v>0.45258799171842656</v>
      </c>
      <c r="H135" s="246">
        <f t="shared" ref="H135:H138" si="14">F135-E135</f>
        <v>1093</v>
      </c>
      <c r="I135" s="248">
        <f>F135/F$134</f>
        <v>0.99800853485064012</v>
      </c>
      <c r="J135" s="246">
        <v>14700</v>
      </c>
      <c r="K135" s="247">
        <f t="shared" ref="K135:K138" si="15">J135/J$134</f>
        <v>0.99250557018432251</v>
      </c>
      <c r="L135" s="248">
        <f t="shared" ref="L135:L138" si="16">J135/F135-1</f>
        <v>3.1904218928164196</v>
      </c>
      <c r="M135" s="249">
        <f t="shared" ref="M135:M138" si="17">J135-F135</f>
        <v>11192</v>
      </c>
      <c r="N135" s="247">
        <f t="shared" ref="N135:N138" si="18">J135/D135-1</f>
        <v>8.8856758574310692</v>
      </c>
      <c r="O135" s="246">
        <f t="shared" ref="O135:O138" si="19">J135-D135</f>
        <v>13213</v>
      </c>
      <c r="Q135" s="29"/>
      <c r="R135" s="79"/>
      <c r="Z135" s="1" t="s">
        <v>178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0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194</v>
      </c>
      <c r="C138" s="246">
        <v>1153</v>
      </c>
      <c r="D138" s="246">
        <v>171</v>
      </c>
      <c r="E138" s="246">
        <v>0</v>
      </c>
      <c r="F138" s="246">
        <v>0</v>
      </c>
      <c r="G138" s="250" t="str">
        <f t="shared" si="20"/>
        <v>-</v>
      </c>
      <c r="H138" s="246">
        <f t="shared" si="14"/>
        <v>0</v>
      </c>
      <c r="I138" s="248">
        <f t="shared" si="21"/>
        <v>0</v>
      </c>
      <c r="J138" s="246">
        <v>0</v>
      </c>
      <c r="K138" s="247">
        <f t="shared" si="15"/>
        <v>0</v>
      </c>
      <c r="L138" s="248" t="e">
        <f t="shared" si="16"/>
        <v>#DIV/0!</v>
      </c>
      <c r="M138" s="249">
        <f t="shared" si="17"/>
        <v>0</v>
      </c>
      <c r="N138" s="247">
        <f t="shared" si="18"/>
        <v>-1</v>
      </c>
      <c r="O138" s="246">
        <f t="shared" si="19"/>
        <v>-171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183</v>
      </c>
    </row>
    <row r="140" spans="1:31" s="4" customFormat="1" ht="32.25" customHeight="1" x14ac:dyDescent="0.25">
      <c r="B140" s="311" t="s">
        <v>197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185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B546B-B111-43DA-916C-6D1991EF6621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203</v>
      </c>
      <c r="C6" s="243">
        <v>910213</v>
      </c>
      <c r="D6" s="243">
        <v>408177</v>
      </c>
      <c r="E6" s="243">
        <v>686635</v>
      </c>
      <c r="F6" s="244">
        <f>E6/$E$6</f>
        <v>1</v>
      </c>
      <c r="G6" s="243">
        <v>883151</v>
      </c>
      <c r="H6" s="244">
        <f>G6/E6-1</f>
        <v>0.28620154812964671</v>
      </c>
      <c r="I6" s="243">
        <f>G6-E6</f>
        <v>196516</v>
      </c>
      <c r="J6" s="244">
        <f>G6/$G$6</f>
        <v>1</v>
      </c>
      <c r="K6" s="243">
        <v>913897</v>
      </c>
      <c r="L6" s="244">
        <f>K6/G6-1</f>
        <v>3.4813978583503769E-2</v>
      </c>
      <c r="M6" s="243">
        <f>K6-G6</f>
        <v>30746</v>
      </c>
      <c r="N6" s="244">
        <f>K6/$K$6</f>
        <v>1</v>
      </c>
      <c r="O6" s="243">
        <v>920763</v>
      </c>
      <c r="P6" s="244">
        <f>O6/K6-1</f>
        <v>7.512881648588321E-3</v>
      </c>
      <c r="Q6" s="243">
        <f>O6-K6</f>
        <v>6866</v>
      </c>
      <c r="R6" s="244">
        <f>IFERROR(O6/C6-1,"-")</f>
        <v>1.1590693606881031E-2</v>
      </c>
      <c r="S6" s="243">
        <f>O6-C6</f>
        <v>10550</v>
      </c>
      <c r="T6" s="244">
        <f>O6/$O$6</f>
        <v>1</v>
      </c>
      <c r="V6" s="29"/>
      <c r="W6" s="79"/>
      <c r="AE6" s="1" t="s">
        <v>176</v>
      </c>
    </row>
    <row r="7" spans="1:31" s="4" customFormat="1" x14ac:dyDescent="0.25">
      <c r="B7" s="235" t="s">
        <v>44</v>
      </c>
      <c r="C7" s="252">
        <v>200261</v>
      </c>
      <c r="D7" s="252">
        <v>91009</v>
      </c>
      <c r="E7" s="252">
        <v>225060</v>
      </c>
      <c r="F7" s="258">
        <f t="shared" ref="F7:F16" si="0">E7/$E$6</f>
        <v>0.32777239727074792</v>
      </c>
      <c r="G7" s="252">
        <v>184306</v>
      </c>
      <c r="H7" s="260">
        <f>G7/E7-1</f>
        <v>-0.18108060072869459</v>
      </c>
      <c r="I7" s="259">
        <f>G7-E7</f>
        <v>-40754</v>
      </c>
      <c r="J7" s="258">
        <f>G7/$G$6</f>
        <v>0.2086913789374637</v>
      </c>
      <c r="K7" s="252">
        <v>161501</v>
      </c>
      <c r="L7" s="260">
        <f>K7/G7-1</f>
        <v>-0.12373444163510683</v>
      </c>
      <c r="M7" s="259">
        <f>K7-G7</f>
        <v>-22805</v>
      </c>
      <c r="N7" s="258">
        <f>K7/$K$6</f>
        <v>0.17671685102369306</v>
      </c>
      <c r="O7" s="252">
        <v>142945</v>
      </c>
      <c r="P7" s="260">
        <f>O7/K7-1</f>
        <v>-0.11489712138005337</v>
      </c>
      <c r="Q7" s="259">
        <f>O7-K7</f>
        <v>-18556</v>
      </c>
      <c r="R7" s="260">
        <f t="shared" ref="R7:R16" si="1">IFERROR(O7/C7-1,"-")</f>
        <v>-0.2862065005168255</v>
      </c>
      <c r="S7" s="259">
        <f t="shared" ref="S7:S16" si="2">O7-C7</f>
        <v>-57316</v>
      </c>
      <c r="T7" s="258">
        <f>O7/$O$6</f>
        <v>0.15524624686265628</v>
      </c>
      <c r="V7" s="29"/>
      <c r="W7" s="79"/>
      <c r="AE7" s="1" t="s">
        <v>178</v>
      </c>
    </row>
    <row r="8" spans="1:31" s="4" customFormat="1" x14ac:dyDescent="0.25">
      <c r="B8" s="235" t="s">
        <v>45</v>
      </c>
      <c r="C8" s="252">
        <v>111759</v>
      </c>
      <c r="D8" s="252">
        <v>41966</v>
      </c>
      <c r="E8" s="252">
        <v>69889</v>
      </c>
      <c r="F8" s="258">
        <f t="shared" si="0"/>
        <v>0.10178479104618902</v>
      </c>
      <c r="G8" s="252">
        <v>110023</v>
      </c>
      <c r="H8" s="260">
        <f t="shared" ref="H8:H16" si="3">G8/E8-1</f>
        <v>0.57425345905650382</v>
      </c>
      <c r="I8" s="259">
        <f t="shared" ref="I8:I16" si="4">G8-E8</f>
        <v>40134</v>
      </c>
      <c r="J8" s="258">
        <f t="shared" ref="J8:J16" si="5">G8/$G$6</f>
        <v>0.12458005482641134</v>
      </c>
      <c r="K8" s="252">
        <v>104488</v>
      </c>
      <c r="L8" s="260">
        <f t="shared" ref="L8:L16" si="6">K8/G8-1</f>
        <v>-5.0307662943202769E-2</v>
      </c>
      <c r="M8" s="259">
        <f t="shared" ref="M8:M16" si="7">K8-G8</f>
        <v>-5535</v>
      </c>
      <c r="N8" s="258">
        <f t="shared" ref="N8:N16" si="8">K8/$K$6</f>
        <v>0.11433235911705586</v>
      </c>
      <c r="O8" s="252">
        <v>100942</v>
      </c>
      <c r="P8" s="260">
        <f t="shared" ref="P8:P16" si="9">O8/K8-1</f>
        <v>-3.3936911415664905E-2</v>
      </c>
      <c r="Q8" s="259">
        <f t="shared" ref="Q8:Q16" si="10">O8-K8</f>
        <v>-3546</v>
      </c>
      <c r="R8" s="260">
        <f t="shared" si="1"/>
        <v>-9.6788625524566241E-2</v>
      </c>
      <c r="S8" s="259">
        <f t="shared" si="2"/>
        <v>-10817</v>
      </c>
      <c r="T8" s="258">
        <f t="shared" ref="T8:T16" si="11">O8/$O$6</f>
        <v>0.10962864493903426</v>
      </c>
      <c r="V8" s="29"/>
      <c r="W8" s="79"/>
      <c r="AE8" s="1"/>
    </row>
    <row r="9" spans="1:31" s="4" customFormat="1" x14ac:dyDescent="0.25">
      <c r="B9" s="235" t="s">
        <v>46</v>
      </c>
      <c r="C9" s="252">
        <v>9302</v>
      </c>
      <c r="D9" s="252">
        <v>2244</v>
      </c>
      <c r="E9" s="252">
        <v>4565</v>
      </c>
      <c r="F9" s="253">
        <f t="shared" si="0"/>
        <v>6.6483648517771448E-3</v>
      </c>
      <c r="G9" s="252">
        <v>4856</v>
      </c>
      <c r="H9" s="264">
        <f t="shared" si="3"/>
        <v>6.3745892661555281E-2</v>
      </c>
      <c r="I9" s="255">
        <f t="shared" si="4"/>
        <v>291</v>
      </c>
      <c r="J9" s="253">
        <f t="shared" si="5"/>
        <v>5.4984934626128483E-3</v>
      </c>
      <c r="K9" s="252">
        <v>17500</v>
      </c>
      <c r="L9" s="260">
        <f t="shared" si="6"/>
        <v>2.603789126853377</v>
      </c>
      <c r="M9" s="259">
        <f t="shared" si="7"/>
        <v>12644</v>
      </c>
      <c r="N9" s="258">
        <f t="shared" si="8"/>
        <v>1.9148766217637218E-2</v>
      </c>
      <c r="O9" s="252">
        <v>9811</v>
      </c>
      <c r="P9" s="260">
        <f t="shared" si="9"/>
        <v>-0.43937142857142852</v>
      </c>
      <c r="Q9" s="259">
        <f t="shared" si="10"/>
        <v>-7689</v>
      </c>
      <c r="R9" s="260">
        <f t="shared" si="1"/>
        <v>5.4719415179531383E-2</v>
      </c>
      <c r="S9" s="259">
        <f t="shared" si="2"/>
        <v>509</v>
      </c>
      <c r="T9" s="258">
        <f t="shared" si="11"/>
        <v>1.0655293490290117E-2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308801</v>
      </c>
      <c r="D10" s="252">
        <v>85786</v>
      </c>
      <c r="E10" s="252">
        <v>151359</v>
      </c>
      <c r="F10" s="258">
        <f t="shared" si="0"/>
        <v>0.22043589388831039</v>
      </c>
      <c r="G10" s="252">
        <v>297779</v>
      </c>
      <c r="H10" s="260">
        <f t="shared" si="3"/>
        <v>0.96736897046095716</v>
      </c>
      <c r="I10" s="259">
        <f t="shared" si="4"/>
        <v>146420</v>
      </c>
      <c r="J10" s="258">
        <f t="shared" si="5"/>
        <v>0.33717790049493235</v>
      </c>
      <c r="K10" s="252">
        <v>304437</v>
      </c>
      <c r="L10" s="260">
        <f t="shared" si="6"/>
        <v>2.2358863452426103E-2</v>
      </c>
      <c r="M10" s="259">
        <f t="shared" si="7"/>
        <v>6658</v>
      </c>
      <c r="N10" s="258">
        <f t="shared" si="8"/>
        <v>0.3331195966285041</v>
      </c>
      <c r="O10" s="252">
        <v>336795</v>
      </c>
      <c r="P10" s="260">
        <f t="shared" si="9"/>
        <v>0.10628800047300424</v>
      </c>
      <c r="Q10" s="259">
        <f t="shared" si="10"/>
        <v>32358</v>
      </c>
      <c r="R10" s="260">
        <f t="shared" si="1"/>
        <v>9.06538515095483E-2</v>
      </c>
      <c r="S10" s="259">
        <f t="shared" si="2"/>
        <v>27994</v>
      </c>
      <c r="T10" s="258">
        <f>O10/$O$6</f>
        <v>0.36577816441364391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26438</v>
      </c>
      <c r="D11" s="252">
        <v>26699</v>
      </c>
      <c r="E11" s="252">
        <v>39694</v>
      </c>
      <c r="F11" s="253">
        <f t="shared" si="0"/>
        <v>5.7809462086843809E-2</v>
      </c>
      <c r="G11" s="252">
        <v>42099</v>
      </c>
      <c r="H11" s="264">
        <f t="shared" si="3"/>
        <v>6.0588502040610726E-2</v>
      </c>
      <c r="I11" s="255">
        <f t="shared" si="4"/>
        <v>2405</v>
      </c>
      <c r="J11" s="253">
        <f t="shared" si="5"/>
        <v>4.7669084901675929E-2</v>
      </c>
      <c r="K11" s="252">
        <v>49296</v>
      </c>
      <c r="L11" s="260">
        <f t="shared" si="6"/>
        <v>0.17095417943419089</v>
      </c>
      <c r="M11" s="259">
        <f t="shared" si="7"/>
        <v>7197</v>
      </c>
      <c r="N11" s="258">
        <f t="shared" si="8"/>
        <v>5.3940433112265387E-2</v>
      </c>
      <c r="O11" s="252">
        <v>44255</v>
      </c>
      <c r="P11" s="260">
        <f t="shared" si="9"/>
        <v>-0.10225981824083086</v>
      </c>
      <c r="Q11" s="259">
        <f t="shared" si="10"/>
        <v>-5041</v>
      </c>
      <c r="R11" s="260">
        <f t="shared" si="1"/>
        <v>0.67391633255163019</v>
      </c>
      <c r="S11" s="259">
        <f t="shared" si="2"/>
        <v>17817</v>
      </c>
      <c r="T11" s="258">
        <f t="shared" si="11"/>
        <v>4.8063399593597921E-2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98414</v>
      </c>
      <c r="D12" s="252">
        <v>43048</v>
      </c>
      <c r="E12" s="252">
        <v>81482</v>
      </c>
      <c r="F12" s="258">
        <f t="shared" si="0"/>
        <v>0.11866857937623337</v>
      </c>
      <c r="G12" s="252">
        <v>110405</v>
      </c>
      <c r="H12" s="260">
        <f t="shared" si="3"/>
        <v>0.35496183206106879</v>
      </c>
      <c r="I12" s="259">
        <f t="shared" si="4"/>
        <v>28923</v>
      </c>
      <c r="J12" s="258">
        <f t="shared" si="5"/>
        <v>0.12501259693982117</v>
      </c>
      <c r="K12" s="252">
        <v>122286</v>
      </c>
      <c r="L12" s="260">
        <f t="shared" si="6"/>
        <v>0.10761287985145596</v>
      </c>
      <c r="M12" s="259">
        <f t="shared" si="7"/>
        <v>11881</v>
      </c>
      <c r="N12" s="258">
        <f t="shared" si="8"/>
        <v>0.13380720146799913</v>
      </c>
      <c r="O12" s="252">
        <v>128586</v>
      </c>
      <c r="P12" s="260">
        <f t="shared" si="9"/>
        <v>5.1518571218291509E-2</v>
      </c>
      <c r="Q12" s="259">
        <f t="shared" si="10"/>
        <v>6300</v>
      </c>
      <c r="R12" s="260">
        <f t="shared" si="1"/>
        <v>0.30658239681346156</v>
      </c>
      <c r="S12" s="259">
        <f t="shared" si="2"/>
        <v>30172</v>
      </c>
      <c r="T12" s="258">
        <f t="shared" si="11"/>
        <v>0.13965157157705077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29398</v>
      </c>
      <c r="D13" s="252">
        <v>12382</v>
      </c>
      <c r="E13" s="252">
        <v>16085</v>
      </c>
      <c r="F13" s="253">
        <f t="shared" si="0"/>
        <v>2.3425837599306765E-2</v>
      </c>
      <c r="G13" s="252">
        <v>27294</v>
      </c>
      <c r="H13" s="264">
        <f t="shared" si="3"/>
        <v>0.69686042897109113</v>
      </c>
      <c r="I13" s="255">
        <f t="shared" si="4"/>
        <v>11209</v>
      </c>
      <c r="J13" s="253">
        <f t="shared" si="5"/>
        <v>3.0905247234051709E-2</v>
      </c>
      <c r="K13" s="252">
        <v>32685</v>
      </c>
      <c r="L13" s="260">
        <f t="shared" si="6"/>
        <v>0.19751593756869634</v>
      </c>
      <c r="M13" s="259">
        <f t="shared" si="7"/>
        <v>5391</v>
      </c>
      <c r="N13" s="258">
        <f t="shared" si="8"/>
        <v>3.5764424218484137E-2</v>
      </c>
      <c r="O13" s="252">
        <v>29315</v>
      </c>
      <c r="P13" s="260">
        <f t="shared" si="9"/>
        <v>-0.1031054000305951</v>
      </c>
      <c r="Q13" s="259">
        <f t="shared" si="10"/>
        <v>-3370</v>
      </c>
      <c r="R13" s="260">
        <f t="shared" si="1"/>
        <v>-2.8233213143751268E-3</v>
      </c>
      <c r="S13" s="259">
        <f t="shared" si="2"/>
        <v>-83</v>
      </c>
      <c r="T13" s="258">
        <f t="shared" si="11"/>
        <v>3.1837725886031475E-2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41432</v>
      </c>
      <c r="D14" s="252">
        <v>18408</v>
      </c>
      <c r="E14" s="252">
        <v>41930</v>
      </c>
      <c r="F14" s="258">
        <f t="shared" si="0"/>
        <v>6.1065922943048342E-2</v>
      </c>
      <c r="G14" s="252">
        <v>26151</v>
      </c>
      <c r="H14" s="260">
        <f t="shared" si="3"/>
        <v>-0.37631767231099456</v>
      </c>
      <c r="I14" s="259">
        <f t="shared" si="4"/>
        <v>-15779</v>
      </c>
      <c r="J14" s="258">
        <f t="shared" si="5"/>
        <v>2.9611017821414457E-2</v>
      </c>
      <c r="K14" s="252">
        <v>28851</v>
      </c>
      <c r="L14" s="260">
        <f t="shared" si="6"/>
        <v>0.10324652976941606</v>
      </c>
      <c r="M14" s="259">
        <f t="shared" si="7"/>
        <v>2700</v>
      </c>
      <c r="N14" s="258">
        <f t="shared" si="8"/>
        <v>3.1569203094002934E-2</v>
      </c>
      <c r="O14" s="252">
        <v>26485</v>
      </c>
      <c r="P14" s="260">
        <f t="shared" si="9"/>
        <v>-8.2007556063914633E-2</v>
      </c>
      <c r="Q14" s="259">
        <f t="shared" si="10"/>
        <v>-2366</v>
      </c>
      <c r="R14" s="260">
        <f t="shared" si="1"/>
        <v>-0.36075979918903267</v>
      </c>
      <c r="S14" s="259">
        <f t="shared" si="2"/>
        <v>-14947</v>
      </c>
      <c r="T14" s="258">
        <f t="shared" si="11"/>
        <v>2.8764187961505837E-2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37493</v>
      </c>
      <c r="D15" s="252">
        <v>20131</v>
      </c>
      <c r="E15" s="252">
        <v>23891</v>
      </c>
      <c r="F15" s="253">
        <f t="shared" si="0"/>
        <v>3.4794323039169281E-2</v>
      </c>
      <c r="G15" s="252">
        <v>30651</v>
      </c>
      <c r="H15" s="264">
        <f t="shared" si="3"/>
        <v>0.28295173914863336</v>
      </c>
      <c r="I15" s="255">
        <f t="shared" si="4"/>
        <v>6760</v>
      </c>
      <c r="J15" s="253">
        <f t="shared" si="5"/>
        <v>3.4706409209750086E-2</v>
      </c>
      <c r="K15" s="252">
        <v>40798</v>
      </c>
      <c r="L15" s="260">
        <f t="shared" si="6"/>
        <v>0.33104955792633195</v>
      </c>
      <c r="M15" s="259">
        <f t="shared" si="7"/>
        <v>10147</v>
      </c>
      <c r="N15" s="258">
        <f t="shared" si="8"/>
        <v>4.4641792236980754E-2</v>
      </c>
      <c r="O15" s="252">
        <v>53591</v>
      </c>
      <c r="P15" s="260">
        <f t="shared" si="9"/>
        <v>0.31356929261238298</v>
      </c>
      <c r="Q15" s="259">
        <f t="shared" si="10"/>
        <v>12793</v>
      </c>
      <c r="R15" s="260">
        <f t="shared" si="1"/>
        <v>0.42936014722748239</v>
      </c>
      <c r="S15" s="259">
        <f t="shared" si="2"/>
        <v>16098</v>
      </c>
      <c r="T15" s="258">
        <f t="shared" si="11"/>
        <v>5.8202816577121369E-2</v>
      </c>
      <c r="V15" s="29"/>
      <c r="W15" s="79"/>
      <c r="AE15" s="1"/>
    </row>
    <row r="16" spans="1:31" s="4" customFormat="1" x14ac:dyDescent="0.25">
      <c r="B16" s="235" t="s">
        <v>204</v>
      </c>
      <c r="C16" s="252">
        <f>C6-SUM(C7:C15)</f>
        <v>46915</v>
      </c>
      <c r="D16" s="252">
        <f>D6-SUM(D7:D15)</f>
        <v>66504</v>
      </c>
      <c r="E16" s="252">
        <f>E6-SUM(E7:E15)</f>
        <v>32680</v>
      </c>
      <c r="F16" s="258">
        <f t="shared" si="0"/>
        <v>4.7594427898373953E-2</v>
      </c>
      <c r="G16" s="252">
        <f>G6-SUM(G7:G15)</f>
        <v>49587</v>
      </c>
      <c r="H16" s="260">
        <f t="shared" si="3"/>
        <v>0.51735006119951032</v>
      </c>
      <c r="I16" s="259">
        <f t="shared" si="4"/>
        <v>16907</v>
      </c>
      <c r="J16" s="258">
        <f t="shared" si="5"/>
        <v>5.614781617186642E-2</v>
      </c>
      <c r="K16" s="252">
        <f>K6-SUM(K7:K15)</f>
        <v>52055</v>
      </c>
      <c r="L16" s="260">
        <f t="shared" si="6"/>
        <v>4.9771109363341282E-2</v>
      </c>
      <c r="M16" s="259">
        <f t="shared" si="7"/>
        <v>2468</v>
      </c>
      <c r="N16" s="258">
        <f t="shared" si="8"/>
        <v>5.6959372883377449E-2</v>
      </c>
      <c r="O16" s="252">
        <f>O6-SUM(O7:O15)</f>
        <v>48038</v>
      </c>
      <c r="P16" s="260">
        <f t="shared" si="9"/>
        <v>-7.7168379598501535E-2</v>
      </c>
      <c r="Q16" s="259">
        <f t="shared" si="10"/>
        <v>-4017</v>
      </c>
      <c r="R16" s="260">
        <f t="shared" si="1"/>
        <v>2.3936907172546151E-2</v>
      </c>
      <c r="S16" s="259">
        <f t="shared" si="2"/>
        <v>1123</v>
      </c>
      <c r="T16" s="258">
        <f t="shared" si="11"/>
        <v>5.2171948699068056E-2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183</v>
      </c>
    </row>
    <row r="18" spans="2:31" s="4" customFormat="1" x14ac:dyDescent="0.25">
      <c r="B18" s="125" t="s">
        <v>184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185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186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187</v>
      </c>
      <c r="O44" s="14">
        <v>2021</v>
      </c>
      <c r="P44" s="14" t="s">
        <v>187</v>
      </c>
      <c r="Q44" s="14" t="s">
        <v>188</v>
      </c>
      <c r="R44" s="14" t="s">
        <v>189</v>
      </c>
      <c r="S44" s="14" t="s">
        <v>190</v>
      </c>
      <c r="T44" s="87"/>
      <c r="AE44" s="1"/>
    </row>
    <row r="45" spans="2:31" s="4" customFormat="1" ht="18.75" hidden="1" x14ac:dyDescent="0.3">
      <c r="B45" s="224" t="s">
        <v>174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175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176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177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178</v>
      </c>
    </row>
    <row r="49" spans="2:31" s="4" customFormat="1" hidden="1" x14ac:dyDescent="0.25">
      <c r="B49" s="235" t="s">
        <v>179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180</v>
      </c>
    </row>
    <row r="50" spans="2:31" s="4" customFormat="1" hidden="1" x14ac:dyDescent="0.25">
      <c r="B50" s="235" t="s">
        <v>181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182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183</v>
      </c>
    </row>
    <row r="52" spans="2:31" s="4" customFormat="1" hidden="1" x14ac:dyDescent="0.25">
      <c r="B52" s="285" t="s">
        <v>184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185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203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176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178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204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183</v>
      </c>
    </row>
    <row r="148" spans="2:31" s="4" customFormat="1" x14ac:dyDescent="0.25">
      <c r="B148" s="125" t="s">
        <v>184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185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E6C2A-9163-4B59-9774-1890B386DB88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203</v>
      </c>
      <c r="C6" s="243">
        <v>546340</v>
      </c>
      <c r="D6" s="243">
        <v>228467</v>
      </c>
      <c r="E6" s="243">
        <v>321555</v>
      </c>
      <c r="F6" s="244">
        <f>E6/$E$6</f>
        <v>1</v>
      </c>
      <c r="G6" s="243">
        <v>508787</v>
      </c>
      <c r="H6" s="244">
        <f>G6/E6-1</f>
        <v>0.58227052914742417</v>
      </c>
      <c r="I6" s="243">
        <f>G6-E6</f>
        <v>187232</v>
      </c>
      <c r="J6" s="244">
        <f>G6/$G$6</f>
        <v>1</v>
      </c>
      <c r="K6" s="243">
        <v>532909</v>
      </c>
      <c r="L6" s="244">
        <f>K6/G6-1</f>
        <v>4.7410802555882814E-2</v>
      </c>
      <c r="M6" s="243">
        <f>K6-G6</f>
        <v>24122</v>
      </c>
      <c r="N6" s="244">
        <f>K6/$K$6</f>
        <v>1</v>
      </c>
      <c r="O6" s="243">
        <v>549555</v>
      </c>
      <c r="P6" s="244">
        <f>O6/K6-1</f>
        <v>3.1236102223831885E-2</v>
      </c>
      <c r="Q6" s="243">
        <f>O6-K6</f>
        <v>16646</v>
      </c>
      <c r="R6" s="244">
        <f>IFERROR(O6/C6-1,"-")</f>
        <v>5.884613976644637E-3</v>
      </c>
      <c r="S6" s="243">
        <f>O6-C6</f>
        <v>3215</v>
      </c>
      <c r="T6" s="244">
        <f>O6/$O$6</f>
        <v>1</v>
      </c>
      <c r="V6" s="29"/>
      <c r="W6" s="79"/>
      <c r="AE6" s="1" t="s">
        <v>176</v>
      </c>
    </row>
    <row r="7" spans="1:31" s="4" customFormat="1" x14ac:dyDescent="0.25">
      <c r="B7" s="235" t="s">
        <v>44</v>
      </c>
      <c r="C7" s="252">
        <v>97446</v>
      </c>
      <c r="D7" s="252">
        <v>38835</v>
      </c>
      <c r="E7" s="252">
        <v>107446</v>
      </c>
      <c r="F7" s="258">
        <f t="shared" ref="F7:F16" si="0">E7/$E$6</f>
        <v>0.33414501407224267</v>
      </c>
      <c r="G7" s="252">
        <v>106093</v>
      </c>
      <c r="H7" s="260">
        <f>G7/E7-1</f>
        <v>-1.2592371982204975E-2</v>
      </c>
      <c r="I7" s="259">
        <f>G7-E7</f>
        <v>-1353</v>
      </c>
      <c r="J7" s="258">
        <f>G7/$G$6</f>
        <v>0.20852144414067184</v>
      </c>
      <c r="K7" s="252">
        <v>92954</v>
      </c>
      <c r="L7" s="260">
        <f>K7/G7-1</f>
        <v>-0.12384417445071771</v>
      </c>
      <c r="M7" s="259">
        <f>K7-G7</f>
        <v>-13139</v>
      </c>
      <c r="N7" s="258">
        <f>K7/$K$6</f>
        <v>0.1744275289026832</v>
      </c>
      <c r="O7" s="252">
        <v>88222</v>
      </c>
      <c r="P7" s="260">
        <f>O7/K7-1</f>
        <v>-5.0906900187189352E-2</v>
      </c>
      <c r="Q7" s="259">
        <f>O7-K7</f>
        <v>-4732</v>
      </c>
      <c r="R7" s="260">
        <f t="shared" ref="R7:R16" si="1">IFERROR(O7/C7-1,"-")</f>
        <v>-9.4657553927303351E-2</v>
      </c>
      <c r="S7" s="259">
        <f t="shared" ref="S7:S16" si="2">O7-C7</f>
        <v>-9224</v>
      </c>
      <c r="T7" s="258">
        <f>O7/$O$6</f>
        <v>0.16053352257735803</v>
      </c>
      <c r="V7" s="29"/>
      <c r="W7" s="79"/>
      <c r="AE7" s="1" t="s">
        <v>178</v>
      </c>
    </row>
    <row r="8" spans="1:31" s="4" customFormat="1" x14ac:dyDescent="0.25">
      <c r="B8" s="235" t="s">
        <v>45</v>
      </c>
      <c r="C8" s="252">
        <v>66231</v>
      </c>
      <c r="D8" s="252">
        <v>21414</v>
      </c>
      <c r="E8" s="252">
        <v>31177</v>
      </c>
      <c r="F8" s="258">
        <f t="shared" si="0"/>
        <v>9.6956974701062029E-2</v>
      </c>
      <c r="G8" s="252">
        <v>65553</v>
      </c>
      <c r="H8" s="260">
        <f t="shared" ref="H8:H16" si="3">G8/E8-1</f>
        <v>1.1026076915675018</v>
      </c>
      <c r="I8" s="259">
        <f t="shared" ref="I8:I16" si="4">G8-E8</f>
        <v>34376</v>
      </c>
      <c r="J8" s="258">
        <f t="shared" ref="J8:J16" si="5">G8/$G$6</f>
        <v>0.12884173534308069</v>
      </c>
      <c r="K8" s="252">
        <v>58131</v>
      </c>
      <c r="L8" s="260">
        <f t="shared" ref="L8:L16" si="6">K8/G8-1</f>
        <v>-0.11322136286668805</v>
      </c>
      <c r="M8" s="259">
        <f t="shared" ref="M8:M16" si="7">K8-G8</f>
        <v>-7422</v>
      </c>
      <c r="N8" s="258">
        <f t="shared" ref="N8:N16" si="8">K8/$K$6</f>
        <v>0.1090824136953964</v>
      </c>
      <c r="O8" s="252">
        <v>55491</v>
      </c>
      <c r="P8" s="260">
        <f t="shared" ref="P8:P16" si="9">O8/K8-1</f>
        <v>-4.5414666873096921E-2</v>
      </c>
      <c r="Q8" s="259">
        <f t="shared" ref="Q8:Q16" si="10">O8-K8</f>
        <v>-2640</v>
      </c>
      <c r="R8" s="260">
        <f t="shared" si="1"/>
        <v>-0.16215971372922044</v>
      </c>
      <c r="S8" s="259">
        <f t="shared" si="2"/>
        <v>-10740</v>
      </c>
      <c r="T8" s="258">
        <f t="shared" ref="T8:T16" si="11">O8/$O$6</f>
        <v>0.10097442476185277</v>
      </c>
      <c r="V8" s="29"/>
      <c r="W8" s="79"/>
      <c r="AE8" s="1"/>
    </row>
    <row r="9" spans="1:31" s="4" customFormat="1" x14ac:dyDescent="0.25">
      <c r="B9" s="235" t="s">
        <v>46</v>
      </c>
      <c r="C9" s="252">
        <v>4048</v>
      </c>
      <c r="D9" s="252">
        <v>652</v>
      </c>
      <c r="E9" s="252">
        <v>2230</v>
      </c>
      <c r="F9" s="253">
        <f t="shared" si="0"/>
        <v>6.935049991447808E-3</v>
      </c>
      <c r="G9" s="252">
        <v>2265</v>
      </c>
      <c r="H9" s="264">
        <f t="shared" si="3"/>
        <v>1.5695067264573925E-2</v>
      </c>
      <c r="I9" s="255">
        <f t="shared" si="4"/>
        <v>35</v>
      </c>
      <c r="J9" s="253">
        <f t="shared" si="5"/>
        <v>4.451764687383915E-3</v>
      </c>
      <c r="K9" s="252">
        <v>4579</v>
      </c>
      <c r="L9" s="260">
        <f t="shared" si="6"/>
        <v>1.021633554083885</v>
      </c>
      <c r="M9" s="259">
        <f t="shared" si="7"/>
        <v>2314</v>
      </c>
      <c r="N9" s="258">
        <f t="shared" si="8"/>
        <v>8.5924613770831416E-3</v>
      </c>
      <c r="O9" s="252">
        <v>3106</v>
      </c>
      <c r="P9" s="260">
        <f t="shared" si="9"/>
        <v>-0.32168595763267094</v>
      </c>
      <c r="Q9" s="259">
        <f t="shared" si="10"/>
        <v>-1473</v>
      </c>
      <c r="R9" s="260">
        <f t="shared" si="1"/>
        <v>-0.23270750988142297</v>
      </c>
      <c r="S9" s="259">
        <f t="shared" si="2"/>
        <v>-942</v>
      </c>
      <c r="T9" s="258">
        <f t="shared" si="11"/>
        <v>5.6518455841544522E-3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246140</v>
      </c>
      <c r="D10" s="252">
        <v>65110</v>
      </c>
      <c r="E10" s="252">
        <v>95314</v>
      </c>
      <c r="F10" s="258">
        <f t="shared" si="0"/>
        <v>0.29641585420845579</v>
      </c>
      <c r="G10" s="252">
        <v>211099</v>
      </c>
      <c r="H10" s="260">
        <f t="shared" si="3"/>
        <v>1.2147743248630842</v>
      </c>
      <c r="I10" s="259">
        <f t="shared" si="4"/>
        <v>115785</v>
      </c>
      <c r="J10" s="258">
        <f t="shared" si="5"/>
        <v>0.41490643432320401</v>
      </c>
      <c r="K10" s="252">
        <v>221702</v>
      </c>
      <c r="L10" s="260">
        <f t="shared" si="6"/>
        <v>5.0227618321261547E-2</v>
      </c>
      <c r="M10" s="259">
        <f t="shared" si="7"/>
        <v>10603</v>
      </c>
      <c r="N10" s="258">
        <f t="shared" si="8"/>
        <v>0.41602224770082696</v>
      </c>
      <c r="O10" s="252">
        <v>242379</v>
      </c>
      <c r="P10" s="260">
        <f t="shared" si="9"/>
        <v>9.3264832973992018E-2</v>
      </c>
      <c r="Q10" s="259">
        <f t="shared" si="10"/>
        <v>20677</v>
      </c>
      <c r="R10" s="260">
        <f t="shared" si="1"/>
        <v>-1.5279921995612233E-2</v>
      </c>
      <c r="S10" s="259">
        <f t="shared" si="2"/>
        <v>-3761</v>
      </c>
      <c r="T10" s="258">
        <f>O10/$O$6</f>
        <v>0.44104593716734447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15969</v>
      </c>
      <c r="D11" s="252">
        <v>24100</v>
      </c>
      <c r="E11" s="252">
        <v>17469</v>
      </c>
      <c r="F11" s="253">
        <f t="shared" si="0"/>
        <v>5.4326631524933527E-2</v>
      </c>
      <c r="G11" s="252">
        <v>27158</v>
      </c>
      <c r="H11" s="264">
        <f t="shared" si="3"/>
        <v>0.55463964737535054</v>
      </c>
      <c r="I11" s="255">
        <f t="shared" si="4"/>
        <v>9689</v>
      </c>
      <c r="J11" s="253">
        <f t="shared" si="5"/>
        <v>5.3377936150098178E-2</v>
      </c>
      <c r="K11" s="252">
        <v>31028</v>
      </c>
      <c r="L11" s="260">
        <f t="shared" si="6"/>
        <v>0.14249944767655931</v>
      </c>
      <c r="M11" s="259">
        <f t="shared" si="7"/>
        <v>3870</v>
      </c>
      <c r="N11" s="258">
        <f t="shared" si="8"/>
        <v>5.8223824330232744E-2</v>
      </c>
      <c r="O11" s="252">
        <v>29568</v>
      </c>
      <c r="P11" s="260">
        <f t="shared" si="9"/>
        <v>-4.7054273559365756E-2</v>
      </c>
      <c r="Q11" s="259">
        <f t="shared" si="10"/>
        <v>-1460</v>
      </c>
      <c r="R11" s="260">
        <f t="shared" si="1"/>
        <v>0.85158745068570352</v>
      </c>
      <c r="S11" s="259">
        <f t="shared" si="2"/>
        <v>13599</v>
      </c>
      <c r="T11" s="258">
        <f t="shared" si="11"/>
        <v>5.3803531948576573E-2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48482</v>
      </c>
      <c r="D12" s="252">
        <v>23563</v>
      </c>
      <c r="E12" s="252">
        <v>39979</v>
      </c>
      <c r="F12" s="258">
        <f t="shared" si="0"/>
        <v>0.12433020789600535</v>
      </c>
      <c r="G12" s="252">
        <v>53100</v>
      </c>
      <c r="H12" s="260">
        <f t="shared" si="3"/>
        <v>0.32819730358438171</v>
      </c>
      <c r="I12" s="259">
        <f t="shared" si="4"/>
        <v>13121</v>
      </c>
      <c r="J12" s="258">
        <f t="shared" si="5"/>
        <v>0.10436587412807324</v>
      </c>
      <c r="K12" s="252">
        <v>66570</v>
      </c>
      <c r="L12" s="260">
        <f t="shared" si="6"/>
        <v>0.25367231638418075</v>
      </c>
      <c r="M12" s="259">
        <f t="shared" si="7"/>
        <v>13470</v>
      </c>
      <c r="N12" s="258">
        <f t="shared" si="8"/>
        <v>0.12491813799354111</v>
      </c>
      <c r="O12" s="252">
        <v>66129</v>
      </c>
      <c r="P12" s="260">
        <f t="shared" si="9"/>
        <v>-6.6246056782334195E-3</v>
      </c>
      <c r="Q12" s="259">
        <f t="shared" si="10"/>
        <v>-441</v>
      </c>
      <c r="R12" s="260">
        <f t="shared" si="1"/>
        <v>0.36399075945711812</v>
      </c>
      <c r="S12" s="259">
        <f t="shared" si="2"/>
        <v>17647</v>
      </c>
      <c r="T12" s="258">
        <f t="shared" si="11"/>
        <v>0.12033190490487758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14821</v>
      </c>
      <c r="D13" s="252">
        <v>5893</v>
      </c>
      <c r="E13" s="252">
        <v>7874</v>
      </c>
      <c r="F13" s="253">
        <f t="shared" si="0"/>
        <v>2.44872572343767E-2</v>
      </c>
      <c r="G13" s="252">
        <v>14379</v>
      </c>
      <c r="H13" s="264">
        <f t="shared" si="3"/>
        <v>0.82613665227330446</v>
      </c>
      <c r="I13" s="255">
        <f t="shared" si="4"/>
        <v>6505</v>
      </c>
      <c r="J13" s="253">
        <f t="shared" si="5"/>
        <v>2.8261335293551133E-2</v>
      </c>
      <c r="K13" s="252">
        <v>22489</v>
      </c>
      <c r="L13" s="260">
        <f t="shared" si="6"/>
        <v>0.56401696919118161</v>
      </c>
      <c r="M13" s="259">
        <f t="shared" si="7"/>
        <v>8110</v>
      </c>
      <c r="N13" s="258">
        <f t="shared" si="8"/>
        <v>4.2200450733614933E-2</v>
      </c>
      <c r="O13" s="252">
        <v>20148</v>
      </c>
      <c r="P13" s="260">
        <f t="shared" si="9"/>
        <v>-0.10409533549735428</v>
      </c>
      <c r="Q13" s="259">
        <f t="shared" si="10"/>
        <v>-2341</v>
      </c>
      <c r="R13" s="260">
        <f t="shared" si="1"/>
        <v>0.35942244113082777</v>
      </c>
      <c r="S13" s="259">
        <f t="shared" si="2"/>
        <v>5327</v>
      </c>
      <c r="T13" s="258">
        <f t="shared" si="11"/>
        <v>3.6662390479569831E-2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18416</v>
      </c>
      <c r="D14" s="252">
        <v>5089</v>
      </c>
      <c r="E14" s="252">
        <v>9999</v>
      </c>
      <c r="F14" s="258">
        <f t="shared" si="0"/>
        <v>3.109576899752764E-2</v>
      </c>
      <c r="G14" s="252">
        <v>7843</v>
      </c>
      <c r="H14" s="260">
        <f t="shared" si="3"/>
        <v>-0.21562156215621564</v>
      </c>
      <c r="I14" s="259">
        <f t="shared" si="4"/>
        <v>-2156</v>
      </c>
      <c r="J14" s="258">
        <f t="shared" si="5"/>
        <v>1.5415095118389423E-2</v>
      </c>
      <c r="K14" s="252">
        <v>9698</v>
      </c>
      <c r="L14" s="260">
        <f t="shared" si="6"/>
        <v>0.23651663904118325</v>
      </c>
      <c r="M14" s="259">
        <f t="shared" si="7"/>
        <v>1855</v>
      </c>
      <c r="N14" s="258">
        <f t="shared" si="8"/>
        <v>1.819822896592101E-2</v>
      </c>
      <c r="O14" s="252">
        <v>8923</v>
      </c>
      <c r="P14" s="260">
        <f t="shared" si="9"/>
        <v>-7.9913384202928484E-2</v>
      </c>
      <c r="Q14" s="259">
        <f t="shared" si="10"/>
        <v>-775</v>
      </c>
      <c r="R14" s="260">
        <f t="shared" si="1"/>
        <v>-0.51547567332754129</v>
      </c>
      <c r="S14" s="259">
        <f t="shared" si="2"/>
        <v>-9493</v>
      </c>
      <c r="T14" s="258">
        <f t="shared" si="11"/>
        <v>1.6236773389378678E-2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16734</v>
      </c>
      <c r="D15" s="252">
        <v>12942</v>
      </c>
      <c r="E15" s="252">
        <v>3521</v>
      </c>
      <c r="F15" s="253">
        <f t="shared" si="0"/>
        <v>1.0949915255555037E-2</v>
      </c>
      <c r="G15" s="252">
        <v>7579</v>
      </c>
      <c r="H15" s="264">
        <f t="shared" si="3"/>
        <v>1.1525134904856573</v>
      </c>
      <c r="I15" s="255">
        <f t="shared" si="4"/>
        <v>4058</v>
      </c>
      <c r="J15" s="253">
        <f t="shared" si="5"/>
        <v>1.4896213936283749E-2</v>
      </c>
      <c r="K15" s="252">
        <v>12212</v>
      </c>
      <c r="L15" s="260">
        <f t="shared" si="6"/>
        <v>0.61129436601134723</v>
      </c>
      <c r="M15" s="259">
        <f t="shared" si="7"/>
        <v>4633</v>
      </c>
      <c r="N15" s="258">
        <f t="shared" si="8"/>
        <v>2.2915732329534685E-2</v>
      </c>
      <c r="O15" s="252">
        <v>19824</v>
      </c>
      <c r="P15" s="260">
        <f t="shared" si="9"/>
        <v>0.6233213232885686</v>
      </c>
      <c r="Q15" s="259">
        <f t="shared" si="10"/>
        <v>7612</v>
      </c>
      <c r="R15" s="260">
        <f t="shared" si="1"/>
        <v>0.18465399784869119</v>
      </c>
      <c r="S15" s="259">
        <f t="shared" si="2"/>
        <v>3090</v>
      </c>
      <c r="T15" s="258">
        <f t="shared" si="11"/>
        <v>3.6072822556432023E-2</v>
      </c>
      <c r="V15" s="29"/>
      <c r="W15" s="79"/>
      <c r="AE15" s="1"/>
    </row>
    <row r="16" spans="1:31" s="4" customFormat="1" x14ac:dyDescent="0.25">
      <c r="B16" s="235" t="s">
        <v>204</v>
      </c>
      <c r="C16" s="252">
        <f>C6-SUM(C7:C15)</f>
        <v>18053</v>
      </c>
      <c r="D16" s="252">
        <f>D6-SUM(D7:D15)</f>
        <v>30869</v>
      </c>
      <c r="E16" s="252">
        <f>E6-SUM(E7:E15)</f>
        <v>6546</v>
      </c>
      <c r="F16" s="258">
        <f t="shared" si="0"/>
        <v>2.0357326118393432E-2</v>
      </c>
      <c r="G16" s="252">
        <f>G6-SUM(G7:G15)</f>
        <v>13718</v>
      </c>
      <c r="H16" s="260">
        <f t="shared" si="3"/>
        <v>1.0956309196455849</v>
      </c>
      <c r="I16" s="259">
        <f t="shared" si="4"/>
        <v>7172</v>
      </c>
      <c r="J16" s="258">
        <f t="shared" si="5"/>
        <v>2.6962166879263817E-2</v>
      </c>
      <c r="K16" s="252">
        <f>K6-SUM(K7:K15)</f>
        <v>13546</v>
      </c>
      <c r="L16" s="260">
        <f t="shared" si="6"/>
        <v>-1.2538270884968616E-2</v>
      </c>
      <c r="M16" s="259">
        <f t="shared" si="7"/>
        <v>-172</v>
      </c>
      <c r="N16" s="258">
        <f t="shared" si="8"/>
        <v>2.5418973971165808E-2</v>
      </c>
      <c r="O16" s="252">
        <f>O6-SUM(O7:O15)</f>
        <v>15765</v>
      </c>
      <c r="P16" s="260">
        <f t="shared" si="9"/>
        <v>0.16381219548206105</v>
      </c>
      <c r="Q16" s="259">
        <f t="shared" si="10"/>
        <v>2219</v>
      </c>
      <c r="R16" s="260">
        <f t="shared" si="1"/>
        <v>-0.12673793829280455</v>
      </c>
      <c r="S16" s="259">
        <f t="shared" si="2"/>
        <v>-2288</v>
      </c>
      <c r="T16" s="258">
        <f t="shared" si="11"/>
        <v>2.8686846630455551E-2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183</v>
      </c>
    </row>
    <row r="18" spans="2:31" s="4" customFormat="1" x14ac:dyDescent="0.25">
      <c r="B18" s="125" t="s">
        <v>184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185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186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187</v>
      </c>
      <c r="O44" s="14">
        <v>2021</v>
      </c>
      <c r="P44" s="14" t="s">
        <v>187</v>
      </c>
      <c r="Q44" s="14" t="s">
        <v>188</v>
      </c>
      <c r="R44" s="14" t="s">
        <v>189</v>
      </c>
      <c r="S44" s="14" t="s">
        <v>190</v>
      </c>
      <c r="T44" s="87"/>
      <c r="AE44" s="1"/>
    </row>
    <row r="45" spans="2:31" s="4" customFormat="1" ht="18.75" hidden="1" x14ac:dyDescent="0.3">
      <c r="B45" s="224" t="s">
        <v>174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175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176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177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178</v>
      </c>
    </row>
    <row r="49" spans="2:31" s="4" customFormat="1" hidden="1" x14ac:dyDescent="0.25">
      <c r="B49" s="235" t="s">
        <v>179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180</v>
      </c>
    </row>
    <row r="50" spans="2:31" s="4" customFormat="1" hidden="1" x14ac:dyDescent="0.25">
      <c r="B50" s="235" t="s">
        <v>181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182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183</v>
      </c>
    </row>
    <row r="52" spans="2:31" s="4" customFormat="1" hidden="1" x14ac:dyDescent="0.25">
      <c r="B52" s="285" t="s">
        <v>184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185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203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176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178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204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183</v>
      </c>
    </row>
    <row r="148" spans="2:31" s="4" customFormat="1" x14ac:dyDescent="0.25">
      <c r="B148" s="125" t="s">
        <v>184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185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E9426-3640-43F1-8CFC-1A109D755F4A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260</v>
      </c>
      <c r="D5" s="241" t="s">
        <v>261</v>
      </c>
      <c r="E5" s="241" t="s">
        <v>267</v>
      </c>
      <c r="F5" s="242" t="str">
        <f>CONCATENATE("%/s total Tenerife ",RIGHT(E5,4))</f>
        <v>%/s total Tenerife 2021</v>
      </c>
      <c r="G5" s="241" t="s">
        <v>262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263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264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203</v>
      </c>
      <c r="C6" s="243">
        <v>363873</v>
      </c>
      <c r="D6" s="243">
        <v>179710</v>
      </c>
      <c r="E6" s="243">
        <v>365080</v>
      </c>
      <c r="F6" s="244">
        <f>E6/$E$6</f>
        <v>1</v>
      </c>
      <c r="G6" s="243">
        <v>374364</v>
      </c>
      <c r="H6" s="244">
        <f>G6/E6-1</f>
        <v>2.5430042730360425E-2</v>
      </c>
      <c r="I6" s="243">
        <f>G6-E6</f>
        <v>9284</v>
      </c>
      <c r="J6" s="244">
        <f>G6/$G$6</f>
        <v>1</v>
      </c>
      <c r="K6" s="243">
        <v>380988</v>
      </c>
      <c r="L6" s="244">
        <f>K6/G6-1</f>
        <v>1.7694009039330716E-2</v>
      </c>
      <c r="M6" s="243">
        <f>K6-G6</f>
        <v>6624</v>
      </c>
      <c r="N6" s="244">
        <f>K6/$K$6</f>
        <v>1</v>
      </c>
      <c r="O6" s="243">
        <v>371208</v>
      </c>
      <c r="P6" s="244">
        <f>O6/K6-1</f>
        <v>-2.5670099845664485E-2</v>
      </c>
      <c r="Q6" s="243">
        <f>O6-K6</f>
        <v>-9780</v>
      </c>
      <c r="R6" s="244">
        <f>IFERROR(O6/C6-1,"-")</f>
        <v>2.015813209553885E-2</v>
      </c>
      <c r="S6" s="243">
        <f>O6-C6</f>
        <v>7335</v>
      </c>
      <c r="T6" s="244">
        <f>O6/$O$6</f>
        <v>1</v>
      </c>
      <c r="V6" s="29"/>
      <c r="W6" s="79"/>
      <c r="AE6" s="1" t="s">
        <v>176</v>
      </c>
    </row>
    <row r="7" spans="1:31" s="4" customFormat="1" x14ac:dyDescent="0.25">
      <c r="B7" s="235" t="s">
        <v>44</v>
      </c>
      <c r="C7" s="252">
        <v>102815</v>
      </c>
      <c r="D7" s="252">
        <v>52174</v>
      </c>
      <c r="E7" s="252">
        <v>117614</v>
      </c>
      <c r="F7" s="258">
        <f t="shared" ref="F7:F16" si="0">E7/$E$6</f>
        <v>0.32215952667908404</v>
      </c>
      <c r="G7" s="252">
        <v>78213</v>
      </c>
      <c r="H7" s="260">
        <f>G7/E7-1</f>
        <v>-0.33500263574064315</v>
      </c>
      <c r="I7" s="259">
        <f>G7-E7</f>
        <v>-39401</v>
      </c>
      <c r="J7" s="258">
        <f>G7/$G$6</f>
        <v>0.2089223322755393</v>
      </c>
      <c r="K7" s="252">
        <v>68547</v>
      </c>
      <c r="L7" s="260">
        <f>K7/G7-1</f>
        <v>-0.12358559318783324</v>
      </c>
      <c r="M7" s="259">
        <f>K7-G7</f>
        <v>-9666</v>
      </c>
      <c r="N7" s="258">
        <f>K7/$K$6</f>
        <v>0.17991905256858484</v>
      </c>
      <c r="O7" s="252">
        <v>54723</v>
      </c>
      <c r="P7" s="260">
        <f>O7/K7-1</f>
        <v>-0.20167184559499318</v>
      </c>
      <c r="Q7" s="259">
        <f>O7-K7</f>
        <v>-13824</v>
      </c>
      <c r="R7" s="260">
        <f t="shared" ref="R7:R16" si="1">IFERROR(O7/C7-1,"-")</f>
        <v>-0.46775275981131159</v>
      </c>
      <c r="S7" s="259">
        <f t="shared" ref="S7:S16" si="2">O7-C7</f>
        <v>-48092</v>
      </c>
      <c r="T7" s="258">
        <f>O7/$O$6</f>
        <v>0.14741869787289066</v>
      </c>
      <c r="V7" s="29"/>
      <c r="W7" s="79"/>
      <c r="AE7" s="1" t="s">
        <v>178</v>
      </c>
    </row>
    <row r="8" spans="1:31" s="4" customFormat="1" x14ac:dyDescent="0.25">
      <c r="B8" s="235" t="s">
        <v>45</v>
      </c>
      <c r="C8" s="252">
        <v>45528</v>
      </c>
      <c r="D8" s="252">
        <v>20552</v>
      </c>
      <c r="E8" s="252">
        <v>38712</v>
      </c>
      <c r="F8" s="258">
        <f t="shared" si="0"/>
        <v>0.10603703297907308</v>
      </c>
      <c r="G8" s="252">
        <v>44470</v>
      </c>
      <c r="H8" s="260">
        <f t="shared" ref="H8:H16" si="3">G8/E8-1</f>
        <v>0.14873940896879523</v>
      </c>
      <c r="I8" s="259">
        <f t="shared" ref="I8:I16" si="4">G8-E8</f>
        <v>5758</v>
      </c>
      <c r="J8" s="258">
        <f t="shared" ref="J8:J16" si="5">G8/$G$6</f>
        <v>0.11878813133741492</v>
      </c>
      <c r="K8" s="252">
        <v>46357</v>
      </c>
      <c r="L8" s="260">
        <f t="shared" ref="L8:L16" si="6">K8/G8-1</f>
        <v>4.2433100966944082E-2</v>
      </c>
      <c r="M8" s="259">
        <f t="shared" ref="M8:M16" si="7">K8-G8</f>
        <v>1887</v>
      </c>
      <c r="N8" s="258">
        <f t="shared" ref="N8:N16" si="8">K8/$K$6</f>
        <v>0.12167574831753231</v>
      </c>
      <c r="O8" s="252">
        <v>45451</v>
      </c>
      <c r="P8" s="260">
        <f t="shared" ref="P8:P16" si="9">O8/K8-1</f>
        <v>-1.9543973941368087E-2</v>
      </c>
      <c r="Q8" s="259">
        <f t="shared" ref="Q8:Q16" si="10">O8-K8</f>
        <v>-906</v>
      </c>
      <c r="R8" s="260">
        <f t="shared" si="1"/>
        <v>-1.691266912669076E-3</v>
      </c>
      <c r="S8" s="259">
        <f t="shared" si="2"/>
        <v>-77</v>
      </c>
      <c r="T8" s="258">
        <f t="shared" ref="T8:T16" si="11">O8/$O$6</f>
        <v>0.12244078791405358</v>
      </c>
      <c r="V8" s="29"/>
      <c r="W8" s="79"/>
      <c r="AE8" s="1"/>
    </row>
    <row r="9" spans="1:31" s="4" customFormat="1" x14ac:dyDescent="0.25">
      <c r="B9" s="235" t="s">
        <v>46</v>
      </c>
      <c r="C9" s="252">
        <v>5254</v>
      </c>
      <c r="D9" s="252">
        <v>1592</v>
      </c>
      <c r="E9" s="252">
        <v>2335</v>
      </c>
      <c r="F9" s="253">
        <f t="shared" si="0"/>
        <v>6.3958584419853181E-3</v>
      </c>
      <c r="G9" s="252">
        <v>2591</v>
      </c>
      <c r="H9" s="264">
        <f t="shared" si="3"/>
        <v>0.10963597430406846</v>
      </c>
      <c r="I9" s="255">
        <f t="shared" si="4"/>
        <v>256</v>
      </c>
      <c r="J9" s="253">
        <f t="shared" si="5"/>
        <v>6.9210714705473814E-3</v>
      </c>
      <c r="K9" s="252">
        <v>12921</v>
      </c>
      <c r="L9" s="260">
        <f t="shared" si="6"/>
        <v>3.9868776534156698</v>
      </c>
      <c r="M9" s="259">
        <f t="shared" si="7"/>
        <v>10330</v>
      </c>
      <c r="N9" s="258">
        <f t="shared" si="8"/>
        <v>3.3914453998551135E-2</v>
      </c>
      <c r="O9" s="252">
        <v>6705</v>
      </c>
      <c r="P9" s="260">
        <f t="shared" si="9"/>
        <v>-0.48107731599721382</v>
      </c>
      <c r="Q9" s="259">
        <f t="shared" si="10"/>
        <v>-6216</v>
      </c>
      <c r="R9" s="260">
        <f t="shared" si="1"/>
        <v>0.27617053673391712</v>
      </c>
      <c r="S9" s="259">
        <f t="shared" si="2"/>
        <v>1451</v>
      </c>
      <c r="T9" s="258">
        <f t="shared" si="11"/>
        <v>1.8062649511863968E-2</v>
      </c>
      <c r="V9" s="29"/>
      <c r="W9" s="79"/>
      <c r="AE9" s="1"/>
    </row>
    <row r="10" spans="1:31" s="4" customFormat="1" x14ac:dyDescent="0.25">
      <c r="B10" s="235" t="s">
        <v>48</v>
      </c>
      <c r="C10" s="252">
        <v>62661</v>
      </c>
      <c r="D10" s="252">
        <v>20676</v>
      </c>
      <c r="E10" s="252">
        <v>56045</v>
      </c>
      <c r="F10" s="258">
        <f t="shared" si="0"/>
        <v>0.15351429823600307</v>
      </c>
      <c r="G10" s="252">
        <v>86680</v>
      </c>
      <c r="H10" s="260">
        <f t="shared" si="3"/>
        <v>0.54661432777232588</v>
      </c>
      <c r="I10" s="259">
        <f t="shared" si="4"/>
        <v>30635</v>
      </c>
      <c r="J10" s="258">
        <f t="shared" si="5"/>
        <v>0.23153935741684564</v>
      </c>
      <c r="K10" s="252">
        <v>82735</v>
      </c>
      <c r="L10" s="260">
        <f t="shared" si="6"/>
        <v>-4.5512228887863437E-2</v>
      </c>
      <c r="M10" s="259">
        <f t="shared" si="7"/>
        <v>-3945</v>
      </c>
      <c r="N10" s="258">
        <f t="shared" si="8"/>
        <v>0.21715907062689638</v>
      </c>
      <c r="O10" s="252">
        <v>94416</v>
      </c>
      <c r="P10" s="260">
        <f t="shared" si="9"/>
        <v>0.14118571342237263</v>
      </c>
      <c r="Q10" s="259">
        <f t="shared" si="10"/>
        <v>11681</v>
      </c>
      <c r="R10" s="260">
        <f t="shared" si="1"/>
        <v>0.50677454876238803</v>
      </c>
      <c r="S10" s="259">
        <f t="shared" si="2"/>
        <v>31755</v>
      </c>
      <c r="T10" s="258">
        <f>O10/$O$6</f>
        <v>0.25434796663865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10469</v>
      </c>
      <c r="D11" s="252">
        <v>2599</v>
      </c>
      <c r="E11" s="252">
        <v>22225</v>
      </c>
      <c r="F11" s="253">
        <f t="shared" si="0"/>
        <v>6.0877068039881667E-2</v>
      </c>
      <c r="G11" s="252">
        <v>14941</v>
      </c>
      <c r="H11" s="264">
        <f t="shared" si="3"/>
        <v>-0.32773903262092241</v>
      </c>
      <c r="I11" s="255">
        <f t="shared" si="4"/>
        <v>-7284</v>
      </c>
      <c r="J11" s="253">
        <f t="shared" si="5"/>
        <v>3.991035462811595E-2</v>
      </c>
      <c r="K11" s="252">
        <v>18268</v>
      </c>
      <c r="L11" s="260">
        <f t="shared" si="6"/>
        <v>0.22267585837628001</v>
      </c>
      <c r="M11" s="259">
        <f t="shared" si="7"/>
        <v>3327</v>
      </c>
      <c r="N11" s="258">
        <f t="shared" si="8"/>
        <v>4.7949016766932293E-2</v>
      </c>
      <c r="O11" s="252">
        <v>14687</v>
      </c>
      <c r="P11" s="260">
        <f t="shared" si="9"/>
        <v>-0.19602583753010727</v>
      </c>
      <c r="Q11" s="259">
        <f t="shared" si="10"/>
        <v>-3581</v>
      </c>
      <c r="R11" s="260">
        <f t="shared" si="1"/>
        <v>0.40290381125226871</v>
      </c>
      <c r="S11" s="259">
        <f t="shared" si="2"/>
        <v>4218</v>
      </c>
      <c r="T11" s="258">
        <f t="shared" si="11"/>
        <v>3.9565418848731708E-2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49932</v>
      </c>
      <c r="D12" s="252">
        <v>19485</v>
      </c>
      <c r="E12" s="252">
        <v>41503</v>
      </c>
      <c r="F12" s="258">
        <f t="shared" si="0"/>
        <v>0.11368193272707351</v>
      </c>
      <c r="G12" s="252">
        <v>57305</v>
      </c>
      <c r="H12" s="260">
        <f t="shared" si="3"/>
        <v>0.38074356070645488</v>
      </c>
      <c r="I12" s="259">
        <f t="shared" si="4"/>
        <v>15802</v>
      </c>
      <c r="J12" s="258">
        <f t="shared" si="5"/>
        <v>0.15307294504813498</v>
      </c>
      <c r="K12" s="252">
        <v>55716</v>
      </c>
      <c r="L12" s="260">
        <f t="shared" si="6"/>
        <v>-2.7728819474740374E-2</v>
      </c>
      <c r="M12" s="259">
        <f t="shared" si="7"/>
        <v>-1589</v>
      </c>
      <c r="N12" s="258">
        <f t="shared" si="8"/>
        <v>0.14624082648272388</v>
      </c>
      <c r="O12" s="252">
        <v>62457</v>
      </c>
      <c r="P12" s="260">
        <f t="shared" si="9"/>
        <v>0.12098858496661635</v>
      </c>
      <c r="Q12" s="259">
        <f t="shared" si="10"/>
        <v>6741</v>
      </c>
      <c r="R12" s="260">
        <f t="shared" si="1"/>
        <v>0.25084114395577983</v>
      </c>
      <c r="S12" s="259">
        <f t="shared" si="2"/>
        <v>12525</v>
      </c>
      <c r="T12" s="258">
        <f t="shared" si="11"/>
        <v>0.16825337815995345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14577</v>
      </c>
      <c r="D13" s="252">
        <v>6489</v>
      </c>
      <c r="E13" s="252">
        <v>8211</v>
      </c>
      <c r="F13" s="253">
        <f t="shared" si="0"/>
        <v>2.2490960885285415E-2</v>
      </c>
      <c r="G13" s="252">
        <v>12915</v>
      </c>
      <c r="H13" s="264">
        <f t="shared" si="3"/>
        <v>0.57289002557544766</v>
      </c>
      <c r="I13" s="255">
        <f t="shared" si="4"/>
        <v>4704</v>
      </c>
      <c r="J13" s="253">
        <f t="shared" si="5"/>
        <v>3.449850947206462E-2</v>
      </c>
      <c r="K13" s="252">
        <v>10196</v>
      </c>
      <c r="L13" s="260">
        <f t="shared" si="6"/>
        <v>-0.21053039101819593</v>
      </c>
      <c r="M13" s="259">
        <f t="shared" si="7"/>
        <v>-2719</v>
      </c>
      <c r="N13" s="258">
        <f t="shared" si="8"/>
        <v>2.6761997753210073E-2</v>
      </c>
      <c r="O13" s="252">
        <v>9167</v>
      </c>
      <c r="P13" s="260">
        <f t="shared" si="9"/>
        <v>-0.10092193016869355</v>
      </c>
      <c r="Q13" s="259">
        <f t="shared" si="10"/>
        <v>-1029</v>
      </c>
      <c r="R13" s="260">
        <f t="shared" si="1"/>
        <v>-0.37113260616038968</v>
      </c>
      <c r="S13" s="259">
        <f t="shared" si="2"/>
        <v>-5410</v>
      </c>
      <c r="T13" s="258">
        <f t="shared" si="11"/>
        <v>2.469504967565354E-2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23016</v>
      </c>
      <c r="D14" s="252">
        <v>13319</v>
      </c>
      <c r="E14" s="252">
        <v>31931</v>
      </c>
      <c r="F14" s="258">
        <f t="shared" si="0"/>
        <v>8.7463021803440344E-2</v>
      </c>
      <c r="G14" s="252">
        <v>18308</v>
      </c>
      <c r="H14" s="260">
        <f t="shared" si="3"/>
        <v>-0.42663868967461083</v>
      </c>
      <c r="I14" s="259">
        <f t="shared" si="4"/>
        <v>-13623</v>
      </c>
      <c r="J14" s="258">
        <f t="shared" si="5"/>
        <v>4.8904274983705698E-2</v>
      </c>
      <c r="K14" s="252">
        <v>19153</v>
      </c>
      <c r="L14" s="260">
        <f t="shared" si="6"/>
        <v>4.615468647585752E-2</v>
      </c>
      <c r="M14" s="259">
        <f t="shared" si="7"/>
        <v>845</v>
      </c>
      <c r="N14" s="258">
        <f t="shared" si="8"/>
        <v>5.0271924575052231E-2</v>
      </c>
      <c r="O14" s="252">
        <v>17562</v>
      </c>
      <c r="P14" s="260">
        <f t="shared" si="9"/>
        <v>-8.3067926695556848E-2</v>
      </c>
      <c r="Q14" s="259">
        <f t="shared" si="10"/>
        <v>-1591</v>
      </c>
      <c r="R14" s="260">
        <f t="shared" si="1"/>
        <v>-0.23696558915537014</v>
      </c>
      <c r="S14" s="259">
        <f t="shared" si="2"/>
        <v>-5454</v>
      </c>
      <c r="T14" s="258">
        <f t="shared" si="11"/>
        <v>4.7310402793043251E-2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20759</v>
      </c>
      <c r="D15" s="252">
        <v>7189</v>
      </c>
      <c r="E15" s="252">
        <v>20370</v>
      </c>
      <c r="F15" s="253">
        <f t="shared" si="0"/>
        <v>5.5795989920017532E-2</v>
      </c>
      <c r="G15" s="252">
        <v>23072</v>
      </c>
      <c r="H15" s="264">
        <f t="shared" si="3"/>
        <v>0.13264604810996561</v>
      </c>
      <c r="I15" s="255">
        <f t="shared" si="4"/>
        <v>2702</v>
      </c>
      <c r="J15" s="253">
        <f t="shared" si="5"/>
        <v>6.1629857571775061E-2</v>
      </c>
      <c r="K15" s="252">
        <v>28586</v>
      </c>
      <c r="L15" s="260">
        <f t="shared" si="6"/>
        <v>0.23899098474341196</v>
      </c>
      <c r="M15" s="259">
        <f t="shared" si="7"/>
        <v>5514</v>
      </c>
      <c r="N15" s="258">
        <f t="shared" si="8"/>
        <v>7.5031234579566813E-2</v>
      </c>
      <c r="O15" s="252">
        <v>33767</v>
      </c>
      <c r="P15" s="260">
        <f t="shared" si="9"/>
        <v>0.1812425662911914</v>
      </c>
      <c r="Q15" s="259">
        <f t="shared" si="10"/>
        <v>5181</v>
      </c>
      <c r="R15" s="260">
        <f t="shared" si="1"/>
        <v>0.62661977937280211</v>
      </c>
      <c r="S15" s="259">
        <f t="shared" si="2"/>
        <v>13008</v>
      </c>
      <c r="T15" s="258">
        <f t="shared" si="11"/>
        <v>9.0965173164371457E-2</v>
      </c>
      <c r="V15" s="29"/>
      <c r="W15" s="79"/>
      <c r="AE15" s="1"/>
    </row>
    <row r="16" spans="1:31" s="4" customFormat="1" x14ac:dyDescent="0.25">
      <c r="B16" s="235" t="s">
        <v>204</v>
      </c>
      <c r="C16" s="252">
        <f>C6-SUM(C7:C15)</f>
        <v>28862</v>
      </c>
      <c r="D16" s="252">
        <f>D6-SUM(D7:D15)</f>
        <v>35635</v>
      </c>
      <c r="E16" s="252">
        <f>E6-SUM(E7:E15)</f>
        <v>26134</v>
      </c>
      <c r="F16" s="258">
        <f t="shared" si="0"/>
        <v>7.1584310288156025E-2</v>
      </c>
      <c r="G16" s="252">
        <f>G6-SUM(G7:G15)</f>
        <v>35869</v>
      </c>
      <c r="H16" s="260">
        <f t="shared" si="3"/>
        <v>0.37250325246804938</v>
      </c>
      <c r="I16" s="259">
        <f t="shared" si="4"/>
        <v>9735</v>
      </c>
      <c r="J16" s="258">
        <f t="shared" si="5"/>
        <v>9.5813165795856442E-2</v>
      </c>
      <c r="K16" s="252">
        <f>K6-SUM(K7:K15)</f>
        <v>38509</v>
      </c>
      <c r="L16" s="260">
        <f t="shared" si="6"/>
        <v>7.3601159775851022E-2</v>
      </c>
      <c r="M16" s="259">
        <f t="shared" si="7"/>
        <v>2640</v>
      </c>
      <c r="N16" s="258">
        <f t="shared" si="8"/>
        <v>0.10107667433095005</v>
      </c>
      <c r="O16" s="252">
        <f>O6-SUM(O7:O15)</f>
        <v>32273</v>
      </c>
      <c r="P16" s="260">
        <f t="shared" si="9"/>
        <v>-0.16193617076527567</v>
      </c>
      <c r="Q16" s="259">
        <f t="shared" si="10"/>
        <v>-6236</v>
      </c>
      <c r="R16" s="260">
        <f t="shared" si="1"/>
        <v>0.118183078095766</v>
      </c>
      <c r="S16" s="259">
        <f t="shared" si="2"/>
        <v>3411</v>
      </c>
      <c r="T16" s="258">
        <f t="shared" si="11"/>
        <v>8.6940475420788352E-2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183</v>
      </c>
    </row>
    <row r="18" spans="2:31" s="4" customFormat="1" x14ac:dyDescent="0.25">
      <c r="B18" s="125" t="s">
        <v>184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185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7" t="s">
        <v>186</v>
      </c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/>
      <c r="N42" s="267"/>
      <c r="O42" s="267"/>
      <c r="P42" s="267"/>
      <c r="Q42" s="267"/>
      <c r="R42" s="267"/>
      <c r="S42" s="267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187</v>
      </c>
      <c r="O44" s="14">
        <v>2021</v>
      </c>
      <c r="P44" s="14" t="s">
        <v>187</v>
      </c>
      <c r="Q44" s="14" t="s">
        <v>188</v>
      </c>
      <c r="R44" s="14" t="s">
        <v>189</v>
      </c>
      <c r="S44" s="14" t="s">
        <v>190</v>
      </c>
      <c r="T44" s="87"/>
      <c r="AE44" s="1"/>
    </row>
    <row r="45" spans="2:31" s="4" customFormat="1" ht="18.75" hidden="1" x14ac:dyDescent="0.3">
      <c r="B45" s="224" t="s">
        <v>174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175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176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177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178</v>
      </c>
    </row>
    <row r="49" spans="2:31" s="4" customFormat="1" hidden="1" x14ac:dyDescent="0.25">
      <c r="B49" s="235" t="s">
        <v>179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180</v>
      </c>
    </row>
    <row r="50" spans="2:31" s="4" customFormat="1" hidden="1" x14ac:dyDescent="0.25">
      <c r="B50" s="235" t="s">
        <v>181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182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183</v>
      </c>
    </row>
    <row r="52" spans="2:31" s="4" customFormat="1" hidden="1" x14ac:dyDescent="0.25">
      <c r="B52" s="285" t="s">
        <v>184</v>
      </c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48"/>
      <c r="AE52" s="1" t="s">
        <v>185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203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176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178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204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183</v>
      </c>
    </row>
    <row r="148" spans="2:31" s="4" customFormat="1" x14ac:dyDescent="0.25">
      <c r="B148" s="125" t="s">
        <v>184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185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774C1-BF3F-4848-8544-17D303481314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314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CF70F-D99D-4BEE-AC00-AB4F4B3A2EEE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315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5439</v>
      </c>
      <c r="D8" s="116">
        <f t="shared" ref="D8:D20" si="0">C8/C9-1</f>
        <v>0.67508469356328926</v>
      </c>
    </row>
    <row r="9" spans="1:5" x14ac:dyDescent="0.25">
      <c r="A9" s="1"/>
      <c r="B9" s="114">
        <v>2022</v>
      </c>
      <c r="C9" s="115">
        <v>3247</v>
      </c>
      <c r="D9" s="116">
        <f t="shared" si="0"/>
        <v>0.28086785009861925</v>
      </c>
    </row>
    <row r="10" spans="1:5" x14ac:dyDescent="0.25">
      <c r="A10" s="1"/>
      <c r="B10" s="114">
        <v>2021</v>
      </c>
      <c r="C10" s="115">
        <v>2535</v>
      </c>
      <c r="D10" s="116">
        <f t="shared" si="0"/>
        <v>2.7224669603524227</v>
      </c>
    </row>
    <row r="11" spans="1:5" x14ac:dyDescent="0.25">
      <c r="A11" s="1" t="s">
        <v>72</v>
      </c>
      <c r="B11" s="114">
        <v>2020</v>
      </c>
      <c r="C11" s="115">
        <v>681</v>
      </c>
      <c r="D11" s="116">
        <f t="shared" si="0"/>
        <v>-0.85082146768893763</v>
      </c>
    </row>
    <row r="12" spans="1:5" x14ac:dyDescent="0.25">
      <c r="A12" s="1" t="s">
        <v>74</v>
      </c>
      <c r="B12" s="114">
        <v>2019</v>
      </c>
      <c r="C12" s="115">
        <v>4565</v>
      </c>
      <c r="D12" s="116">
        <f t="shared" si="0"/>
        <v>4.0337283500455845E-2</v>
      </c>
    </row>
    <row r="13" spans="1:5" x14ac:dyDescent="0.25">
      <c r="A13" s="1" t="s">
        <v>76</v>
      </c>
      <c r="B13" s="114">
        <v>2018</v>
      </c>
      <c r="C13" s="115">
        <v>4388</v>
      </c>
      <c r="D13" s="116">
        <f t="shared" si="0"/>
        <v>0.13267940113577703</v>
      </c>
    </row>
    <row r="14" spans="1:5" x14ac:dyDescent="0.25">
      <c r="A14" s="1" t="s">
        <v>78</v>
      </c>
      <c r="B14" s="114">
        <v>2017</v>
      </c>
      <c r="C14" s="115">
        <v>3874</v>
      </c>
      <c r="D14" s="116">
        <f>C14/C15-1</f>
        <v>-7.0760374190453335E-2</v>
      </c>
    </row>
    <row r="15" spans="1:5" x14ac:dyDescent="0.25">
      <c r="A15" s="1" t="s">
        <v>80</v>
      </c>
      <c r="B15" s="114">
        <v>2016</v>
      </c>
      <c r="C15" s="115">
        <v>4169</v>
      </c>
      <c r="D15" s="116">
        <f>C15/C16-1</f>
        <v>9.2505241090146795E-2</v>
      </c>
    </row>
    <row r="16" spans="1:5" x14ac:dyDescent="0.25">
      <c r="A16" s="1" t="s">
        <v>82</v>
      </c>
      <c r="B16" s="114">
        <v>2015</v>
      </c>
      <c r="C16" s="115">
        <v>3816</v>
      </c>
      <c r="D16" s="116">
        <f t="shared" si="0"/>
        <v>-0.32745858301022202</v>
      </c>
    </row>
    <row r="17" spans="1:4" x14ac:dyDescent="0.25">
      <c r="A17" s="1" t="s">
        <v>84</v>
      </c>
      <c r="B17" s="114">
        <v>2014</v>
      </c>
      <c r="C17" s="115">
        <v>5674</v>
      </c>
      <c r="D17" s="116">
        <f t="shared" si="0"/>
        <v>0.91559756920999336</v>
      </c>
    </row>
    <row r="18" spans="1:4" x14ac:dyDescent="0.25">
      <c r="A18" s="1" t="s">
        <v>86</v>
      </c>
      <c r="B18" s="114">
        <v>2013</v>
      </c>
      <c r="C18" s="115">
        <v>2962</v>
      </c>
      <c r="D18" s="116">
        <f t="shared" si="0"/>
        <v>-0.27703197461557239</v>
      </c>
    </row>
    <row r="19" spans="1:4" x14ac:dyDescent="0.25">
      <c r="A19" s="1" t="s">
        <v>88</v>
      </c>
      <c r="B19" s="114">
        <v>2012</v>
      </c>
      <c r="C19" s="115">
        <v>4097</v>
      </c>
      <c r="D19" s="116">
        <f>C19/C20-1</f>
        <v>0.12031719989062073</v>
      </c>
    </row>
    <row r="20" spans="1:4" x14ac:dyDescent="0.25">
      <c r="A20" s="1" t="s">
        <v>90</v>
      </c>
      <c r="B20" s="114">
        <v>2011</v>
      </c>
      <c r="C20" s="115">
        <v>3657</v>
      </c>
      <c r="D20" s="116">
        <f t="shared" si="0"/>
        <v>-0.12616487455197134</v>
      </c>
    </row>
    <row r="21" spans="1:4" x14ac:dyDescent="0.25">
      <c r="A21" s="1" t="s">
        <v>92</v>
      </c>
      <c r="B21" s="114">
        <v>2010</v>
      </c>
      <c r="C21" s="115">
        <v>4185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124B0-E066-49A9-9F4F-0708245C5836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7" t="s">
        <v>316</v>
      </c>
      <c r="C4" s="267"/>
      <c r="D4" s="267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209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14811</v>
      </c>
      <c r="D8" s="116">
        <f t="shared" ref="D8:D20" si="0">C8/C9-1</f>
        <v>3.2136557610241825</v>
      </c>
    </row>
    <row r="9" spans="1:5" x14ac:dyDescent="0.25">
      <c r="A9" s="1"/>
      <c r="B9" s="114">
        <v>2022</v>
      </c>
      <c r="C9" s="115">
        <v>3515</v>
      </c>
      <c r="D9" s="116">
        <f t="shared" si="0"/>
        <v>0.45548654244306408</v>
      </c>
    </row>
    <row r="10" spans="1:5" x14ac:dyDescent="0.25">
      <c r="A10" s="1"/>
      <c r="B10" s="114">
        <v>2021</v>
      </c>
      <c r="C10" s="115">
        <v>2415</v>
      </c>
      <c r="D10" s="116">
        <f t="shared" si="0"/>
        <v>0.45657418576598308</v>
      </c>
    </row>
    <row r="11" spans="1:5" x14ac:dyDescent="0.25">
      <c r="A11" s="1" t="s">
        <v>72</v>
      </c>
      <c r="B11" s="114">
        <v>2020</v>
      </c>
      <c r="C11" s="115">
        <v>1658</v>
      </c>
      <c r="D11" s="116">
        <f t="shared" si="0"/>
        <v>-0.72106325706594887</v>
      </c>
    </row>
    <row r="12" spans="1:5" x14ac:dyDescent="0.25">
      <c r="A12" s="1" t="s">
        <v>74</v>
      </c>
      <c r="B12" s="114">
        <v>2019</v>
      </c>
      <c r="C12" s="115">
        <v>5944</v>
      </c>
      <c r="D12" s="116">
        <f t="shared" si="0"/>
        <v>-0.182730647600715</v>
      </c>
    </row>
    <row r="13" spans="1:5" x14ac:dyDescent="0.25">
      <c r="A13" s="1" t="s">
        <v>76</v>
      </c>
      <c r="B13" s="114">
        <v>2018</v>
      </c>
      <c r="C13" s="115">
        <v>7273</v>
      </c>
      <c r="D13" s="116">
        <f t="shared" si="0"/>
        <v>1.3093745647026145E-2</v>
      </c>
    </row>
    <row r="14" spans="1:5" x14ac:dyDescent="0.25">
      <c r="A14" s="1" t="s">
        <v>78</v>
      </c>
      <c r="B14" s="114">
        <v>2017</v>
      </c>
      <c r="C14" s="115">
        <v>7179</v>
      </c>
      <c r="D14" s="116">
        <f>C14/C15-1</f>
        <v>-6.8509147528221126E-2</v>
      </c>
    </row>
    <row r="15" spans="1:5" x14ac:dyDescent="0.25">
      <c r="A15" s="1" t="s">
        <v>80</v>
      </c>
      <c r="B15" s="114">
        <v>2016</v>
      </c>
      <c r="C15" s="115">
        <v>7707</v>
      </c>
      <c r="D15" s="116">
        <f>C15/C16-1</f>
        <v>-1.4576141158419653E-2</v>
      </c>
    </row>
    <row r="16" spans="1:5" x14ac:dyDescent="0.25">
      <c r="A16" s="1" t="s">
        <v>82</v>
      </c>
      <c r="B16" s="114">
        <v>2015</v>
      </c>
      <c r="C16" s="115">
        <v>7821</v>
      </c>
      <c r="D16" s="116">
        <f t="shared" si="0"/>
        <v>0.12064765725748683</v>
      </c>
    </row>
    <row r="17" spans="1:4" x14ac:dyDescent="0.25">
      <c r="A17" s="1" t="s">
        <v>84</v>
      </c>
      <c r="B17" s="114">
        <v>2014</v>
      </c>
      <c r="C17" s="115">
        <v>6979</v>
      </c>
      <c r="D17" s="116">
        <f t="shared" si="0"/>
        <v>0.54573643410852712</v>
      </c>
    </row>
    <row r="18" spans="1:4" x14ac:dyDescent="0.25">
      <c r="A18" s="1" t="s">
        <v>86</v>
      </c>
      <c r="B18" s="114">
        <v>2013</v>
      </c>
      <c r="C18" s="115">
        <v>4515</v>
      </c>
      <c r="D18" s="116">
        <f t="shared" si="0"/>
        <v>-0.25297816015883523</v>
      </c>
    </row>
    <row r="19" spans="1:4" x14ac:dyDescent="0.25">
      <c r="A19" s="1" t="s">
        <v>88</v>
      </c>
      <c r="B19" s="114">
        <v>2012</v>
      </c>
      <c r="C19" s="115">
        <v>6044</v>
      </c>
      <c r="D19" s="116">
        <f>C19/C20-1</f>
        <v>-0.32941307000998554</v>
      </c>
    </row>
    <row r="20" spans="1:4" x14ac:dyDescent="0.25">
      <c r="A20" s="1" t="s">
        <v>90</v>
      </c>
      <c r="B20" s="114">
        <v>2011</v>
      </c>
      <c r="C20" s="115">
        <v>9013</v>
      </c>
      <c r="D20" s="116">
        <f t="shared" si="0"/>
        <v>-3.8920878652164648E-2</v>
      </c>
    </row>
    <row r="21" spans="1:4" x14ac:dyDescent="0.25">
      <c r="A21" s="1" t="s">
        <v>92</v>
      </c>
      <c r="B21" s="114">
        <v>2010</v>
      </c>
      <c r="C21" s="115">
        <v>9378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3DD26-33D8-4700-84D5-7D0B05C2ED02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236</v>
      </c>
      <c r="O6" s="90" t="s">
        <v>226</v>
      </c>
      <c r="P6" s="90" t="s">
        <v>227</v>
      </c>
      <c r="Q6" s="90" t="s">
        <v>228</v>
      </c>
      <c r="R6" s="90" t="s">
        <v>229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64196</v>
      </c>
      <c r="O7" s="92">
        <v>113857</v>
      </c>
      <c r="P7" s="92">
        <v>124421</v>
      </c>
      <c r="Q7" s="92">
        <v>378069</v>
      </c>
      <c r="R7" s="92">
        <v>385509</v>
      </c>
      <c r="S7" s="93">
        <f t="shared" ref="S7:S52" si="4">IFERROR(R7/Q7-1,"-")</f>
        <v>1.9678947493711574E-2</v>
      </c>
      <c r="T7" s="93">
        <f t="shared" ref="T7:T52" si="5">IFERROR(R7/N7-1,"-")</f>
        <v>5.0051872390803167</v>
      </c>
      <c r="U7" s="92">
        <f t="shared" ref="U7:U52" si="6">IFERROR(R7-Q7,"-")</f>
        <v>7440</v>
      </c>
      <c r="V7" s="92">
        <f t="shared" ref="V7:V52" si="7">IFERROR(R7-N7,"-")</f>
        <v>321313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41918</v>
      </c>
      <c r="O8" s="95">
        <v>83465</v>
      </c>
      <c r="P8" s="95">
        <v>89470</v>
      </c>
      <c r="Q8" s="95">
        <v>89973</v>
      </c>
      <c r="R8" s="95">
        <v>92593</v>
      </c>
      <c r="S8" s="96">
        <f t="shared" si="4"/>
        <v>2.9119847065230742E-2</v>
      </c>
      <c r="T8" s="96">
        <f t="shared" si="5"/>
        <v>1.2089078677417815</v>
      </c>
      <c r="U8" s="95">
        <f t="shared" si="6"/>
        <v>2620</v>
      </c>
      <c r="V8" s="95">
        <f t="shared" si="7"/>
        <v>50675</v>
      </c>
      <c r="W8" s="96">
        <f>R8/R7</f>
        <v>0.24018375705884948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33881</v>
      </c>
      <c r="O9" s="52">
        <v>65961</v>
      </c>
      <c r="P9" s="52">
        <v>71177</v>
      </c>
      <c r="Q9" s="52">
        <v>73997</v>
      </c>
      <c r="R9" s="52">
        <v>75960</v>
      </c>
      <c r="S9" s="98">
        <f t="shared" si="4"/>
        <v>2.6528102490641414E-2</v>
      </c>
      <c r="T9" s="98">
        <f t="shared" si="5"/>
        <v>1.2419645228889347</v>
      </c>
      <c r="U9" s="52">
        <f t="shared" si="6"/>
        <v>1963</v>
      </c>
      <c r="V9" s="52">
        <f t="shared" si="7"/>
        <v>42079</v>
      </c>
      <c r="W9" s="98">
        <f>R9/R7</f>
        <v>0.19703820144276787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8037</v>
      </c>
      <c r="O10" s="52">
        <v>17504</v>
      </c>
      <c r="P10" s="52">
        <v>18293</v>
      </c>
      <c r="Q10" s="52">
        <v>15976</v>
      </c>
      <c r="R10" s="52">
        <v>16633</v>
      </c>
      <c r="S10" s="98">
        <f t="shared" si="4"/>
        <v>4.1124186279419161E-2</v>
      </c>
      <c r="T10" s="98">
        <f t="shared" si="5"/>
        <v>1.0695533159138981</v>
      </c>
      <c r="U10" s="52">
        <f t="shared" si="6"/>
        <v>657</v>
      </c>
      <c r="V10" s="52">
        <f t="shared" si="7"/>
        <v>8596</v>
      </c>
      <c r="W10" s="98">
        <f>R10/R7</f>
        <v>4.3145555616081598E-2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22278</v>
      </c>
      <c r="O11" s="95">
        <v>30392</v>
      </c>
      <c r="P11" s="95">
        <v>34951</v>
      </c>
      <c r="Q11" s="95">
        <v>36050</v>
      </c>
      <c r="R11" s="95">
        <v>35910</v>
      </c>
      <c r="S11" s="96">
        <f t="shared" si="4"/>
        <v>-3.8834951456310218E-3</v>
      </c>
      <c r="T11" s="96">
        <f t="shared" si="5"/>
        <v>0.6119041206571505</v>
      </c>
      <c r="U11" s="95">
        <f t="shared" si="6"/>
        <v>-140</v>
      </c>
      <c r="V11" s="95">
        <f t="shared" si="7"/>
        <v>13632</v>
      </c>
      <c r="W11" s="96">
        <f>R11/R7</f>
        <v>9.3149576274483864E-2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22196</v>
      </c>
      <c r="O12" s="99">
        <v>40464</v>
      </c>
      <c r="P12" s="99">
        <v>44073</v>
      </c>
      <c r="Q12" s="99">
        <v>46483</v>
      </c>
      <c r="R12" s="99">
        <v>47015</v>
      </c>
      <c r="S12" s="100">
        <f t="shared" si="4"/>
        <v>1.1445044424843509E-2</v>
      </c>
      <c r="T12" s="100">
        <f t="shared" si="5"/>
        <v>1.1181744458460985</v>
      </c>
      <c r="U12" s="99">
        <f t="shared" si="6"/>
        <v>532</v>
      </c>
      <c r="V12" s="99">
        <f t="shared" si="7"/>
        <v>24819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16609</v>
      </c>
      <c r="O13" s="95">
        <v>33429</v>
      </c>
      <c r="P13" s="95">
        <v>34318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1.1312541393220541</v>
      </c>
      <c r="U13" s="95">
        <f t="shared" si="6"/>
        <v>-252</v>
      </c>
      <c r="V13" s="95">
        <f t="shared" si="7"/>
        <v>18789</v>
      </c>
      <c r="W13" s="96">
        <f>R13/R12</f>
        <v>0.75290864617675213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15091</v>
      </c>
      <c r="O14" s="52">
        <v>27952</v>
      </c>
      <c r="P14" s="52">
        <v>29302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1.0802465045391294</v>
      </c>
      <c r="U14" s="52">
        <f t="shared" si="6"/>
        <v>68</v>
      </c>
      <c r="V14" s="52">
        <f t="shared" si="7"/>
        <v>16302</v>
      </c>
      <c r="W14" s="98">
        <f>R14/R12</f>
        <v>0.66772306710624274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1518</v>
      </c>
      <c r="O15" s="52">
        <v>5477</v>
      </c>
      <c r="P15" s="52">
        <v>5016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5587</v>
      </c>
      <c r="O16" s="95">
        <v>7035</v>
      </c>
      <c r="P16" s="95">
        <v>9755</v>
      </c>
      <c r="Q16" s="95">
        <v>10833</v>
      </c>
      <c r="R16" s="95">
        <v>11617</v>
      </c>
      <c r="S16" s="96">
        <f t="shared" si="4"/>
        <v>7.2371457583310317E-2</v>
      </c>
      <c r="T16" s="96">
        <f t="shared" si="5"/>
        <v>1.079291211741543</v>
      </c>
      <c r="U16" s="95">
        <f t="shared" si="6"/>
        <v>784</v>
      </c>
      <c r="V16" s="95">
        <f t="shared" si="7"/>
        <v>6030</v>
      </c>
      <c r="W16" s="96">
        <f>R16/R12</f>
        <v>0.2470913538232479</v>
      </c>
    </row>
    <row r="17" spans="2:23" x14ac:dyDescent="0.25">
      <c r="B17" s="91" t="s">
        <v>46</v>
      </c>
      <c r="C17" s="99">
        <v>1127</v>
      </c>
      <c r="D17" s="99">
        <v>1127</v>
      </c>
      <c r="E17" s="99">
        <v>437</v>
      </c>
      <c r="F17" s="99">
        <v>669</v>
      </c>
      <c r="G17" s="99">
        <v>857</v>
      </c>
      <c r="H17" s="99">
        <v>900</v>
      </c>
      <c r="I17" s="100">
        <f t="shared" si="0"/>
        <v>5.0175029171528607E-2</v>
      </c>
      <c r="J17" s="100">
        <f t="shared" si="1"/>
        <v>-0.20141969831410822</v>
      </c>
      <c r="K17" s="99">
        <f t="shared" si="2"/>
        <v>43</v>
      </c>
      <c r="L17" s="99">
        <f t="shared" si="3"/>
        <v>-227</v>
      </c>
      <c r="M17" s="93">
        <f>H17/H17</f>
        <v>1</v>
      </c>
      <c r="N17" s="99">
        <v>310</v>
      </c>
      <c r="O17" s="99">
        <v>802</v>
      </c>
      <c r="P17" s="99">
        <v>898</v>
      </c>
      <c r="Q17" s="99">
        <v>912</v>
      </c>
      <c r="R17" s="99">
        <v>912</v>
      </c>
      <c r="S17" s="100">
        <f t="shared" si="4"/>
        <v>0</v>
      </c>
      <c r="T17" s="100">
        <f t="shared" si="5"/>
        <v>1.9419354838709677</v>
      </c>
      <c r="U17" s="99">
        <f t="shared" si="6"/>
        <v>0</v>
      </c>
      <c r="V17" s="99">
        <f t="shared" si="7"/>
        <v>602</v>
      </c>
      <c r="W17" s="93">
        <f>R17/R17</f>
        <v>1</v>
      </c>
    </row>
    <row r="18" spans="2:23" x14ac:dyDescent="0.25">
      <c r="B18" s="94" t="s">
        <v>60</v>
      </c>
      <c r="C18" s="95">
        <v>917</v>
      </c>
      <c r="D18" s="95">
        <v>917</v>
      </c>
      <c r="E18" s="95">
        <v>386</v>
      </c>
      <c r="F18" s="95">
        <v>669</v>
      </c>
      <c r="G18" s="95">
        <v>855</v>
      </c>
      <c r="H18" s="95">
        <v>886</v>
      </c>
      <c r="I18" s="96">
        <f t="shared" si="0"/>
        <v>3.6257309941520433E-2</v>
      </c>
      <c r="J18" s="96">
        <f t="shared" si="1"/>
        <v>-3.3805888767720838E-2</v>
      </c>
      <c r="K18" s="95">
        <f t="shared" si="2"/>
        <v>31</v>
      </c>
      <c r="L18" s="95">
        <f t="shared" si="3"/>
        <v>-31</v>
      </c>
      <c r="M18" s="96">
        <f>H18/H17</f>
        <v>0.98444444444444446</v>
      </c>
      <c r="N18" s="95">
        <v>310</v>
      </c>
      <c r="O18" s="95">
        <v>802</v>
      </c>
      <c r="P18" s="95">
        <v>898</v>
      </c>
      <c r="Q18" s="95">
        <v>898</v>
      </c>
      <c r="R18" s="95">
        <v>898</v>
      </c>
      <c r="S18" s="96">
        <f t="shared" si="4"/>
        <v>0</v>
      </c>
      <c r="T18" s="96">
        <f t="shared" si="5"/>
        <v>1.8967741935483873</v>
      </c>
      <c r="U18" s="95">
        <f t="shared" si="6"/>
        <v>0</v>
      </c>
      <c r="V18" s="95">
        <f t="shared" si="7"/>
        <v>588</v>
      </c>
      <c r="W18" s="96">
        <f>R18/R17</f>
        <v>0.98464912280701755</v>
      </c>
    </row>
    <row r="19" spans="2:23" x14ac:dyDescent="0.25">
      <c r="B19" s="97" t="s">
        <v>61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 t="str">
        <f t="shared" si="1"/>
        <v>-</v>
      </c>
      <c r="K19" s="52">
        <f t="shared" si="2"/>
        <v>0</v>
      </c>
      <c r="L19" s="52">
        <f t="shared" si="3"/>
        <v>0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4"/>
        <v>-</v>
      </c>
      <c r="T19" s="98" t="str">
        <f t="shared" si="5"/>
        <v>-</v>
      </c>
      <c r="U19" s="52">
        <f t="shared" si="6"/>
        <v>0</v>
      </c>
      <c r="V19" s="52">
        <f t="shared" si="7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 t="str">
        <f t="shared" si="1"/>
        <v>-</v>
      </c>
      <c r="K20" s="52">
        <f t="shared" si="2"/>
        <v>0</v>
      </c>
      <c r="L20" s="52">
        <f t="shared" si="3"/>
        <v>0</v>
      </c>
      <c r="M20" s="98">
        <f>H20/H17</f>
        <v>0</v>
      </c>
      <c r="N20" s="52">
        <v>310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>
        <f t="shared" si="5"/>
        <v>-1</v>
      </c>
      <c r="U20" s="52">
        <f t="shared" si="6"/>
        <v>0</v>
      </c>
      <c r="V20" s="52">
        <f t="shared" si="7"/>
        <v>-310</v>
      </c>
      <c r="W20" s="98">
        <f>R20/R17</f>
        <v>0</v>
      </c>
    </row>
    <row r="21" spans="2:23" x14ac:dyDescent="0.25">
      <c r="B21" s="94" t="s">
        <v>63</v>
      </c>
      <c r="C21" s="95">
        <v>210</v>
      </c>
      <c r="D21" s="95">
        <v>210</v>
      </c>
      <c r="E21" s="95">
        <v>51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>
        <f t="shared" si="1"/>
        <v>-1</v>
      </c>
      <c r="K21" s="95">
        <f t="shared" si="2"/>
        <v>0</v>
      </c>
      <c r="L21" s="95">
        <f t="shared" si="3"/>
        <v>-210</v>
      </c>
      <c r="M21" s="96">
        <f>H21/H17</f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6" t="str">
        <f t="shared" si="4"/>
        <v>-</v>
      </c>
      <c r="T21" s="96" t="str">
        <f t="shared" si="5"/>
        <v>-</v>
      </c>
      <c r="U21" s="95">
        <f t="shared" si="6"/>
        <v>0</v>
      </c>
      <c r="V21" s="95">
        <f t="shared" si="7"/>
        <v>0</v>
      </c>
      <c r="W21" s="96">
        <f>R21/R17</f>
        <v>0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898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3938</v>
      </c>
      <c r="O25" s="99">
        <v>4276</v>
      </c>
      <c r="P25" s="99">
        <v>4562</v>
      </c>
      <c r="Q25" s="99">
        <v>4276</v>
      </c>
      <c r="R25" s="99">
        <v>4616</v>
      </c>
      <c r="S25" s="100">
        <f t="shared" si="4"/>
        <v>7.9513564078578014E-2</v>
      </c>
      <c r="T25" s="100">
        <f t="shared" si="5"/>
        <v>0.17216861350939561</v>
      </c>
      <c r="U25" s="99">
        <f t="shared" si="6"/>
        <v>340</v>
      </c>
      <c r="V25" s="99">
        <f t="shared" si="7"/>
        <v>678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3238</v>
      </c>
      <c r="O26" s="95">
        <v>3576</v>
      </c>
      <c r="P26" s="95">
        <v>3862</v>
      </c>
      <c r="Q26" s="95">
        <v>3576</v>
      </c>
      <c r="R26" s="95">
        <v>3916</v>
      </c>
      <c r="S26" s="96">
        <f t="shared" si="4"/>
        <v>9.5078299776286457E-2</v>
      </c>
      <c r="T26" s="96">
        <f t="shared" si="5"/>
        <v>0.20938851142680659</v>
      </c>
      <c r="U26" s="95">
        <f t="shared" si="6"/>
        <v>340</v>
      </c>
      <c r="V26" s="95">
        <f t="shared" si="7"/>
        <v>678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8108</v>
      </c>
      <c r="O29" s="99">
        <v>15764</v>
      </c>
      <c r="P29" s="99">
        <v>18073</v>
      </c>
      <c r="Q29" s="99">
        <v>19434</v>
      </c>
      <c r="R29" s="99">
        <v>20174</v>
      </c>
      <c r="S29" s="100">
        <f t="shared" si="4"/>
        <v>3.8077595965833044E-2</v>
      </c>
      <c r="T29" s="100">
        <f t="shared" si="5"/>
        <v>1.4881598421312283</v>
      </c>
      <c r="U29" s="99">
        <f t="shared" si="6"/>
        <v>740</v>
      </c>
      <c r="V29" s="99">
        <f t="shared" si="7"/>
        <v>12066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5335</v>
      </c>
      <c r="O30" s="95">
        <v>12431</v>
      </c>
      <c r="P30" s="95">
        <v>13724</v>
      </c>
      <c r="Q30" s="95">
        <v>15087</v>
      </c>
      <c r="R30" s="95">
        <v>15741</v>
      </c>
      <c r="S30" s="96">
        <f t="shared" si="4"/>
        <v>4.334857824617222E-2</v>
      </c>
      <c r="T30" s="96">
        <f t="shared" si="5"/>
        <v>1.9505154639175259</v>
      </c>
      <c r="U30" s="95">
        <f t="shared" si="6"/>
        <v>654</v>
      </c>
      <c r="V30" s="95">
        <f t="shared" si="7"/>
        <v>10406</v>
      </c>
      <c r="W30" s="96">
        <f>R30/R29</f>
        <v>0.78026172300981467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4680</v>
      </c>
      <c r="O31" s="52">
        <v>10082</v>
      </c>
      <c r="P31" s="52">
        <v>11819</v>
      </c>
      <c r="Q31" s="52">
        <v>12988</v>
      </c>
      <c r="R31" s="52">
        <v>13638</v>
      </c>
      <c r="S31" s="98">
        <f t="shared" si="4"/>
        <v>5.004619648906683E-2</v>
      </c>
      <c r="T31" s="98">
        <f t="shared" si="5"/>
        <v>1.914102564102564</v>
      </c>
      <c r="U31" s="52">
        <f t="shared" si="6"/>
        <v>650</v>
      </c>
      <c r="V31" s="52">
        <f t="shared" si="7"/>
        <v>8958</v>
      </c>
      <c r="W31" s="98">
        <f>R31/R29</f>
        <v>0.67601863785069893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655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2.2106870229007636</v>
      </c>
      <c r="U32" s="52">
        <f t="shared" si="6"/>
        <v>4</v>
      </c>
      <c r="V32" s="52">
        <f t="shared" si="7"/>
        <v>1448</v>
      </c>
      <c r="W32" s="98">
        <f>R32/R29</f>
        <v>0.10424308515911569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2773</v>
      </c>
      <c r="O33" s="95">
        <v>3333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0.59862964298593591</v>
      </c>
      <c r="U33" s="95">
        <f t="shared" si="6"/>
        <v>86</v>
      </c>
      <c r="V33" s="95">
        <f t="shared" si="7"/>
        <v>1660</v>
      </c>
      <c r="W33" s="96">
        <f>R33/R29</f>
        <v>0.21973827699018539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1.3127147766323026</v>
      </c>
      <c r="U34" s="99">
        <f t="shared" si="6"/>
        <v>0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1.3127147766323026</v>
      </c>
      <c r="U35" s="95">
        <f t="shared" si="6"/>
        <v>0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4763</v>
      </c>
      <c r="R36" s="99">
        <v>4797</v>
      </c>
      <c r="S36" s="100">
        <f t="shared" si="4"/>
        <v>7.1383581776192084E-3</v>
      </c>
      <c r="T36" s="100">
        <f t="shared" si="5"/>
        <v>1.3354430379746836</v>
      </c>
      <c r="U36" s="99">
        <f t="shared" si="6"/>
        <v>34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44</v>
      </c>
      <c r="O38" s="95">
        <v>844</v>
      </c>
      <c r="P38" s="95">
        <v>876</v>
      </c>
      <c r="Q38" s="95">
        <v>848</v>
      </c>
      <c r="R38" s="95">
        <v>882</v>
      </c>
      <c r="S38" s="96">
        <f t="shared" si="4"/>
        <v>4.0094339622641417E-2</v>
      </c>
      <c r="T38" s="96">
        <f t="shared" si="5"/>
        <v>19.045454545454547</v>
      </c>
      <c r="U38" s="95">
        <f t="shared" si="6"/>
        <v>34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1657</v>
      </c>
      <c r="O39" s="99">
        <v>2485</v>
      </c>
      <c r="P39" s="99">
        <v>2832</v>
      </c>
      <c r="Q39" s="99">
        <v>2758</v>
      </c>
      <c r="R39" s="99">
        <v>2673</v>
      </c>
      <c r="S39" s="100">
        <f t="shared" si="4"/>
        <v>-3.0819434372733823E-2</v>
      </c>
      <c r="T39" s="100">
        <f t="shared" si="5"/>
        <v>0.61315630657815334</v>
      </c>
      <c r="U39" s="99">
        <f t="shared" si="6"/>
        <v>-85</v>
      </c>
      <c r="V39" s="99">
        <f t="shared" si="7"/>
        <v>1016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1657</v>
      </c>
      <c r="O40" s="95">
        <v>2485</v>
      </c>
      <c r="P40" s="95">
        <v>2832</v>
      </c>
      <c r="Q40" s="95">
        <v>2758</v>
      </c>
      <c r="R40" s="95">
        <v>2673</v>
      </c>
      <c r="S40" s="96">
        <f t="shared" si="4"/>
        <v>-3.0819434372733823E-2</v>
      </c>
      <c r="T40" s="96">
        <f t="shared" si="5"/>
        <v>0.61315630657815334</v>
      </c>
      <c r="U40" s="95">
        <f t="shared" si="6"/>
        <v>-85</v>
      </c>
      <c r="V40" s="95">
        <f t="shared" si="7"/>
        <v>1016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937</v>
      </c>
      <c r="O41" s="52">
        <v>1658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0.69098391320613539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720</v>
      </c>
      <c r="O42" s="52">
        <v>827</v>
      </c>
      <c r="P42" s="52">
        <v>1158</v>
      </c>
      <c r="Q42" s="52">
        <v>1084</v>
      </c>
      <c r="R42" s="52">
        <v>826</v>
      </c>
      <c r="S42" s="98">
        <f t="shared" si="4"/>
        <v>-0.23800738007380073</v>
      </c>
      <c r="T42" s="98">
        <f t="shared" si="5"/>
        <v>0.14722222222222214</v>
      </c>
      <c r="U42" s="52">
        <f t="shared" si="6"/>
        <v>-258</v>
      </c>
      <c r="V42" s="52">
        <f t="shared" si="7"/>
        <v>106</v>
      </c>
      <c r="W42" s="98">
        <f>R42/R39</f>
        <v>0.30901608679386455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3748</v>
      </c>
      <c r="O43" s="99">
        <v>6412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0.71157950907150491</v>
      </c>
      <c r="U43" s="99">
        <f t="shared" si="6"/>
        <v>0</v>
      </c>
      <c r="V43" s="99">
        <f t="shared" si="7"/>
        <v>2667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1402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0.18402282453637664</v>
      </c>
      <c r="U47" s="95">
        <f t="shared" si="6"/>
        <v>0</v>
      </c>
      <c r="V47" s="95">
        <f t="shared" si="7"/>
        <v>258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1784</v>
      </c>
      <c r="O48" s="99">
        <v>3465</v>
      </c>
      <c r="P48" s="99">
        <v>3081</v>
      </c>
      <c r="Q48" s="99">
        <v>3106</v>
      </c>
      <c r="R48" s="99">
        <v>3113</v>
      </c>
      <c r="S48" s="100">
        <f t="shared" si="4"/>
        <v>2.2537025112685516E-3</v>
      </c>
      <c r="T48" s="100">
        <f t="shared" si="5"/>
        <v>0.74495515695067271</v>
      </c>
      <c r="U48" s="99">
        <f t="shared" si="6"/>
        <v>7</v>
      </c>
      <c r="V48" s="99">
        <f t="shared" si="7"/>
        <v>1329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1754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0.55359179019384275</v>
      </c>
      <c r="U49" s="95">
        <f t="shared" si="6"/>
        <v>33</v>
      </c>
      <c r="V49" s="95">
        <f t="shared" si="7"/>
        <v>971</v>
      </c>
      <c r="W49" s="96">
        <f>R49/R48</f>
        <v>0.87536138772887895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0.65949245101188569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101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5.6534653465346532</v>
      </c>
      <c r="U51" s="52">
        <f t="shared" si="6"/>
        <v>33</v>
      </c>
      <c r="V51" s="52">
        <f t="shared" si="7"/>
        <v>571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904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6DA7B-0885-496C-BCAB-60A120C107B1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236</v>
      </c>
      <c r="O6" s="90" t="s">
        <v>226</v>
      </c>
      <c r="P6" s="90" t="s">
        <v>227</v>
      </c>
      <c r="Q6" s="90" t="s">
        <v>228</v>
      </c>
      <c r="R6" s="90" t="s">
        <v>229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149</v>
      </c>
      <c r="O7" s="92">
        <v>266</v>
      </c>
      <c r="P7" s="92">
        <v>299</v>
      </c>
      <c r="Q7" s="92">
        <v>939</v>
      </c>
      <c r="R7" s="92">
        <v>972</v>
      </c>
      <c r="S7" s="93">
        <f t="shared" ref="S7:S52" si="0">IFERROR(R7/Q7-1,"-")</f>
        <v>3.514376996805102E-2</v>
      </c>
      <c r="T7" s="93">
        <f t="shared" ref="T7:T52" si="1">IFERROR(R7/N7-1,"-")</f>
        <v>5.523489932885906</v>
      </c>
      <c r="U7" s="92">
        <f t="shared" ref="U7:U52" si="2">IFERROR(R7-Q7,"-")</f>
        <v>33</v>
      </c>
      <c r="V7" s="92">
        <f t="shared" ref="V7:V52" si="3">IFERROR(R7-N7,"-")</f>
        <v>823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89</v>
      </c>
      <c r="O8" s="95">
        <v>177</v>
      </c>
      <c r="P8" s="95">
        <v>197</v>
      </c>
      <c r="Q8" s="95">
        <v>205</v>
      </c>
      <c r="R8" s="95">
        <v>213</v>
      </c>
      <c r="S8" s="96">
        <f t="shared" si="0"/>
        <v>3.9024390243902474E-2</v>
      </c>
      <c r="T8" s="96">
        <f t="shared" si="1"/>
        <v>1.393258426966292</v>
      </c>
      <c r="U8" s="95">
        <f t="shared" si="2"/>
        <v>8</v>
      </c>
      <c r="V8" s="95">
        <f t="shared" si="3"/>
        <v>124</v>
      </c>
      <c r="W8" s="96">
        <f>R8/R7</f>
        <v>0.2191358024691358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61</v>
      </c>
      <c r="O9" s="52">
        <v>120</v>
      </c>
      <c r="P9" s="52">
        <v>128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1.262295081967213</v>
      </c>
      <c r="U9" s="52">
        <f t="shared" si="2"/>
        <v>4</v>
      </c>
      <c r="V9" s="52">
        <f t="shared" si="3"/>
        <v>77</v>
      </c>
      <c r="W9" s="98">
        <f>R9/R7</f>
        <v>0.1419753086419753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28</v>
      </c>
      <c r="O10" s="52">
        <v>57</v>
      </c>
      <c r="P10" s="52">
        <v>69</v>
      </c>
      <c r="Q10" s="52">
        <v>71</v>
      </c>
      <c r="R10" s="52">
        <v>75</v>
      </c>
      <c r="S10" s="98">
        <f t="shared" si="0"/>
        <v>5.6338028169014009E-2</v>
      </c>
      <c r="T10" s="98">
        <f t="shared" si="1"/>
        <v>1.6785714285714284</v>
      </c>
      <c r="U10" s="52">
        <f t="shared" si="2"/>
        <v>4</v>
      </c>
      <c r="V10" s="52">
        <f t="shared" si="3"/>
        <v>47</v>
      </c>
      <c r="W10" s="98">
        <f>R10/R7</f>
        <v>7.716049382716049E-2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89</v>
      </c>
      <c r="P11" s="95">
        <v>102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0.85000000000000009</v>
      </c>
      <c r="U11" s="95">
        <f t="shared" si="2"/>
        <v>3</v>
      </c>
      <c r="V11" s="95">
        <f t="shared" si="3"/>
        <v>51</v>
      </c>
      <c r="W11" s="96">
        <f>R11/R7</f>
        <v>0.11419753086419752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44</v>
      </c>
      <c r="O12" s="99">
        <v>76</v>
      </c>
      <c r="P12" s="99">
        <v>84</v>
      </c>
      <c r="Q12" s="99">
        <v>91</v>
      </c>
      <c r="R12" s="99">
        <v>95</v>
      </c>
      <c r="S12" s="100">
        <f t="shared" si="0"/>
        <v>4.3956043956044022E-2</v>
      </c>
      <c r="T12" s="100">
        <f t="shared" si="1"/>
        <v>1.1590909090909092</v>
      </c>
      <c r="U12" s="99">
        <f t="shared" si="2"/>
        <v>4</v>
      </c>
      <c r="V12" s="99">
        <f t="shared" si="3"/>
        <v>51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29</v>
      </c>
      <c r="O13" s="95">
        <v>57</v>
      </c>
      <c r="P13" s="95">
        <v>60</v>
      </c>
      <c r="Q13" s="95">
        <v>63</v>
      </c>
      <c r="R13" s="95">
        <v>63</v>
      </c>
      <c r="S13" s="96">
        <f t="shared" si="0"/>
        <v>0</v>
      </c>
      <c r="T13" s="96">
        <f t="shared" si="1"/>
        <v>1.1724137931034484</v>
      </c>
      <c r="U13" s="95">
        <f t="shared" si="2"/>
        <v>0</v>
      </c>
      <c r="V13" s="95">
        <f t="shared" si="3"/>
        <v>34</v>
      </c>
      <c r="W13" s="96">
        <f>R13/R12</f>
        <v>0.66315789473684206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26</v>
      </c>
      <c r="O14" s="52">
        <v>46</v>
      </c>
      <c r="P14" s="52">
        <v>48</v>
      </c>
      <c r="Q14" s="52">
        <v>52</v>
      </c>
      <c r="R14" s="52">
        <v>52</v>
      </c>
      <c r="S14" s="98">
        <f t="shared" si="0"/>
        <v>0</v>
      </c>
      <c r="T14" s="98">
        <f t="shared" si="1"/>
        <v>1</v>
      </c>
      <c r="U14" s="52">
        <f t="shared" si="2"/>
        <v>0</v>
      </c>
      <c r="V14" s="52">
        <f t="shared" si="3"/>
        <v>26</v>
      </c>
      <c r="W14" s="98">
        <f>R14/R12</f>
        <v>0.54736842105263162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3</v>
      </c>
      <c r="O15" s="52">
        <v>11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15</v>
      </c>
      <c r="O16" s="95">
        <v>19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1.1333333333333333</v>
      </c>
      <c r="U16" s="95">
        <f t="shared" si="2"/>
        <v>4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46</v>
      </c>
      <c r="C17" s="99">
        <v>13</v>
      </c>
      <c r="D17" s="99">
        <v>13</v>
      </c>
      <c r="E17" s="99">
        <v>4</v>
      </c>
      <c r="F17" s="99">
        <v>4</v>
      </c>
      <c r="G17" s="99">
        <v>5</v>
      </c>
      <c r="H17" s="99">
        <v>7</v>
      </c>
      <c r="I17" s="100">
        <f t="shared" si="4"/>
        <v>0.39999999999999991</v>
      </c>
      <c r="J17" s="100">
        <f t="shared" si="5"/>
        <v>-0.46153846153846156</v>
      </c>
      <c r="K17" s="99">
        <f t="shared" si="6"/>
        <v>2</v>
      </c>
      <c r="L17" s="99">
        <f t="shared" si="7"/>
        <v>-6</v>
      </c>
      <c r="M17" s="93">
        <f>H17/H17</f>
        <v>1</v>
      </c>
      <c r="N17" s="99">
        <v>2</v>
      </c>
      <c r="O17" s="99">
        <v>4</v>
      </c>
      <c r="P17" s="99">
        <v>6</v>
      </c>
      <c r="Q17" s="99">
        <v>7</v>
      </c>
      <c r="R17" s="99">
        <v>7</v>
      </c>
      <c r="S17" s="100">
        <f t="shared" si="0"/>
        <v>0</v>
      </c>
      <c r="T17" s="100">
        <f t="shared" si="1"/>
        <v>2.5</v>
      </c>
      <c r="U17" s="99">
        <f t="shared" si="2"/>
        <v>0</v>
      </c>
      <c r="V17" s="99">
        <f t="shared" si="3"/>
        <v>5</v>
      </c>
      <c r="W17" s="93">
        <f>R17/R17</f>
        <v>1</v>
      </c>
    </row>
    <row r="18" spans="2:23" x14ac:dyDescent="0.25">
      <c r="B18" s="94" t="s">
        <v>60</v>
      </c>
      <c r="C18" s="95">
        <v>7</v>
      </c>
      <c r="D18" s="95">
        <v>7</v>
      </c>
      <c r="E18" s="95">
        <v>3</v>
      </c>
      <c r="F18" s="95">
        <v>4</v>
      </c>
      <c r="G18" s="95">
        <v>5</v>
      </c>
      <c r="H18" s="95">
        <v>6</v>
      </c>
      <c r="I18" s="96">
        <f t="shared" si="4"/>
        <v>0.19999999999999996</v>
      </c>
      <c r="J18" s="96">
        <f t="shared" si="5"/>
        <v>-0.1428571428571429</v>
      </c>
      <c r="K18" s="95">
        <f t="shared" si="6"/>
        <v>1</v>
      </c>
      <c r="L18" s="95">
        <f t="shared" si="7"/>
        <v>-1</v>
      </c>
      <c r="M18" s="96">
        <f>H18/H17</f>
        <v>0.8571428571428571</v>
      </c>
      <c r="N18" s="95">
        <v>2</v>
      </c>
      <c r="O18" s="95">
        <v>4</v>
      </c>
      <c r="P18" s="95">
        <v>6</v>
      </c>
      <c r="Q18" s="95">
        <v>6</v>
      </c>
      <c r="R18" s="95">
        <v>6</v>
      </c>
      <c r="S18" s="96">
        <f t="shared" si="0"/>
        <v>0</v>
      </c>
      <c r="T18" s="96">
        <f t="shared" si="1"/>
        <v>2</v>
      </c>
      <c r="U18" s="95">
        <f t="shared" si="2"/>
        <v>0</v>
      </c>
      <c r="V18" s="95">
        <f t="shared" si="3"/>
        <v>4</v>
      </c>
      <c r="W18" s="96">
        <f>R18/R17</f>
        <v>0.8571428571428571</v>
      </c>
    </row>
    <row r="19" spans="2:23" x14ac:dyDescent="0.25">
      <c r="B19" s="97" t="s">
        <v>61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4"/>
        <v>-</v>
      </c>
      <c r="J19" s="98" t="str">
        <f t="shared" si="5"/>
        <v>-</v>
      </c>
      <c r="K19" s="52">
        <f t="shared" si="6"/>
        <v>0</v>
      </c>
      <c r="L19" s="52">
        <f t="shared" si="7"/>
        <v>0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0"/>
        <v>-</v>
      </c>
      <c r="T19" s="98" t="str">
        <f t="shared" si="1"/>
        <v>-</v>
      </c>
      <c r="U19" s="52">
        <f t="shared" si="2"/>
        <v>0</v>
      </c>
      <c r="V19" s="52">
        <f t="shared" si="3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4"/>
        <v>-</v>
      </c>
      <c r="J20" s="98" t="str">
        <f t="shared" si="5"/>
        <v>-</v>
      </c>
      <c r="K20" s="52">
        <f t="shared" si="6"/>
        <v>0</v>
      </c>
      <c r="L20" s="52">
        <f t="shared" si="7"/>
        <v>0</v>
      </c>
      <c r="M20" s="98">
        <f>H20/H17</f>
        <v>0</v>
      </c>
      <c r="N20" s="52">
        <v>2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0"/>
        <v>-</v>
      </c>
      <c r="T20" s="98">
        <f t="shared" si="1"/>
        <v>-1</v>
      </c>
      <c r="U20" s="52">
        <f t="shared" si="2"/>
        <v>0</v>
      </c>
      <c r="V20" s="52">
        <f t="shared" si="3"/>
        <v>-2</v>
      </c>
      <c r="W20" s="98">
        <f>R20/R17</f>
        <v>0</v>
      </c>
    </row>
    <row r="21" spans="2:23" x14ac:dyDescent="0.25">
      <c r="B21" s="94" t="s">
        <v>63</v>
      </c>
      <c r="C21" s="95">
        <v>6</v>
      </c>
      <c r="D21" s="95">
        <v>6</v>
      </c>
      <c r="E21" s="95">
        <v>1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>
        <f t="shared" si="5"/>
        <v>-1</v>
      </c>
      <c r="K21" s="95">
        <f t="shared" si="6"/>
        <v>0</v>
      </c>
      <c r="L21" s="95">
        <f t="shared" si="7"/>
        <v>-6</v>
      </c>
      <c r="M21" s="96">
        <f>H21/H17</f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6" t="str">
        <f t="shared" si="0"/>
        <v>-</v>
      </c>
      <c r="T21" s="96" t="str">
        <f t="shared" si="1"/>
        <v>-</v>
      </c>
      <c r="U21" s="95">
        <f t="shared" si="2"/>
        <v>0</v>
      </c>
      <c r="V21" s="95">
        <f t="shared" si="3"/>
        <v>0</v>
      </c>
      <c r="W21" s="96">
        <f>R21/R17</f>
        <v>0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6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4</v>
      </c>
      <c r="O25" s="99">
        <v>4</v>
      </c>
      <c r="P25" s="99">
        <v>5</v>
      </c>
      <c r="Q25" s="99">
        <v>4</v>
      </c>
      <c r="R25" s="99">
        <v>6</v>
      </c>
      <c r="S25" s="100">
        <f t="shared" si="0"/>
        <v>0.5</v>
      </c>
      <c r="T25" s="100">
        <f t="shared" si="1"/>
        <v>0.5</v>
      </c>
      <c r="U25" s="99">
        <f t="shared" si="2"/>
        <v>2</v>
      </c>
      <c r="V25" s="99">
        <f t="shared" si="3"/>
        <v>2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3</v>
      </c>
      <c r="O26" s="95">
        <v>3</v>
      </c>
      <c r="P26" s="95">
        <v>4</v>
      </c>
      <c r="Q26" s="95">
        <v>3</v>
      </c>
      <c r="R26" s="95">
        <v>5</v>
      </c>
      <c r="S26" s="96">
        <f t="shared" si="0"/>
        <v>0.66666666666666674</v>
      </c>
      <c r="T26" s="96">
        <f t="shared" si="1"/>
        <v>0.66666666666666674</v>
      </c>
      <c r="U26" s="95">
        <f t="shared" si="2"/>
        <v>2</v>
      </c>
      <c r="V26" s="95">
        <f t="shared" si="3"/>
        <v>2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27</v>
      </c>
      <c r="O29" s="99">
        <v>52</v>
      </c>
      <c r="P29" s="99">
        <v>59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1.3703703703703702</v>
      </c>
      <c r="U29" s="99">
        <f t="shared" si="2"/>
        <v>2</v>
      </c>
      <c r="V29" s="99">
        <f t="shared" si="3"/>
        <v>37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15</v>
      </c>
      <c r="O30" s="95">
        <v>37</v>
      </c>
      <c r="P30" s="95">
        <v>40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</v>
      </c>
      <c r="U30" s="95">
        <f t="shared" si="2"/>
        <v>2</v>
      </c>
      <c r="V30" s="95">
        <f t="shared" si="3"/>
        <v>30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9</v>
      </c>
      <c r="O31" s="52">
        <v>21</v>
      </c>
      <c r="P31" s="52">
        <v>24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2.1111111111111112</v>
      </c>
      <c r="U31" s="52">
        <f t="shared" si="2"/>
        <v>2</v>
      </c>
      <c r="V31" s="52">
        <f t="shared" si="3"/>
        <v>19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6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1.8333333333333335</v>
      </c>
      <c r="U32" s="52">
        <f t="shared" si="2"/>
        <v>0</v>
      </c>
      <c r="V32" s="52">
        <f t="shared" si="3"/>
        <v>11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12</v>
      </c>
      <c r="O33" s="95">
        <v>15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0.58333333333333326</v>
      </c>
      <c r="U33" s="95">
        <f t="shared" si="2"/>
        <v>0</v>
      </c>
      <c r="V33" s="95">
        <f t="shared" si="3"/>
        <v>7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1</v>
      </c>
      <c r="U34" s="99">
        <f t="shared" si="2"/>
        <v>0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1</v>
      </c>
      <c r="U35" s="95">
        <f t="shared" si="2"/>
        <v>0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11</v>
      </c>
      <c r="R36" s="99">
        <v>12</v>
      </c>
      <c r="S36" s="100">
        <f t="shared" si="0"/>
        <v>9.0909090909090828E-2</v>
      </c>
      <c r="T36" s="100">
        <f t="shared" si="1"/>
        <v>2</v>
      </c>
      <c r="U36" s="99">
        <f t="shared" si="2"/>
        <v>1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5</v>
      </c>
      <c r="R38" s="95">
        <v>6</v>
      </c>
      <c r="S38" s="96">
        <f t="shared" si="0"/>
        <v>0.19999999999999996</v>
      </c>
      <c r="T38" s="96">
        <f t="shared" si="1"/>
        <v>2</v>
      </c>
      <c r="U38" s="95">
        <f t="shared" si="2"/>
        <v>1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14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4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0.5</v>
      </c>
      <c r="U47" s="95">
        <f t="shared" si="2"/>
        <v>0</v>
      </c>
      <c r="V47" s="95">
        <f t="shared" si="3"/>
        <v>2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9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1.1111111111111112</v>
      </c>
      <c r="U48" s="99">
        <f t="shared" si="2"/>
        <v>1</v>
      </c>
      <c r="V48" s="99">
        <f t="shared" si="3"/>
        <v>10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8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1</v>
      </c>
      <c r="U49" s="95">
        <f t="shared" si="2"/>
        <v>1</v>
      </c>
      <c r="V49" s="95">
        <f t="shared" si="3"/>
        <v>8</v>
      </c>
      <c r="W49" s="96">
        <f>R49/R48</f>
        <v>0.84210526315789469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A6CCD-19D4-4C2A-BED5-357ED7827381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70D4-FD88-4140-9B1F-12F643EC7F38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7" t="s">
        <v>237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5020</v>
      </c>
      <c r="D9" s="116">
        <v>0.1313950867703404</v>
      </c>
      <c r="E9" s="115">
        <v>3774</v>
      </c>
      <c r="F9" s="116">
        <f t="shared" ref="F9:L21" si="0">IFERROR(E9/C9-1,"-")</f>
        <v>-0.24820717131474102</v>
      </c>
      <c r="G9" s="115">
        <v>596</v>
      </c>
      <c r="H9" s="116">
        <f>IFERROR(G9/E9-1,"-")</f>
        <v>-0.84207737148913619</v>
      </c>
      <c r="I9" s="115">
        <v>2563</v>
      </c>
      <c r="J9" s="116">
        <f t="shared" si="0"/>
        <v>3.300335570469799</v>
      </c>
      <c r="K9" s="115">
        <v>6916</v>
      </c>
      <c r="L9" s="116">
        <f t="shared" si="0"/>
        <v>1.6984003121342175</v>
      </c>
      <c r="M9" s="115">
        <v>4476</v>
      </c>
      <c r="N9" s="116">
        <f t="shared" ref="N9:N15" si="1">IFERROR(M9/K9-1,"-")</f>
        <v>-0.35280508964719492</v>
      </c>
      <c r="O9" s="116">
        <f>M9/C9-1</f>
        <v>-0.10836653386454187</v>
      </c>
    </row>
    <row r="10" spans="1:16" x14ac:dyDescent="0.25">
      <c r="A10" s="1" t="s">
        <v>72</v>
      </c>
      <c r="B10" s="114" t="s">
        <v>73</v>
      </c>
      <c r="C10" s="115">
        <v>3781</v>
      </c>
      <c r="D10" s="116">
        <v>-7.0550639134709936E-2</v>
      </c>
      <c r="E10" s="115">
        <v>4632</v>
      </c>
      <c r="F10" s="116">
        <f t="shared" si="0"/>
        <v>0.22507273208145984</v>
      </c>
      <c r="G10" s="115">
        <v>335</v>
      </c>
      <c r="H10" s="116">
        <f t="shared" si="0"/>
        <v>-0.92767702936096719</v>
      </c>
      <c r="I10" s="115">
        <v>2789</v>
      </c>
      <c r="J10" s="116">
        <f t="shared" si="0"/>
        <v>7.325373134328359</v>
      </c>
      <c r="K10" s="115">
        <v>4514</v>
      </c>
      <c r="L10" s="116">
        <f t="shared" si="0"/>
        <v>0.61850125493008257</v>
      </c>
      <c r="M10" s="115">
        <v>4771</v>
      </c>
      <c r="N10" s="116">
        <f>IFERROR(M10/K10-1,"-")</f>
        <v>5.6933983163491408E-2</v>
      </c>
      <c r="O10" s="116">
        <f>IFERROR(M10/C10-1,"-")</f>
        <v>0.2618354932557525</v>
      </c>
    </row>
    <row r="11" spans="1:16" x14ac:dyDescent="0.25">
      <c r="A11" s="1" t="s">
        <v>74</v>
      </c>
      <c r="B11" s="114" t="s">
        <v>75</v>
      </c>
      <c r="C11" s="115">
        <v>4520</v>
      </c>
      <c r="D11" s="116">
        <v>-7.2249589490968824E-2</v>
      </c>
      <c r="E11" s="115">
        <v>1664</v>
      </c>
      <c r="F11" s="116">
        <f t="shared" si="0"/>
        <v>-0.63185840707964602</v>
      </c>
      <c r="G11" s="115">
        <v>838</v>
      </c>
      <c r="H11" s="116">
        <f t="shared" si="0"/>
        <v>-0.49639423076923073</v>
      </c>
      <c r="I11" s="115">
        <v>3577</v>
      </c>
      <c r="J11" s="116">
        <f t="shared" si="0"/>
        <v>3.2684964200477324</v>
      </c>
      <c r="K11" s="115">
        <v>4873</v>
      </c>
      <c r="L11" s="116">
        <f t="shared" si="0"/>
        <v>0.36231478892927038</v>
      </c>
      <c r="M11" s="115">
        <v>5862</v>
      </c>
      <c r="N11" s="116">
        <f t="shared" si="1"/>
        <v>0.20295505848553264</v>
      </c>
      <c r="O11" s="116">
        <f t="shared" ref="O11:O15" si="2">IFERROR(M11/C11-1,"-")</f>
        <v>0.29690265486725664</v>
      </c>
    </row>
    <row r="12" spans="1:16" x14ac:dyDescent="0.25">
      <c r="A12" s="1" t="s">
        <v>76</v>
      </c>
      <c r="B12" s="114" t="s">
        <v>77</v>
      </c>
      <c r="C12" s="115">
        <v>3159</v>
      </c>
      <c r="D12" s="116">
        <v>-5.7858634059051561E-2</v>
      </c>
      <c r="E12" s="115">
        <v>0</v>
      </c>
      <c r="F12" s="116">
        <f t="shared" si="0"/>
        <v>-1</v>
      </c>
      <c r="G12" s="115">
        <v>596</v>
      </c>
      <c r="H12" s="116" t="str">
        <f t="shared" si="0"/>
        <v>-</v>
      </c>
      <c r="I12" s="115">
        <v>2979</v>
      </c>
      <c r="J12" s="116">
        <f t="shared" si="0"/>
        <v>3.9983221476510069</v>
      </c>
      <c r="K12" s="115">
        <v>4452</v>
      </c>
      <c r="L12" s="116">
        <f t="shared" si="0"/>
        <v>0.49446122860020147</v>
      </c>
      <c r="M12" s="115">
        <v>3875</v>
      </c>
      <c r="N12" s="116">
        <f t="shared" si="1"/>
        <v>-0.12960467205750226</v>
      </c>
      <c r="O12" s="116">
        <f t="shared" si="2"/>
        <v>0.22665400443178219</v>
      </c>
    </row>
    <row r="13" spans="1:16" x14ac:dyDescent="0.25">
      <c r="A13" s="1" t="s">
        <v>78</v>
      </c>
      <c r="B13" s="114" t="s">
        <v>79</v>
      </c>
      <c r="C13" s="115">
        <v>3368</v>
      </c>
      <c r="D13" s="116">
        <v>-2.2918479837539918E-2</v>
      </c>
      <c r="E13" s="115">
        <v>0</v>
      </c>
      <c r="F13" s="116">
        <f t="shared" si="0"/>
        <v>-1</v>
      </c>
      <c r="G13" s="115">
        <v>1098</v>
      </c>
      <c r="H13" s="116" t="str">
        <f t="shared" si="0"/>
        <v>-</v>
      </c>
      <c r="I13" s="115">
        <v>2392</v>
      </c>
      <c r="J13" s="116">
        <f t="shared" si="0"/>
        <v>1.1785063752276868</v>
      </c>
      <c r="K13" s="115">
        <v>3611</v>
      </c>
      <c r="L13" s="116">
        <f t="shared" si="0"/>
        <v>0.50961538461538458</v>
      </c>
      <c r="M13" s="115">
        <v>1870</v>
      </c>
      <c r="N13" s="116">
        <f t="shared" si="1"/>
        <v>-0.48213791193575184</v>
      </c>
      <c r="O13" s="116">
        <f t="shared" si="2"/>
        <v>-0.44477434679334915</v>
      </c>
    </row>
    <row r="14" spans="1:16" x14ac:dyDescent="0.25">
      <c r="A14" s="1" t="s">
        <v>80</v>
      </c>
      <c r="B14" s="114" t="s">
        <v>81</v>
      </c>
      <c r="C14" s="115">
        <v>3341</v>
      </c>
      <c r="D14" s="116">
        <v>7.7394388906804279E-2</v>
      </c>
      <c r="E14" s="115">
        <v>0</v>
      </c>
      <c r="F14" s="116">
        <f t="shared" si="0"/>
        <v>-1</v>
      </c>
      <c r="G14" s="115">
        <v>1595</v>
      </c>
      <c r="H14" s="116" t="str">
        <f t="shared" si="0"/>
        <v>-</v>
      </c>
      <c r="I14" s="115">
        <v>2523</v>
      </c>
      <c r="J14" s="116">
        <f t="shared" si="0"/>
        <v>0.58181818181818179</v>
      </c>
      <c r="K14" s="115">
        <v>3080</v>
      </c>
      <c r="L14" s="116">
        <f t="shared" si="0"/>
        <v>0.22076892588188657</v>
      </c>
      <c r="M14" s="115">
        <v>2377</v>
      </c>
      <c r="N14" s="116">
        <f t="shared" si="1"/>
        <v>-0.22824675324675325</v>
      </c>
      <c r="O14" s="116">
        <f t="shared" si="2"/>
        <v>-0.288536366357378</v>
      </c>
    </row>
    <row r="15" spans="1:16" x14ac:dyDescent="0.25">
      <c r="A15" s="1" t="s">
        <v>82</v>
      </c>
      <c r="B15" s="114" t="s">
        <v>83</v>
      </c>
      <c r="C15" s="115">
        <v>3189</v>
      </c>
      <c r="D15" s="116">
        <v>2.1460602178090982E-2</v>
      </c>
      <c r="E15" s="115">
        <v>0</v>
      </c>
      <c r="F15" s="116">
        <f t="shared" si="0"/>
        <v>-1</v>
      </c>
      <c r="G15" s="115">
        <v>1838</v>
      </c>
      <c r="H15" s="116" t="str">
        <f t="shared" si="0"/>
        <v>-</v>
      </c>
      <c r="I15" s="115">
        <v>2342</v>
      </c>
      <c r="J15" s="116">
        <f t="shared" si="0"/>
        <v>0.27421109902067475</v>
      </c>
      <c r="K15" s="115">
        <v>2800</v>
      </c>
      <c r="L15" s="116">
        <f t="shared" si="0"/>
        <v>0.19555935098206656</v>
      </c>
      <c r="M15" s="115">
        <v>2508</v>
      </c>
      <c r="N15" s="116">
        <f t="shared" si="1"/>
        <v>-0.10428571428571431</v>
      </c>
      <c r="O15" s="116">
        <f t="shared" si="2"/>
        <v>-0.21354656632173097</v>
      </c>
    </row>
    <row r="16" spans="1:16" x14ac:dyDescent="0.25">
      <c r="A16" s="1" t="s">
        <v>84</v>
      </c>
      <c r="B16" s="114" t="s">
        <v>85</v>
      </c>
      <c r="C16" s="115">
        <v>3508</v>
      </c>
      <c r="D16" s="116">
        <v>-0.21608938547486034</v>
      </c>
      <c r="E16" s="115">
        <v>1055</v>
      </c>
      <c r="F16" s="116">
        <f t="shared" si="0"/>
        <v>-0.69925883694412772</v>
      </c>
      <c r="G16" s="115">
        <v>2316</v>
      </c>
      <c r="H16" s="116">
        <f t="shared" si="0"/>
        <v>1.195260663507109</v>
      </c>
      <c r="I16" s="115">
        <v>3343</v>
      </c>
      <c r="J16" s="116">
        <f t="shared" si="0"/>
        <v>0.44343696027633861</v>
      </c>
      <c r="K16" s="115">
        <v>3080</v>
      </c>
      <c r="L16" s="116">
        <f t="shared" si="0"/>
        <v>-7.8671851630272238E-2</v>
      </c>
      <c r="M16" s="115">
        <v>3161</v>
      </c>
      <c r="N16" s="116">
        <f>IFERROR(M16/K16-1,"-")</f>
        <v>2.6298701298701266E-2</v>
      </c>
      <c r="O16" s="116">
        <f>IFERROR(M16/C16-1,"-")</f>
        <v>-9.8916761687571242E-2</v>
      </c>
    </row>
    <row r="17" spans="1:16" x14ac:dyDescent="0.25">
      <c r="A17" s="1" t="s">
        <v>86</v>
      </c>
      <c r="B17" s="114" t="s">
        <v>87</v>
      </c>
      <c r="C17" s="115">
        <v>3494</v>
      </c>
      <c r="D17" s="116">
        <v>8.9517759168351585E-3</v>
      </c>
      <c r="E17" s="115">
        <v>220</v>
      </c>
      <c r="F17" s="116">
        <f t="shared" si="0"/>
        <v>-0.9370349170005724</v>
      </c>
      <c r="G17" s="115">
        <v>2289</v>
      </c>
      <c r="H17" s="116">
        <f t="shared" si="0"/>
        <v>9.4045454545454543</v>
      </c>
      <c r="I17" s="115">
        <v>3143</v>
      </c>
      <c r="J17" s="116">
        <f t="shared" si="0"/>
        <v>0.37308868501529058</v>
      </c>
      <c r="K17" s="115">
        <v>3734</v>
      </c>
      <c r="L17" s="116">
        <f t="shared" si="0"/>
        <v>0.18803690741329948</v>
      </c>
      <c r="M17" s="115">
        <v>3135</v>
      </c>
      <c r="N17" s="116">
        <f>IFERROR(M17/K17-1,"-")</f>
        <v>-0.16041778253883232</v>
      </c>
      <c r="O17" s="116">
        <f>IFERROR(M17/C17-1,"-")</f>
        <v>-0.10274756725815681</v>
      </c>
    </row>
    <row r="18" spans="1:16" x14ac:dyDescent="0.25">
      <c r="A18" s="1" t="s">
        <v>88</v>
      </c>
      <c r="B18" s="114" t="s">
        <v>89</v>
      </c>
      <c r="C18" s="115">
        <v>3489</v>
      </c>
      <c r="D18" s="116">
        <v>-3.0833333333333379E-2</v>
      </c>
      <c r="E18" s="115">
        <v>283</v>
      </c>
      <c r="F18" s="116">
        <f t="shared" si="0"/>
        <v>-0.9188879335053024</v>
      </c>
      <c r="G18" s="115">
        <v>3184</v>
      </c>
      <c r="H18" s="116">
        <f t="shared" si="0"/>
        <v>10.250883392226148</v>
      </c>
      <c r="I18" s="115">
        <v>3407</v>
      </c>
      <c r="J18" s="116">
        <f t="shared" si="0"/>
        <v>7.0037688442211143E-2</v>
      </c>
      <c r="K18" s="115">
        <v>4248</v>
      </c>
      <c r="L18" s="116">
        <f t="shared" si="0"/>
        <v>0.24684473143528041</v>
      </c>
      <c r="M18" s="115">
        <v>3960</v>
      </c>
      <c r="N18" s="116">
        <f>IFERROR(M18/K18-1,"-")</f>
        <v>-6.7796610169491567E-2</v>
      </c>
      <c r="O18" s="116">
        <f>IFERROR(M18/C18-1,"-")</f>
        <v>0.13499570077386069</v>
      </c>
    </row>
    <row r="19" spans="1:16" x14ac:dyDescent="0.25">
      <c r="A19" s="1" t="s">
        <v>90</v>
      </c>
      <c r="B19" s="114" t="s">
        <v>91</v>
      </c>
      <c r="C19" s="115">
        <v>4580</v>
      </c>
      <c r="D19" s="116">
        <v>4.8266783677051173E-3</v>
      </c>
      <c r="E19" s="115">
        <v>452</v>
      </c>
      <c r="F19" s="116">
        <f t="shared" si="0"/>
        <v>-0.90131004366812228</v>
      </c>
      <c r="G19" s="115">
        <v>2997</v>
      </c>
      <c r="H19" s="116">
        <f t="shared" si="0"/>
        <v>5.6305309734513278</v>
      </c>
      <c r="I19" s="115">
        <v>4018</v>
      </c>
      <c r="J19" s="116">
        <f t="shared" si="0"/>
        <v>0.34067400734067399</v>
      </c>
      <c r="K19" s="115">
        <v>4366</v>
      </c>
      <c r="L19" s="116">
        <f t="shared" si="0"/>
        <v>8.661025385764054E-2</v>
      </c>
      <c r="M19" s="115"/>
      <c r="N19" s="116">
        <f>IFERROR(M19/K19-1,"-")</f>
        <v>-1</v>
      </c>
      <c r="O19" s="116">
        <f>IFERROR(M19/C19-1,"-")</f>
        <v>-1</v>
      </c>
    </row>
    <row r="20" spans="1:16" x14ac:dyDescent="0.25">
      <c r="A20" s="1" t="s">
        <v>92</v>
      </c>
      <c r="B20" s="114" t="s">
        <v>93</v>
      </c>
      <c r="C20" s="115">
        <v>3627</v>
      </c>
      <c r="D20" s="116">
        <v>-0.20074922873512557</v>
      </c>
      <c r="E20" s="115">
        <v>469</v>
      </c>
      <c r="F20" s="116">
        <f t="shared" si="0"/>
        <v>-0.87069203198235456</v>
      </c>
      <c r="G20" s="115">
        <v>2479</v>
      </c>
      <c r="H20" s="116">
        <f t="shared" si="0"/>
        <v>4.2857142857142856</v>
      </c>
      <c r="I20" s="115">
        <v>4675</v>
      </c>
      <c r="J20" s="116">
        <f t="shared" si="0"/>
        <v>0.8858410649455426</v>
      </c>
      <c r="K20" s="115">
        <v>5492</v>
      </c>
      <c r="L20" s="116">
        <f t="shared" si="0"/>
        <v>0.17475935828877009</v>
      </c>
      <c r="M20" s="115"/>
      <c r="N20" s="116">
        <f>IFERROR(M20/K20-1,"-")</f>
        <v>-1</v>
      </c>
      <c r="O20" s="116">
        <f>IFERROR(M20/C20-1,"-")</f>
        <v>-1</v>
      </c>
    </row>
    <row r="21" spans="1:16" ht="15.75" x14ac:dyDescent="0.25">
      <c r="A21" s="1" t="s">
        <v>0</v>
      </c>
      <c r="B21" s="117" t="s">
        <v>30</v>
      </c>
      <c r="C21" s="118">
        <v>45076</v>
      </c>
      <c r="D21" s="119">
        <v>-4.1629459539907265E-2</v>
      </c>
      <c r="E21" s="118">
        <v>12633</v>
      </c>
      <c r="F21" s="119">
        <f t="shared" si="0"/>
        <v>-0.71973999467565886</v>
      </c>
      <c r="G21" s="118">
        <v>20161</v>
      </c>
      <c r="H21" s="119">
        <f t="shared" si="0"/>
        <v>0.59589962795852136</v>
      </c>
      <c r="I21" s="118">
        <v>37751</v>
      </c>
      <c r="J21" s="119">
        <f t="shared" si="0"/>
        <v>0.87247656366251669</v>
      </c>
      <c r="K21" s="118">
        <v>51166</v>
      </c>
      <c r="L21" s="119">
        <f t="shared" si="0"/>
        <v>0.3553548250377474</v>
      </c>
      <c r="M21" s="118">
        <v>35995</v>
      </c>
      <c r="N21" s="119">
        <v>-0.12861915367483301</v>
      </c>
      <c r="O21" s="119">
        <v>-2.3705552089831605E-2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67" t="s">
        <v>238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7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1006</v>
      </c>
      <c r="D31" s="116">
        <v>0.46008708272859211</v>
      </c>
      <c r="E31" s="115">
        <v>425</v>
      </c>
      <c r="F31" s="116">
        <f t="shared" ref="F31:L43" si="3">IFERROR(E31/C31-1,"-")</f>
        <v>-0.57753479125248508</v>
      </c>
      <c r="G31" s="115">
        <v>107</v>
      </c>
      <c r="H31" s="116">
        <f t="shared" si="3"/>
        <v>-0.74823529411764711</v>
      </c>
      <c r="I31" s="115">
        <v>161</v>
      </c>
      <c r="J31" s="116">
        <f t="shared" si="3"/>
        <v>0.50467289719626174</v>
      </c>
      <c r="K31" s="115">
        <v>3478</v>
      </c>
      <c r="L31" s="116">
        <f t="shared" si="3"/>
        <v>20.602484472049689</v>
      </c>
      <c r="M31" s="115">
        <v>596</v>
      </c>
      <c r="N31" s="116">
        <f t="shared" ref="N31:N37" si="4">IFERROR(M31/K31-1,"-")</f>
        <v>-0.82863714778608399</v>
      </c>
      <c r="O31" s="116">
        <f>M31/C31-1</f>
        <v>-0.40755467196819084</v>
      </c>
    </row>
    <row r="32" spans="1:16" x14ac:dyDescent="0.25">
      <c r="B32" s="114" t="s">
        <v>73</v>
      </c>
      <c r="C32" s="115">
        <v>656</v>
      </c>
      <c r="D32" s="116">
        <v>-4.5123726346433801E-2</v>
      </c>
      <c r="E32" s="115">
        <v>458</v>
      </c>
      <c r="F32" s="116">
        <f t="shared" si="3"/>
        <v>-0.30182926829268297</v>
      </c>
      <c r="G32" s="115">
        <v>35</v>
      </c>
      <c r="H32" s="116">
        <f t="shared" si="3"/>
        <v>-0.92358078602620086</v>
      </c>
      <c r="I32" s="115">
        <v>119</v>
      </c>
      <c r="J32" s="116">
        <f t="shared" si="3"/>
        <v>2.4</v>
      </c>
      <c r="K32" s="115">
        <v>1606</v>
      </c>
      <c r="L32" s="116">
        <f t="shared" si="3"/>
        <v>12.495798319327731</v>
      </c>
      <c r="M32" s="115">
        <v>924</v>
      </c>
      <c r="N32" s="116">
        <f>IFERROR(M32/K32-1,"-")</f>
        <v>-0.42465753424657537</v>
      </c>
      <c r="O32" s="116">
        <f>IFERROR(M32/C32-1,"-")</f>
        <v>0.40853658536585358</v>
      </c>
    </row>
    <row r="33" spans="2:16" x14ac:dyDescent="0.25">
      <c r="B33" s="114" t="s">
        <v>75</v>
      </c>
      <c r="C33" s="115">
        <v>765</v>
      </c>
      <c r="D33" s="116">
        <v>-0.28969359331476319</v>
      </c>
      <c r="E33" s="115">
        <v>240</v>
      </c>
      <c r="F33" s="116">
        <f t="shared" si="3"/>
        <v>-0.68627450980392157</v>
      </c>
      <c r="G33" s="115">
        <v>170</v>
      </c>
      <c r="H33" s="116">
        <f t="shared" si="3"/>
        <v>-0.29166666666666663</v>
      </c>
      <c r="I33" s="115">
        <v>470</v>
      </c>
      <c r="J33" s="116">
        <f t="shared" si="3"/>
        <v>1.7647058823529411</v>
      </c>
      <c r="K33" s="115">
        <v>1531</v>
      </c>
      <c r="L33" s="116">
        <f t="shared" si="3"/>
        <v>2.2574468085106383</v>
      </c>
      <c r="M33" s="115">
        <v>2301</v>
      </c>
      <c r="N33" s="116">
        <f t="shared" si="4"/>
        <v>0.50293925538863493</v>
      </c>
      <c r="O33" s="116">
        <f t="shared" ref="O33:O37" si="5">IFERROR(M33/C33-1,"-")</f>
        <v>2.0078431372549019</v>
      </c>
    </row>
    <row r="34" spans="2:16" x14ac:dyDescent="0.25">
      <c r="B34" s="114" t="s">
        <v>77</v>
      </c>
      <c r="C34" s="115">
        <v>897</v>
      </c>
      <c r="D34" s="116">
        <v>-6.6445182724252927E-3</v>
      </c>
      <c r="E34" s="115">
        <v>0</v>
      </c>
      <c r="F34" s="116">
        <f t="shared" si="3"/>
        <v>-1</v>
      </c>
      <c r="G34" s="115">
        <v>149</v>
      </c>
      <c r="H34" s="116" t="str">
        <f t="shared" si="3"/>
        <v>-</v>
      </c>
      <c r="I34" s="115">
        <v>241</v>
      </c>
      <c r="J34" s="116">
        <f t="shared" si="3"/>
        <v>0.6174496644295302</v>
      </c>
      <c r="K34" s="115">
        <v>1949</v>
      </c>
      <c r="L34" s="116">
        <f t="shared" si="3"/>
        <v>7.0871369294605806</v>
      </c>
      <c r="M34" s="115">
        <v>1208</v>
      </c>
      <c r="N34" s="116">
        <f t="shared" si="4"/>
        <v>-0.38019497178040018</v>
      </c>
      <c r="O34" s="116">
        <f t="shared" si="5"/>
        <v>0.34671125975473793</v>
      </c>
    </row>
    <row r="35" spans="2:16" x14ac:dyDescent="0.25">
      <c r="B35" s="114" t="s">
        <v>79</v>
      </c>
      <c r="C35" s="115">
        <v>807</v>
      </c>
      <c r="D35" s="116">
        <v>-0.29581151832460728</v>
      </c>
      <c r="E35" s="115">
        <v>0</v>
      </c>
      <c r="F35" s="116">
        <f t="shared" si="3"/>
        <v>-1</v>
      </c>
      <c r="G35" s="115">
        <v>326</v>
      </c>
      <c r="H35" s="116" t="str">
        <f t="shared" si="3"/>
        <v>-</v>
      </c>
      <c r="I35" s="115">
        <v>491</v>
      </c>
      <c r="J35" s="116">
        <f t="shared" si="3"/>
        <v>0.50613496932515334</v>
      </c>
      <c r="K35" s="115">
        <v>2051</v>
      </c>
      <c r="L35" s="116">
        <f t="shared" si="3"/>
        <v>3.1771894093686353</v>
      </c>
      <c r="M35" s="115">
        <v>644</v>
      </c>
      <c r="N35" s="116">
        <f t="shared" si="4"/>
        <v>-0.68600682593856654</v>
      </c>
      <c r="O35" s="116">
        <f t="shared" si="5"/>
        <v>-0.20198265179677821</v>
      </c>
    </row>
    <row r="36" spans="2:16" x14ac:dyDescent="0.25">
      <c r="B36" s="114" t="s">
        <v>81</v>
      </c>
      <c r="C36" s="115">
        <v>901</v>
      </c>
      <c r="D36" s="116">
        <v>6.3754427390791069E-2</v>
      </c>
      <c r="E36" s="115">
        <v>0</v>
      </c>
      <c r="F36" s="116">
        <f t="shared" si="3"/>
        <v>-1</v>
      </c>
      <c r="G36" s="115">
        <v>715</v>
      </c>
      <c r="H36" s="116" t="str">
        <f t="shared" si="3"/>
        <v>-</v>
      </c>
      <c r="I36" s="115">
        <v>533</v>
      </c>
      <c r="J36" s="116">
        <f t="shared" si="3"/>
        <v>-0.25454545454545452</v>
      </c>
      <c r="K36" s="115">
        <v>1450</v>
      </c>
      <c r="L36" s="116">
        <f t="shared" si="3"/>
        <v>1.7204502814258911</v>
      </c>
      <c r="M36" s="115">
        <v>646</v>
      </c>
      <c r="N36" s="116">
        <f t="shared" si="4"/>
        <v>-0.55448275862068963</v>
      </c>
      <c r="O36" s="116">
        <f t="shared" si="5"/>
        <v>-0.28301886792452835</v>
      </c>
    </row>
    <row r="37" spans="2:16" x14ac:dyDescent="0.25">
      <c r="B37" s="114" t="s">
        <v>83</v>
      </c>
      <c r="C37" s="115">
        <v>1052</v>
      </c>
      <c r="D37" s="116">
        <v>0.10736842105263156</v>
      </c>
      <c r="E37" s="115">
        <v>0</v>
      </c>
      <c r="F37" s="116">
        <f t="shared" si="3"/>
        <v>-1</v>
      </c>
      <c r="G37" s="115">
        <v>819</v>
      </c>
      <c r="H37" s="116" t="str">
        <f t="shared" si="3"/>
        <v>-</v>
      </c>
      <c r="I37" s="115">
        <v>528</v>
      </c>
      <c r="J37" s="116">
        <f t="shared" si="3"/>
        <v>-0.35531135531135527</v>
      </c>
      <c r="K37" s="115">
        <v>1332</v>
      </c>
      <c r="L37" s="116">
        <f t="shared" si="3"/>
        <v>1.5227272727272729</v>
      </c>
      <c r="M37" s="115">
        <v>891</v>
      </c>
      <c r="N37" s="116">
        <f t="shared" si="4"/>
        <v>-0.33108108108108103</v>
      </c>
      <c r="O37" s="116">
        <f t="shared" si="5"/>
        <v>-0.15304182509505704</v>
      </c>
    </row>
    <row r="38" spans="2:16" x14ac:dyDescent="0.25">
      <c r="B38" s="114" t="s">
        <v>85</v>
      </c>
      <c r="C38" s="115">
        <v>1334</v>
      </c>
      <c r="D38" s="116">
        <v>-0.29230769230769227</v>
      </c>
      <c r="E38" s="115">
        <v>890</v>
      </c>
      <c r="F38" s="116">
        <f t="shared" si="3"/>
        <v>-0.33283358320839584</v>
      </c>
      <c r="G38" s="115">
        <v>984</v>
      </c>
      <c r="H38" s="116">
        <f t="shared" si="3"/>
        <v>0.10561797752808988</v>
      </c>
      <c r="I38" s="115">
        <v>1168</v>
      </c>
      <c r="J38" s="116">
        <f t="shared" si="3"/>
        <v>0.18699186991869921</v>
      </c>
      <c r="K38" s="115">
        <v>1285</v>
      </c>
      <c r="L38" s="116">
        <f t="shared" si="3"/>
        <v>0.10017123287671237</v>
      </c>
      <c r="M38" s="115">
        <v>654</v>
      </c>
      <c r="N38" s="116">
        <f>IFERROR(M38/K38-1,"-")</f>
        <v>-0.49105058365758758</v>
      </c>
      <c r="O38" s="116">
        <f>IFERROR(M38/C38-1,"-")</f>
        <v>-0.50974512743628186</v>
      </c>
    </row>
    <row r="39" spans="2:16" x14ac:dyDescent="0.25">
      <c r="B39" s="114" t="s">
        <v>87</v>
      </c>
      <c r="C39" s="115">
        <v>1072</v>
      </c>
      <c r="D39" s="116">
        <v>8.7221095334685694E-2</v>
      </c>
      <c r="E39" s="115">
        <v>116</v>
      </c>
      <c r="F39" s="116">
        <f t="shared" si="3"/>
        <v>-0.89179104477611937</v>
      </c>
      <c r="G39" s="115">
        <v>638</v>
      </c>
      <c r="H39" s="116">
        <f t="shared" si="3"/>
        <v>4.5</v>
      </c>
      <c r="I39" s="115">
        <v>517</v>
      </c>
      <c r="J39" s="116">
        <f t="shared" si="3"/>
        <v>-0.18965517241379315</v>
      </c>
      <c r="K39" s="115">
        <v>1723</v>
      </c>
      <c r="L39" s="116">
        <f t="shared" si="3"/>
        <v>2.3326885880077368</v>
      </c>
      <c r="M39" s="115">
        <v>878</v>
      </c>
      <c r="N39" s="116">
        <f>IFERROR(M39/K39-1,"-")</f>
        <v>-0.49042367962855482</v>
      </c>
      <c r="O39" s="116">
        <f>IFERROR(M39/C39-1,"-")</f>
        <v>-0.18097014925373134</v>
      </c>
    </row>
    <row r="40" spans="2:16" x14ac:dyDescent="0.25">
      <c r="B40" s="114" t="s">
        <v>89</v>
      </c>
      <c r="C40" s="115">
        <v>812</v>
      </c>
      <c r="D40" s="116">
        <v>9.139784946236551E-2</v>
      </c>
      <c r="E40" s="115">
        <v>115</v>
      </c>
      <c r="F40" s="116">
        <f t="shared" si="3"/>
        <v>-0.85837438423645318</v>
      </c>
      <c r="G40" s="115">
        <v>622</v>
      </c>
      <c r="H40" s="116">
        <f t="shared" si="3"/>
        <v>4.4086956521739129</v>
      </c>
      <c r="I40" s="115">
        <v>628</v>
      </c>
      <c r="J40" s="116">
        <f t="shared" si="3"/>
        <v>9.6463022508037621E-3</v>
      </c>
      <c r="K40" s="115">
        <v>1095</v>
      </c>
      <c r="L40" s="116">
        <f t="shared" si="3"/>
        <v>0.74363057324840764</v>
      </c>
      <c r="M40" s="115">
        <v>1069</v>
      </c>
      <c r="N40" s="116">
        <f>IFERROR(M40/K40-1,"-")</f>
        <v>-2.3744292237442899E-2</v>
      </c>
      <c r="O40" s="116">
        <f>IFERROR(M40/C40-1,"-")</f>
        <v>0.31650246305418728</v>
      </c>
    </row>
    <row r="41" spans="2:16" x14ac:dyDescent="0.25">
      <c r="B41" s="114" t="s">
        <v>91</v>
      </c>
      <c r="C41" s="115">
        <v>708</v>
      </c>
      <c r="D41" s="116">
        <v>-0.21333333333333337</v>
      </c>
      <c r="E41" s="115">
        <v>88</v>
      </c>
      <c r="F41" s="116">
        <f t="shared" si="3"/>
        <v>-0.87570621468926557</v>
      </c>
      <c r="G41" s="115">
        <v>176</v>
      </c>
      <c r="H41" s="116">
        <f t="shared" si="3"/>
        <v>1</v>
      </c>
      <c r="I41" s="115">
        <v>681</v>
      </c>
      <c r="J41" s="116">
        <f t="shared" si="3"/>
        <v>2.8693181818181817</v>
      </c>
      <c r="K41" s="115">
        <v>764</v>
      </c>
      <c r="L41" s="116">
        <f t="shared" si="3"/>
        <v>0.12187958883994132</v>
      </c>
      <c r="M41" s="115"/>
      <c r="N41" s="116">
        <f>IFERROR(M41/K41-1,"-")</f>
        <v>-1</v>
      </c>
      <c r="O41" s="116">
        <f>IFERROR(M41/C41-1,"-")</f>
        <v>-1</v>
      </c>
    </row>
    <row r="42" spans="2:16" x14ac:dyDescent="0.25">
      <c r="B42" s="114" t="s">
        <v>93</v>
      </c>
      <c r="C42" s="115">
        <v>499</v>
      </c>
      <c r="D42" s="116">
        <v>-0.41086186540731995</v>
      </c>
      <c r="E42" s="115">
        <v>3</v>
      </c>
      <c r="F42" s="116">
        <f t="shared" si="3"/>
        <v>-0.9939879759519038</v>
      </c>
      <c r="G42" s="115">
        <v>209</v>
      </c>
      <c r="H42" s="116">
        <f t="shared" si="3"/>
        <v>68.666666666666671</v>
      </c>
      <c r="I42" s="115">
        <v>1225</v>
      </c>
      <c r="J42" s="116">
        <f t="shared" si="3"/>
        <v>4.8612440191387556</v>
      </c>
      <c r="K42" s="115">
        <v>1986</v>
      </c>
      <c r="L42" s="116">
        <f t="shared" si="3"/>
        <v>0.62122448979591827</v>
      </c>
      <c r="M42" s="115"/>
      <c r="N42" s="116">
        <f>IFERROR(M42/K42-1,"-")</f>
        <v>-1</v>
      </c>
      <c r="O42" s="116">
        <f>IFERROR(M42/C42-1,"-")</f>
        <v>-1</v>
      </c>
    </row>
    <row r="43" spans="2:16" ht="15.75" x14ac:dyDescent="0.25">
      <c r="B43" s="117" t="s">
        <v>30</v>
      </c>
      <c r="C43" s="118">
        <v>10509</v>
      </c>
      <c r="D43" s="119">
        <v>-9.8790841265757656E-2</v>
      </c>
      <c r="E43" s="118">
        <v>2339</v>
      </c>
      <c r="F43" s="119">
        <f t="shared" si="3"/>
        <v>-0.7774288704919593</v>
      </c>
      <c r="G43" s="118">
        <v>4950</v>
      </c>
      <c r="H43" s="119">
        <f t="shared" si="3"/>
        <v>1.116289012398461</v>
      </c>
      <c r="I43" s="118">
        <v>6762</v>
      </c>
      <c r="J43" s="119">
        <f t="shared" si="3"/>
        <v>0.36606060606060598</v>
      </c>
      <c r="K43" s="118">
        <v>20250</v>
      </c>
      <c r="L43" s="119">
        <f t="shared" si="3"/>
        <v>1.9946761313220942</v>
      </c>
      <c r="M43" s="118">
        <v>9811</v>
      </c>
      <c r="N43" s="119">
        <v>-0.43937142857142852</v>
      </c>
      <c r="O43" s="119">
        <v>5.4719415179531383E-2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7" t="s">
        <v>239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494</v>
      </c>
      <c r="D53" s="116">
        <v>0.32439678284182305</v>
      </c>
      <c r="E53" s="115">
        <v>217</v>
      </c>
      <c r="F53" s="116">
        <f>IFERROR(E53/C53-1,"-")</f>
        <v>-0.56072874493927127</v>
      </c>
      <c r="G53" s="115">
        <v>62</v>
      </c>
      <c r="H53" s="116">
        <f>IFERROR(G53/E53-1,"-")</f>
        <v>-0.7142857142857143</v>
      </c>
      <c r="I53" s="115">
        <v>125</v>
      </c>
      <c r="J53" s="116">
        <f>IFERROR(I53/G53-1,"-")</f>
        <v>1.0161290322580645</v>
      </c>
      <c r="K53" s="115">
        <v>741</v>
      </c>
      <c r="L53" s="116">
        <f>IFERROR(K53/I53-1,"-")</f>
        <v>4.9279999999999999</v>
      </c>
      <c r="M53" s="115">
        <v>317</v>
      </c>
      <c r="N53" s="116">
        <f t="shared" ref="N53:N59" si="6">IFERROR(M53/K53-1,"-")</f>
        <v>-0.57219973009446701</v>
      </c>
      <c r="O53" s="116">
        <f>IFERROR(M53/C53-1,"-")</f>
        <v>-0.3582995951417004</v>
      </c>
    </row>
    <row r="54" spans="1:16" x14ac:dyDescent="0.25">
      <c r="A54" s="1">
        <v>2</v>
      </c>
      <c r="B54" s="114" t="s">
        <v>73</v>
      </c>
      <c r="C54" s="115">
        <v>306</v>
      </c>
      <c r="D54" s="116">
        <v>-0.29977116704805495</v>
      </c>
      <c r="E54" s="115">
        <v>262</v>
      </c>
      <c r="F54" s="116">
        <f t="shared" ref="F54:L65" si="7">IFERROR(E54/C54-1,"-")</f>
        <v>-0.14379084967320266</v>
      </c>
      <c r="G54" s="115">
        <v>12</v>
      </c>
      <c r="H54" s="116">
        <f t="shared" si="7"/>
        <v>-0.95419847328244278</v>
      </c>
      <c r="I54" s="115">
        <v>91</v>
      </c>
      <c r="J54" s="116">
        <f t="shared" si="7"/>
        <v>6.583333333333333</v>
      </c>
      <c r="K54" s="115">
        <v>455</v>
      </c>
      <c r="L54" s="116">
        <f t="shared" si="7"/>
        <v>4</v>
      </c>
      <c r="M54" s="115">
        <v>554</v>
      </c>
      <c r="N54" s="116">
        <f t="shared" si="6"/>
        <v>0.21758241758241748</v>
      </c>
      <c r="O54" s="116">
        <f>IFERROR(M54/C54-1,"-")</f>
        <v>0.81045751633986929</v>
      </c>
    </row>
    <row r="55" spans="1:16" x14ac:dyDescent="0.25">
      <c r="A55" s="1">
        <v>3</v>
      </c>
      <c r="B55" s="114" t="s">
        <v>75</v>
      </c>
      <c r="C55" s="115">
        <v>307</v>
      </c>
      <c r="D55" s="116">
        <v>-0.21882951653944016</v>
      </c>
      <c r="E55" s="115">
        <v>106</v>
      </c>
      <c r="F55" s="116">
        <f t="shared" si="7"/>
        <v>-0.65472312703583069</v>
      </c>
      <c r="G55" s="115">
        <v>122</v>
      </c>
      <c r="H55" s="116">
        <f t="shared" si="7"/>
        <v>0.15094339622641506</v>
      </c>
      <c r="I55" s="115">
        <v>335</v>
      </c>
      <c r="J55" s="116">
        <f t="shared" si="7"/>
        <v>1.7459016393442623</v>
      </c>
      <c r="K55" s="115">
        <v>614</v>
      </c>
      <c r="L55" s="116">
        <f t="shared" si="7"/>
        <v>0.83283582089552244</v>
      </c>
      <c r="M55" s="115">
        <v>578</v>
      </c>
      <c r="N55" s="116">
        <f t="shared" si="6"/>
        <v>-5.8631921824104261E-2</v>
      </c>
      <c r="O55" s="116">
        <f t="shared" ref="O55:O59" si="8">IFERROR(M55/C55-1,"-")</f>
        <v>0.88273615635179148</v>
      </c>
    </row>
    <row r="56" spans="1:16" x14ac:dyDescent="0.25">
      <c r="A56" s="1">
        <v>4</v>
      </c>
      <c r="B56" s="114" t="s">
        <v>77</v>
      </c>
      <c r="C56" s="115">
        <v>306</v>
      </c>
      <c r="D56" s="116">
        <v>0.17692307692307696</v>
      </c>
      <c r="E56" s="115">
        <v>0</v>
      </c>
      <c r="F56" s="116">
        <f t="shared" si="7"/>
        <v>-1</v>
      </c>
      <c r="G56" s="115">
        <v>84</v>
      </c>
      <c r="H56" s="116" t="str">
        <f t="shared" si="7"/>
        <v>-</v>
      </c>
      <c r="I56" s="115">
        <v>211</v>
      </c>
      <c r="J56" s="116">
        <f t="shared" si="7"/>
        <v>1.5119047619047619</v>
      </c>
      <c r="K56" s="115">
        <v>477</v>
      </c>
      <c r="L56" s="116">
        <f t="shared" si="7"/>
        <v>1.2606635071090047</v>
      </c>
      <c r="M56" s="115">
        <v>238</v>
      </c>
      <c r="N56" s="116">
        <f t="shared" si="6"/>
        <v>-0.50104821802935007</v>
      </c>
      <c r="O56" s="116">
        <f t="shared" si="8"/>
        <v>-0.22222222222222221</v>
      </c>
    </row>
    <row r="57" spans="1:16" x14ac:dyDescent="0.25">
      <c r="A57" s="1">
        <v>5</v>
      </c>
      <c r="B57" s="114" t="s">
        <v>79</v>
      </c>
      <c r="C57" s="115">
        <v>377</v>
      </c>
      <c r="D57" s="116">
        <v>-0.20464135021097052</v>
      </c>
      <c r="E57" s="115">
        <v>0</v>
      </c>
      <c r="F57" s="116">
        <f t="shared" si="7"/>
        <v>-1</v>
      </c>
      <c r="G57" s="115">
        <v>198</v>
      </c>
      <c r="H57" s="116" t="str">
        <f t="shared" si="7"/>
        <v>-</v>
      </c>
      <c r="I57" s="115">
        <v>241</v>
      </c>
      <c r="J57" s="116">
        <f t="shared" si="7"/>
        <v>0.21717171717171713</v>
      </c>
      <c r="K57" s="115">
        <v>437</v>
      </c>
      <c r="L57" s="116">
        <f t="shared" si="7"/>
        <v>0.81327800829875518</v>
      </c>
      <c r="M57" s="115">
        <v>107</v>
      </c>
      <c r="N57" s="116">
        <f t="shared" si="6"/>
        <v>-0.75514874141876431</v>
      </c>
      <c r="O57" s="116">
        <f t="shared" si="8"/>
        <v>-0.71618037135278523</v>
      </c>
    </row>
    <row r="58" spans="1:16" x14ac:dyDescent="0.25">
      <c r="A58" s="1">
        <v>6</v>
      </c>
      <c r="B58" s="114" t="s">
        <v>81</v>
      </c>
      <c r="C58" s="115">
        <v>340</v>
      </c>
      <c r="D58" s="116">
        <v>0.50442477876106184</v>
      </c>
      <c r="E58" s="115">
        <v>0</v>
      </c>
      <c r="F58" s="116">
        <f t="shared" si="7"/>
        <v>-1</v>
      </c>
      <c r="G58" s="115">
        <v>339</v>
      </c>
      <c r="H58" s="116" t="str">
        <f t="shared" si="7"/>
        <v>-</v>
      </c>
      <c r="I58" s="115">
        <v>238</v>
      </c>
      <c r="J58" s="116">
        <f t="shared" si="7"/>
        <v>-0.29793510324483774</v>
      </c>
      <c r="K58" s="115">
        <v>374</v>
      </c>
      <c r="L58" s="116">
        <f t="shared" si="7"/>
        <v>0.5714285714285714</v>
      </c>
      <c r="M58" s="115">
        <v>283</v>
      </c>
      <c r="N58" s="116">
        <f t="shared" si="6"/>
        <v>-0.24331550802139035</v>
      </c>
      <c r="O58" s="116">
        <f t="shared" si="8"/>
        <v>-0.16764705882352937</v>
      </c>
    </row>
    <row r="59" spans="1:16" x14ac:dyDescent="0.25">
      <c r="A59" s="1">
        <v>7</v>
      </c>
      <c r="B59" s="114" t="s">
        <v>83</v>
      </c>
      <c r="C59" s="115">
        <v>645</v>
      </c>
      <c r="D59" s="116">
        <v>1.4339622641509435</v>
      </c>
      <c r="E59" s="115">
        <v>0</v>
      </c>
      <c r="F59" s="116">
        <f t="shared" si="7"/>
        <v>-1</v>
      </c>
      <c r="G59" s="115">
        <v>343</v>
      </c>
      <c r="H59" s="116" t="str">
        <f t="shared" si="7"/>
        <v>-</v>
      </c>
      <c r="I59" s="115">
        <v>256</v>
      </c>
      <c r="J59" s="116">
        <f t="shared" si="7"/>
        <v>-0.25364431486880468</v>
      </c>
      <c r="K59" s="115">
        <v>291</v>
      </c>
      <c r="L59" s="116">
        <f t="shared" si="7"/>
        <v>0.13671875</v>
      </c>
      <c r="M59" s="115">
        <v>253</v>
      </c>
      <c r="N59" s="116">
        <f t="shared" si="6"/>
        <v>-0.13058419243986252</v>
      </c>
      <c r="O59" s="116">
        <f t="shared" si="8"/>
        <v>-0.60775193798449612</v>
      </c>
    </row>
    <row r="60" spans="1:16" x14ac:dyDescent="0.25">
      <c r="A60" s="1">
        <v>8</v>
      </c>
      <c r="B60" s="114" t="s">
        <v>85</v>
      </c>
      <c r="C60" s="115">
        <v>359</v>
      </c>
      <c r="D60" s="116">
        <v>-1.9125683060109311E-2</v>
      </c>
      <c r="E60" s="115">
        <v>0</v>
      </c>
      <c r="F60" s="116">
        <f t="shared" si="7"/>
        <v>-1</v>
      </c>
      <c r="G60" s="115">
        <v>474</v>
      </c>
      <c r="H60" s="116" t="str">
        <f t="shared" si="7"/>
        <v>-</v>
      </c>
      <c r="I60" s="115">
        <v>311</v>
      </c>
      <c r="J60" s="116">
        <f t="shared" si="7"/>
        <v>-0.34388185654008441</v>
      </c>
      <c r="K60" s="115">
        <v>397</v>
      </c>
      <c r="L60" s="116">
        <f t="shared" si="7"/>
        <v>0.27652733118971051</v>
      </c>
      <c r="M60" s="115">
        <v>272</v>
      </c>
      <c r="N60" s="116">
        <f>IFERROR(M60/K60-1,"-")</f>
        <v>-0.31486146095717882</v>
      </c>
      <c r="O60" s="116">
        <f>IFERROR(M60/C60-1,"-")</f>
        <v>-0.24233983286908078</v>
      </c>
    </row>
    <row r="61" spans="1:16" x14ac:dyDescent="0.25">
      <c r="A61" s="1">
        <v>9</v>
      </c>
      <c r="B61" s="114" t="s">
        <v>87</v>
      </c>
      <c r="C61" s="115">
        <v>397</v>
      </c>
      <c r="D61" s="116">
        <v>-0.224609375</v>
      </c>
      <c r="E61" s="115">
        <v>41</v>
      </c>
      <c r="F61" s="116">
        <f t="shared" si="7"/>
        <v>-0.89672544080604533</v>
      </c>
      <c r="G61" s="115">
        <v>315</v>
      </c>
      <c r="H61" s="116">
        <f t="shared" si="7"/>
        <v>6.6829268292682924</v>
      </c>
      <c r="I61" s="115">
        <v>233</v>
      </c>
      <c r="J61" s="116">
        <f t="shared" si="7"/>
        <v>-0.26031746031746028</v>
      </c>
      <c r="K61" s="115">
        <v>337</v>
      </c>
      <c r="L61" s="116">
        <f t="shared" si="7"/>
        <v>0.44635193133047202</v>
      </c>
      <c r="M61" s="115">
        <v>209</v>
      </c>
      <c r="N61" s="116">
        <f>IFERROR(M61/K61-1,"-")</f>
        <v>-0.37982195845697331</v>
      </c>
      <c r="O61" s="116">
        <f>IFERROR(M61/C61-1,"-")</f>
        <v>-0.47355163727959693</v>
      </c>
    </row>
    <row r="62" spans="1:16" x14ac:dyDescent="0.25">
      <c r="A62" s="1">
        <v>10</v>
      </c>
      <c r="B62" s="114" t="s">
        <v>89</v>
      </c>
      <c r="C62" s="115">
        <v>517</v>
      </c>
      <c r="D62" s="116">
        <v>0.63091482649842279</v>
      </c>
      <c r="E62" s="115">
        <v>26</v>
      </c>
      <c r="F62" s="116">
        <f t="shared" si="7"/>
        <v>-0.94970986460348161</v>
      </c>
      <c r="G62" s="115">
        <v>281</v>
      </c>
      <c r="H62" s="116">
        <f t="shared" si="7"/>
        <v>9.8076923076923084</v>
      </c>
      <c r="I62" s="115">
        <v>224</v>
      </c>
      <c r="J62" s="116">
        <f t="shared" si="7"/>
        <v>-0.20284697508896798</v>
      </c>
      <c r="K62" s="115">
        <v>456</v>
      </c>
      <c r="L62" s="116">
        <f t="shared" si="7"/>
        <v>1.0357142857142856</v>
      </c>
      <c r="M62" s="115">
        <v>295</v>
      </c>
      <c r="N62" s="116">
        <f>IFERROR(M62/K62-1,"-")</f>
        <v>-0.35307017543859653</v>
      </c>
      <c r="O62" s="116">
        <f>IFERROR(M62/C62-1,"-")</f>
        <v>-0.42940038684719539</v>
      </c>
    </row>
    <row r="63" spans="1:16" x14ac:dyDescent="0.25">
      <c r="A63" s="1">
        <v>11</v>
      </c>
      <c r="B63" s="114" t="s">
        <v>91</v>
      </c>
      <c r="C63" s="115">
        <v>314</v>
      </c>
      <c r="D63" s="116">
        <v>-0.14207650273224048</v>
      </c>
      <c r="E63" s="115">
        <v>26</v>
      </c>
      <c r="F63" s="116">
        <f t="shared" si="7"/>
        <v>-0.91719745222929938</v>
      </c>
      <c r="G63" s="115">
        <v>161</v>
      </c>
      <c r="H63" s="116">
        <f t="shared" si="7"/>
        <v>5.1923076923076925</v>
      </c>
      <c r="I63" s="115">
        <v>527</v>
      </c>
      <c r="J63" s="116">
        <f t="shared" si="7"/>
        <v>2.2732919254658386</v>
      </c>
      <c r="K63" s="115">
        <v>377</v>
      </c>
      <c r="L63" s="116">
        <f t="shared" si="7"/>
        <v>-0.28462998102466797</v>
      </c>
      <c r="M63" s="115"/>
      <c r="N63" s="116">
        <f>IFERROR(M63/K63-1,"-")</f>
        <v>-1</v>
      </c>
      <c r="O63" s="116">
        <f>IFERROR(M63/C63-1,"-")</f>
        <v>-1</v>
      </c>
    </row>
    <row r="64" spans="1:16" x14ac:dyDescent="0.25">
      <c r="A64" s="1">
        <v>12</v>
      </c>
      <c r="B64" s="114" t="s">
        <v>93</v>
      </c>
      <c r="C64" s="115">
        <v>203</v>
      </c>
      <c r="D64" s="116">
        <v>-0.49122807017543857</v>
      </c>
      <c r="E64" s="115">
        <v>3</v>
      </c>
      <c r="F64" s="116">
        <f t="shared" si="7"/>
        <v>-0.98522167487684731</v>
      </c>
      <c r="G64" s="115">
        <v>144</v>
      </c>
      <c r="H64" s="116">
        <f t="shared" si="7"/>
        <v>47</v>
      </c>
      <c r="I64" s="115">
        <v>455</v>
      </c>
      <c r="J64" s="116">
        <f t="shared" si="7"/>
        <v>2.1597222222222223</v>
      </c>
      <c r="K64" s="115">
        <v>483</v>
      </c>
      <c r="L64" s="116">
        <f t="shared" si="7"/>
        <v>6.1538461538461542E-2</v>
      </c>
      <c r="M64" s="115"/>
      <c r="N64" s="116">
        <f>IFERROR(M64/K64-1,"-")</f>
        <v>-1</v>
      </c>
      <c r="O64" s="116">
        <f>IFERROR(M64/C64-1,"-")</f>
        <v>-1</v>
      </c>
    </row>
    <row r="65" spans="1:16" ht="15.75" x14ac:dyDescent="0.25">
      <c r="B65" s="117" t="s">
        <v>30</v>
      </c>
      <c r="C65" s="118">
        <v>4565</v>
      </c>
      <c r="D65" s="119">
        <v>4.0337283500455845E-2</v>
      </c>
      <c r="E65" s="118">
        <v>681</v>
      </c>
      <c r="F65" s="119">
        <f t="shared" si="7"/>
        <v>-0.85082146768893763</v>
      </c>
      <c r="G65" s="118">
        <v>2535</v>
      </c>
      <c r="H65" s="119">
        <f t="shared" si="7"/>
        <v>2.7224669603524227</v>
      </c>
      <c r="I65" s="118">
        <v>3247</v>
      </c>
      <c r="J65" s="119">
        <f t="shared" si="7"/>
        <v>0.28086785009861925</v>
      </c>
      <c r="K65" s="118">
        <v>5439</v>
      </c>
      <c r="L65" s="119">
        <f t="shared" si="7"/>
        <v>0.67508469356328926</v>
      </c>
      <c r="M65" s="118">
        <v>3106</v>
      </c>
      <c r="N65" s="119">
        <v>-0.32168595763267094</v>
      </c>
      <c r="O65" s="119">
        <v>-0.23270750988142297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67" t="s">
        <v>240</v>
      </c>
      <c r="C70" s="267"/>
      <c r="D70" s="267"/>
      <c r="E70" s="267"/>
      <c r="F70" s="267"/>
      <c r="G70" s="267"/>
      <c r="H70" s="267"/>
      <c r="I70" s="267"/>
      <c r="J70" s="267"/>
      <c r="K70" s="267"/>
      <c r="L70" s="267"/>
      <c r="M70" s="267"/>
      <c r="N70" s="267"/>
      <c r="O70" s="267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512</v>
      </c>
      <c r="D75" s="116">
        <v>0.620253164556962</v>
      </c>
      <c r="E75" s="115">
        <v>208</v>
      </c>
      <c r="F75" s="116">
        <f>IFERROR(E75/C75-1,"-")</f>
        <v>-0.59375</v>
      </c>
      <c r="G75" s="115">
        <v>45</v>
      </c>
      <c r="H75" s="116">
        <f>IFERROR(G75/E75-1,"-")</f>
        <v>-0.78365384615384615</v>
      </c>
      <c r="I75" s="115">
        <v>36</v>
      </c>
      <c r="J75" s="116">
        <f>IFERROR(I75/G75-1,"-")</f>
        <v>-0.19999999999999996</v>
      </c>
      <c r="K75" s="115">
        <v>2737</v>
      </c>
      <c r="L75" s="116">
        <f>IFERROR(K75/I75-1,"-")</f>
        <v>75.027777777777771</v>
      </c>
      <c r="M75" s="115">
        <v>279</v>
      </c>
      <c r="N75" s="116">
        <f t="shared" ref="N75:N83" si="9">IFERROR(M75/K75-1,"-")</f>
        <v>-0.8980635732553891</v>
      </c>
      <c r="O75" s="116">
        <f>M75/C75-1</f>
        <v>-0.455078125</v>
      </c>
    </row>
    <row r="76" spans="1:16" x14ac:dyDescent="0.25">
      <c r="A76" s="1">
        <v>2</v>
      </c>
      <c r="B76" s="114" t="s">
        <v>73</v>
      </c>
      <c r="C76" s="115">
        <v>350</v>
      </c>
      <c r="D76" s="116">
        <v>0.39999999999999991</v>
      </c>
      <c r="E76" s="115">
        <v>196</v>
      </c>
      <c r="F76" s="116">
        <f t="shared" ref="F76:L87" si="10">IFERROR(E76/C76-1,"-")</f>
        <v>-0.43999999999999995</v>
      </c>
      <c r="G76" s="115">
        <v>23</v>
      </c>
      <c r="H76" s="116">
        <f t="shared" si="10"/>
        <v>-0.88265306122448983</v>
      </c>
      <c r="I76" s="115">
        <v>28</v>
      </c>
      <c r="J76" s="116">
        <f t="shared" si="10"/>
        <v>0.21739130434782616</v>
      </c>
      <c r="K76" s="115">
        <v>1151</v>
      </c>
      <c r="L76" s="116">
        <f t="shared" si="10"/>
        <v>40.107142857142854</v>
      </c>
      <c r="M76" s="115">
        <v>370</v>
      </c>
      <c r="N76" s="116">
        <f t="shared" si="9"/>
        <v>-0.67854039965247614</v>
      </c>
      <c r="O76" s="116">
        <f>IFERROR(M76/C76-1,"-")</f>
        <v>5.7142857142857162E-2</v>
      </c>
    </row>
    <row r="77" spans="1:16" x14ac:dyDescent="0.25">
      <c r="A77" s="1">
        <v>3</v>
      </c>
      <c r="B77" s="114" t="s">
        <v>75</v>
      </c>
      <c r="C77" s="115">
        <v>458</v>
      </c>
      <c r="D77" s="116">
        <v>-0.33040935672514615</v>
      </c>
      <c r="E77" s="115">
        <v>134</v>
      </c>
      <c r="F77" s="116">
        <f t="shared" si="10"/>
        <v>-0.70742358078602618</v>
      </c>
      <c r="G77" s="115">
        <v>48</v>
      </c>
      <c r="H77" s="116">
        <f t="shared" si="10"/>
        <v>-0.64179104477611948</v>
      </c>
      <c r="I77" s="115">
        <v>135</v>
      </c>
      <c r="J77" s="116">
        <f t="shared" si="10"/>
        <v>1.8125</v>
      </c>
      <c r="K77" s="115">
        <v>917</v>
      </c>
      <c r="L77" s="116">
        <f t="shared" si="10"/>
        <v>5.7925925925925927</v>
      </c>
      <c r="M77" s="115">
        <v>1723</v>
      </c>
      <c r="N77" s="116">
        <f t="shared" si="9"/>
        <v>0.87895310796074155</v>
      </c>
      <c r="O77" s="116">
        <f t="shared" ref="O77:O86" si="11">IFERROR(M77/C77-1,"-")</f>
        <v>2.7620087336244543</v>
      </c>
    </row>
    <row r="78" spans="1:16" x14ac:dyDescent="0.25">
      <c r="A78" s="1">
        <v>4</v>
      </c>
      <c r="B78" s="114" t="s">
        <v>77</v>
      </c>
      <c r="C78" s="115">
        <v>591</v>
      </c>
      <c r="D78" s="116">
        <v>-8.0870917573872436E-2</v>
      </c>
      <c r="E78" s="115">
        <v>0</v>
      </c>
      <c r="F78" s="116">
        <f t="shared" si="10"/>
        <v>-1</v>
      </c>
      <c r="G78" s="115">
        <v>65</v>
      </c>
      <c r="H78" s="116" t="str">
        <f t="shared" si="10"/>
        <v>-</v>
      </c>
      <c r="I78" s="115">
        <v>30</v>
      </c>
      <c r="J78" s="116">
        <f t="shared" si="10"/>
        <v>-0.53846153846153844</v>
      </c>
      <c r="K78" s="115">
        <v>1472</v>
      </c>
      <c r="L78" s="116">
        <f t="shared" si="10"/>
        <v>48.06666666666667</v>
      </c>
      <c r="M78" s="115">
        <v>970</v>
      </c>
      <c r="N78" s="116">
        <f t="shared" si="9"/>
        <v>-0.34103260869565222</v>
      </c>
      <c r="O78" s="116">
        <f t="shared" si="11"/>
        <v>0.6412859560067683</v>
      </c>
    </row>
    <row r="79" spans="1:16" x14ac:dyDescent="0.25">
      <c r="A79" s="1">
        <v>5</v>
      </c>
      <c r="B79" s="114" t="s">
        <v>79</v>
      </c>
      <c r="C79" s="115">
        <v>430</v>
      </c>
      <c r="D79" s="116">
        <v>-0.36011904761904767</v>
      </c>
      <c r="E79" s="115">
        <v>0</v>
      </c>
      <c r="F79" s="116">
        <f t="shared" si="10"/>
        <v>-1</v>
      </c>
      <c r="G79" s="115">
        <v>128</v>
      </c>
      <c r="H79" s="116" t="str">
        <f t="shared" si="10"/>
        <v>-</v>
      </c>
      <c r="I79" s="115">
        <v>250</v>
      </c>
      <c r="J79" s="116">
        <f t="shared" si="10"/>
        <v>0.953125</v>
      </c>
      <c r="K79" s="115">
        <v>1614</v>
      </c>
      <c r="L79" s="116">
        <f t="shared" si="10"/>
        <v>5.4560000000000004</v>
      </c>
      <c r="M79" s="115">
        <v>537</v>
      </c>
      <c r="N79" s="116">
        <f t="shared" si="9"/>
        <v>-0.66728624535315983</v>
      </c>
      <c r="O79" s="116">
        <f t="shared" si="11"/>
        <v>0.24883720930232567</v>
      </c>
    </row>
    <row r="80" spans="1:16" x14ac:dyDescent="0.25">
      <c r="A80" s="1">
        <v>6</v>
      </c>
      <c r="B80" s="114" t="s">
        <v>81</v>
      </c>
      <c r="C80" s="115">
        <v>561</v>
      </c>
      <c r="D80" s="116">
        <v>-9.661835748792269E-2</v>
      </c>
      <c r="E80" s="115">
        <v>0</v>
      </c>
      <c r="F80" s="116">
        <f t="shared" si="10"/>
        <v>-1</v>
      </c>
      <c r="G80" s="115">
        <v>376</v>
      </c>
      <c r="H80" s="116" t="str">
        <f t="shared" si="10"/>
        <v>-</v>
      </c>
      <c r="I80" s="115">
        <v>295</v>
      </c>
      <c r="J80" s="116">
        <f t="shared" si="10"/>
        <v>-0.21542553191489366</v>
      </c>
      <c r="K80" s="115">
        <v>1076</v>
      </c>
      <c r="L80" s="116">
        <f t="shared" si="10"/>
        <v>2.6474576271186439</v>
      </c>
      <c r="M80" s="115">
        <v>363</v>
      </c>
      <c r="N80" s="116">
        <f t="shared" si="9"/>
        <v>-0.66263940520446096</v>
      </c>
      <c r="O80" s="116">
        <f t="shared" si="11"/>
        <v>-0.3529411764705882</v>
      </c>
    </row>
    <row r="81" spans="1:16" x14ac:dyDescent="0.25">
      <c r="A81" s="1">
        <v>7</v>
      </c>
      <c r="B81" s="114" t="s">
        <v>83</v>
      </c>
      <c r="C81" s="115">
        <v>407</v>
      </c>
      <c r="D81" s="116">
        <v>-0.40583941605839413</v>
      </c>
      <c r="E81" s="115">
        <v>0</v>
      </c>
      <c r="F81" s="116">
        <f t="shared" si="10"/>
        <v>-1</v>
      </c>
      <c r="G81" s="115">
        <v>476</v>
      </c>
      <c r="H81" s="116" t="str">
        <f t="shared" si="10"/>
        <v>-</v>
      </c>
      <c r="I81" s="115">
        <v>272</v>
      </c>
      <c r="J81" s="116">
        <f t="shared" si="10"/>
        <v>-0.4285714285714286</v>
      </c>
      <c r="K81" s="115">
        <v>1041</v>
      </c>
      <c r="L81" s="116">
        <f t="shared" si="10"/>
        <v>2.8272058823529411</v>
      </c>
      <c r="M81" s="115">
        <v>638</v>
      </c>
      <c r="N81" s="116">
        <f t="shared" si="9"/>
        <v>-0.38712776176753128</v>
      </c>
      <c r="O81" s="116">
        <f t="shared" si="11"/>
        <v>0.56756756756756754</v>
      </c>
    </row>
    <row r="82" spans="1:16" x14ac:dyDescent="0.25">
      <c r="A82" s="1">
        <v>8</v>
      </c>
      <c r="B82" s="114" t="s">
        <v>85</v>
      </c>
      <c r="C82" s="115">
        <v>975</v>
      </c>
      <c r="D82" s="116">
        <v>-0.35813034891375906</v>
      </c>
      <c r="E82" s="115">
        <v>890</v>
      </c>
      <c r="F82" s="116">
        <f t="shared" si="10"/>
        <v>-8.7179487179487203E-2</v>
      </c>
      <c r="G82" s="115">
        <v>510</v>
      </c>
      <c r="H82" s="116">
        <f t="shared" si="10"/>
        <v>-0.4269662921348315</v>
      </c>
      <c r="I82" s="115">
        <v>857</v>
      </c>
      <c r="J82" s="116">
        <f t="shared" si="10"/>
        <v>0.68039215686274512</v>
      </c>
      <c r="K82" s="115">
        <v>888</v>
      </c>
      <c r="L82" s="116">
        <f t="shared" si="10"/>
        <v>3.6172695449241621E-2</v>
      </c>
      <c r="M82" s="115">
        <v>382</v>
      </c>
      <c r="N82" s="116">
        <f t="shared" si="9"/>
        <v>-0.56981981981981988</v>
      </c>
      <c r="O82" s="116">
        <f t="shared" si="11"/>
        <v>-0.60820512820512818</v>
      </c>
    </row>
    <row r="83" spans="1:16" x14ac:dyDescent="0.25">
      <c r="A83" s="1">
        <v>9</v>
      </c>
      <c r="B83" s="114" t="s">
        <v>87</v>
      </c>
      <c r="C83" s="115">
        <v>675</v>
      </c>
      <c r="D83" s="116">
        <v>0.42405063291139244</v>
      </c>
      <c r="E83" s="115">
        <v>75</v>
      </c>
      <c r="F83" s="116">
        <f t="shared" si="10"/>
        <v>-0.88888888888888884</v>
      </c>
      <c r="G83" s="115">
        <v>323</v>
      </c>
      <c r="H83" s="116">
        <f t="shared" si="10"/>
        <v>3.3066666666666666</v>
      </c>
      <c r="I83" s="115">
        <v>284</v>
      </c>
      <c r="J83" s="116">
        <f t="shared" si="10"/>
        <v>-0.12074303405572751</v>
      </c>
      <c r="K83" s="115">
        <v>1386</v>
      </c>
      <c r="L83" s="116">
        <f t="shared" si="10"/>
        <v>3.880281690140845</v>
      </c>
      <c r="M83" s="115">
        <v>669</v>
      </c>
      <c r="N83" s="116">
        <f t="shared" si="9"/>
        <v>-0.5173160173160174</v>
      </c>
      <c r="O83" s="116">
        <f t="shared" si="11"/>
        <v>-8.8888888888888351E-3</v>
      </c>
    </row>
    <row r="84" spans="1:16" x14ac:dyDescent="0.25">
      <c r="A84" s="1">
        <v>10</v>
      </c>
      <c r="B84" s="114" t="s">
        <v>89</v>
      </c>
      <c r="C84" s="115">
        <v>295</v>
      </c>
      <c r="D84" s="116">
        <v>-0.30913348946135832</v>
      </c>
      <c r="E84" s="115">
        <v>89</v>
      </c>
      <c r="F84" s="116">
        <f t="shared" si="10"/>
        <v>-0.69830508474576269</v>
      </c>
      <c r="G84" s="115">
        <v>341</v>
      </c>
      <c r="H84" s="116">
        <f t="shared" si="10"/>
        <v>2.8314606741573032</v>
      </c>
      <c r="I84" s="115">
        <v>404</v>
      </c>
      <c r="J84" s="116">
        <f t="shared" si="10"/>
        <v>0.18475073313782997</v>
      </c>
      <c r="K84" s="115">
        <v>639</v>
      </c>
      <c r="L84" s="116">
        <f t="shared" si="10"/>
        <v>0.58168316831683176</v>
      </c>
      <c r="M84" s="115">
        <v>774</v>
      </c>
      <c r="N84" s="116">
        <f>IFERROR(M84/K84-1,"-")</f>
        <v>0.21126760563380276</v>
      </c>
      <c r="O84" s="116">
        <f t="shared" si="11"/>
        <v>1.623728813559322</v>
      </c>
    </row>
    <row r="85" spans="1:16" x14ac:dyDescent="0.25">
      <c r="A85" s="1">
        <v>11</v>
      </c>
      <c r="B85" s="114" t="s">
        <v>91</v>
      </c>
      <c r="C85" s="115">
        <v>394</v>
      </c>
      <c r="D85" s="116">
        <v>-0.26217228464419473</v>
      </c>
      <c r="E85" s="115">
        <v>62</v>
      </c>
      <c r="F85" s="116">
        <f t="shared" si="10"/>
        <v>-0.84263959390862941</v>
      </c>
      <c r="G85" s="115">
        <v>15</v>
      </c>
      <c r="H85" s="116">
        <f t="shared" si="10"/>
        <v>-0.75806451612903225</v>
      </c>
      <c r="I85" s="115">
        <v>154</v>
      </c>
      <c r="J85" s="116">
        <f t="shared" si="10"/>
        <v>9.2666666666666675</v>
      </c>
      <c r="K85" s="115">
        <v>387</v>
      </c>
      <c r="L85" s="116">
        <f t="shared" si="10"/>
        <v>1.5129870129870131</v>
      </c>
      <c r="M85" s="115"/>
      <c r="N85" s="116">
        <f>IFERROR(M85/K85-1,"-")</f>
        <v>-1</v>
      </c>
      <c r="O85" s="116">
        <f t="shared" si="11"/>
        <v>-1</v>
      </c>
    </row>
    <row r="86" spans="1:16" x14ac:dyDescent="0.25">
      <c r="A86" s="1">
        <v>12</v>
      </c>
      <c r="B86" s="114" t="s">
        <v>93</v>
      </c>
      <c r="C86" s="115">
        <v>296</v>
      </c>
      <c r="D86" s="116">
        <v>-0.3392857142857143</v>
      </c>
      <c r="E86" s="115">
        <v>0</v>
      </c>
      <c r="F86" s="116">
        <f t="shared" si="10"/>
        <v>-1</v>
      </c>
      <c r="G86" s="115">
        <v>65</v>
      </c>
      <c r="H86" s="116" t="str">
        <f t="shared" si="10"/>
        <v>-</v>
      </c>
      <c r="I86" s="115">
        <v>770</v>
      </c>
      <c r="J86" s="116">
        <f t="shared" si="10"/>
        <v>10.846153846153847</v>
      </c>
      <c r="K86" s="115">
        <v>1503</v>
      </c>
      <c r="L86" s="116">
        <f t="shared" si="10"/>
        <v>0.95194805194805188</v>
      </c>
      <c r="M86" s="115"/>
      <c r="N86" s="116">
        <f>IFERROR(M86/K86-1,"-")</f>
        <v>-1</v>
      </c>
      <c r="O86" s="116">
        <f t="shared" si="11"/>
        <v>-1</v>
      </c>
    </row>
    <row r="87" spans="1:16" ht="15.75" x14ac:dyDescent="0.25">
      <c r="B87" s="117" t="s">
        <v>30</v>
      </c>
      <c r="C87" s="118">
        <v>5944</v>
      </c>
      <c r="D87" s="119">
        <v>-0.182730647600715</v>
      </c>
      <c r="E87" s="118">
        <v>1658</v>
      </c>
      <c r="F87" s="119">
        <f t="shared" si="10"/>
        <v>-0.72106325706594887</v>
      </c>
      <c r="G87" s="118">
        <v>2415</v>
      </c>
      <c r="H87" s="119">
        <f t="shared" si="10"/>
        <v>0.45657418576598308</v>
      </c>
      <c r="I87" s="118">
        <v>3515</v>
      </c>
      <c r="J87" s="119">
        <f t="shared" si="10"/>
        <v>0.45548654244306408</v>
      </c>
      <c r="K87" s="118">
        <v>14811</v>
      </c>
      <c r="L87" s="119">
        <f t="shared" si="10"/>
        <v>3.2136557610241825</v>
      </c>
      <c r="M87" s="118">
        <v>6705</v>
      </c>
      <c r="N87" s="119">
        <v>-0.48107731599721382</v>
      </c>
      <c r="O87" s="119">
        <v>0.27617053673391712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67" t="s">
        <v>241</v>
      </c>
      <c r="C92" s="267"/>
      <c r="D92" s="267"/>
      <c r="E92" s="267"/>
      <c r="F92" s="267"/>
      <c r="G92" s="267"/>
      <c r="H92" s="267"/>
      <c r="I92" s="267"/>
      <c r="J92" s="267"/>
      <c r="K92" s="267"/>
      <c r="L92" s="267"/>
      <c r="M92" s="267"/>
      <c r="N92" s="267"/>
      <c r="O92" s="267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4014</v>
      </c>
      <c r="D97" s="116">
        <v>7.0971184631803519E-2</v>
      </c>
      <c r="E97" s="115">
        <v>3349</v>
      </c>
      <c r="F97" s="116">
        <f t="shared" ref="F97:L109" si="12">IFERROR(E97/C97-1,"-")</f>
        <v>-0.16567015445939215</v>
      </c>
      <c r="G97" s="115">
        <v>489</v>
      </c>
      <c r="H97" s="116">
        <f t="shared" si="12"/>
        <v>-0.85398626455658411</v>
      </c>
      <c r="I97" s="115">
        <v>2402</v>
      </c>
      <c r="J97" s="116">
        <f t="shared" si="12"/>
        <v>3.9120654396728014</v>
      </c>
      <c r="K97" s="115">
        <v>3438</v>
      </c>
      <c r="L97" s="116">
        <f t="shared" si="12"/>
        <v>0.43130724396336384</v>
      </c>
      <c r="M97" s="115">
        <v>3880</v>
      </c>
      <c r="N97" s="116">
        <f t="shared" ref="N97:N103" si="13">IFERROR(M97/K97-1,"-")</f>
        <v>0.12856311809191401</v>
      </c>
      <c r="O97" s="116">
        <f>M97/C97-1</f>
        <v>-3.3383158943697033E-2</v>
      </c>
    </row>
    <row r="98" spans="2:15" x14ac:dyDescent="0.25">
      <c r="B98" s="114" t="s">
        <v>73</v>
      </c>
      <c r="C98" s="115">
        <v>3125</v>
      </c>
      <c r="D98" s="116">
        <v>-7.5717243419106794E-2</v>
      </c>
      <c r="E98" s="115">
        <v>4174</v>
      </c>
      <c r="F98" s="116">
        <f t="shared" si="12"/>
        <v>0.33567999999999998</v>
      </c>
      <c r="G98" s="115">
        <v>300</v>
      </c>
      <c r="H98" s="116">
        <f t="shared" si="12"/>
        <v>-0.92812649736463826</v>
      </c>
      <c r="I98" s="115">
        <v>2670</v>
      </c>
      <c r="J98" s="116">
        <f t="shared" si="12"/>
        <v>7.9</v>
      </c>
      <c r="K98" s="115">
        <v>2908</v>
      </c>
      <c r="L98" s="116">
        <f t="shared" si="12"/>
        <v>8.9138576779026257E-2</v>
      </c>
      <c r="M98" s="115">
        <v>3847</v>
      </c>
      <c r="N98" s="116">
        <f t="shared" si="13"/>
        <v>0.32290233837689142</v>
      </c>
      <c r="O98" s="116">
        <f>IFERROR(M98/C98-1,"-")</f>
        <v>0.23103999999999991</v>
      </c>
    </row>
    <row r="99" spans="2:15" x14ac:dyDescent="0.25">
      <c r="B99" s="114" t="s">
        <v>75</v>
      </c>
      <c r="C99" s="115">
        <v>3755</v>
      </c>
      <c r="D99" s="116">
        <v>-1.0540184453227908E-2</v>
      </c>
      <c r="E99" s="115">
        <v>1424</v>
      </c>
      <c r="F99" s="116">
        <f t="shared" si="12"/>
        <v>-0.62077230359520641</v>
      </c>
      <c r="G99" s="115">
        <v>668</v>
      </c>
      <c r="H99" s="116">
        <f t="shared" si="12"/>
        <v>-0.5308988764044944</v>
      </c>
      <c r="I99" s="115">
        <v>3107</v>
      </c>
      <c r="J99" s="116">
        <f t="shared" si="12"/>
        <v>3.6511976047904193</v>
      </c>
      <c r="K99" s="115">
        <v>3342</v>
      </c>
      <c r="L99" s="116">
        <f t="shared" si="12"/>
        <v>7.5635661409720001E-2</v>
      </c>
      <c r="M99" s="115">
        <v>3561</v>
      </c>
      <c r="N99" s="116">
        <f t="shared" si="13"/>
        <v>6.5529622980251334E-2</v>
      </c>
      <c r="O99" s="116">
        <f t="shared" ref="O99:O103" si="14">IFERROR(M99/C99-1,"-")</f>
        <v>-5.1664447403462099E-2</v>
      </c>
    </row>
    <row r="100" spans="2:15" x14ac:dyDescent="0.25">
      <c r="B100" s="114" t="s">
        <v>77</v>
      </c>
      <c r="C100" s="115">
        <v>2262</v>
      </c>
      <c r="D100" s="116">
        <v>-7.6734693877551052E-2</v>
      </c>
      <c r="E100" s="115">
        <v>0</v>
      </c>
      <c r="F100" s="116">
        <f t="shared" si="12"/>
        <v>-1</v>
      </c>
      <c r="G100" s="115">
        <v>447</v>
      </c>
      <c r="H100" s="116" t="str">
        <f t="shared" si="12"/>
        <v>-</v>
      </c>
      <c r="I100" s="115">
        <v>2738</v>
      </c>
      <c r="J100" s="116">
        <f t="shared" si="12"/>
        <v>5.1252796420581657</v>
      </c>
      <c r="K100" s="115">
        <v>2503</v>
      </c>
      <c r="L100" s="116">
        <f t="shared" si="12"/>
        <v>-8.5829072315558808E-2</v>
      </c>
      <c r="M100" s="115">
        <v>2667</v>
      </c>
      <c r="N100" s="116">
        <f t="shared" si="13"/>
        <v>6.5521374350778983E-2</v>
      </c>
      <c r="O100" s="116">
        <f t="shared" si="14"/>
        <v>0.17904509283819636</v>
      </c>
    </row>
    <row r="101" spans="2:15" x14ac:dyDescent="0.25">
      <c r="B101" s="114" t="s">
        <v>79</v>
      </c>
      <c r="C101" s="115">
        <v>2561</v>
      </c>
      <c r="D101" s="116">
        <v>0.11299435028248594</v>
      </c>
      <c r="E101" s="115">
        <v>0</v>
      </c>
      <c r="F101" s="116">
        <f t="shared" si="12"/>
        <v>-1</v>
      </c>
      <c r="G101" s="115">
        <v>772</v>
      </c>
      <c r="H101" s="116" t="str">
        <f t="shared" si="12"/>
        <v>-</v>
      </c>
      <c r="I101" s="115">
        <v>1901</v>
      </c>
      <c r="J101" s="116">
        <f t="shared" si="12"/>
        <v>1.4624352331606216</v>
      </c>
      <c r="K101" s="115">
        <v>1560</v>
      </c>
      <c r="L101" s="116">
        <f t="shared" si="12"/>
        <v>-0.17937927406628096</v>
      </c>
      <c r="M101" s="115">
        <v>1226</v>
      </c>
      <c r="N101" s="116">
        <f t="shared" si="13"/>
        <v>-0.21410256410256412</v>
      </c>
      <c r="O101" s="116">
        <f t="shared" si="14"/>
        <v>-0.52128074970714566</v>
      </c>
    </row>
    <row r="102" spans="2:15" x14ac:dyDescent="0.25">
      <c r="B102" s="114" t="s">
        <v>81</v>
      </c>
      <c r="C102" s="115">
        <v>2440</v>
      </c>
      <c r="D102" s="116">
        <v>8.2519964507542065E-2</v>
      </c>
      <c r="E102" s="115">
        <v>0</v>
      </c>
      <c r="F102" s="116">
        <f t="shared" si="12"/>
        <v>-1</v>
      </c>
      <c r="G102" s="115">
        <v>880</v>
      </c>
      <c r="H102" s="116" t="str">
        <f t="shared" si="12"/>
        <v>-</v>
      </c>
      <c r="I102" s="115">
        <v>1990</v>
      </c>
      <c r="J102" s="116">
        <f t="shared" si="12"/>
        <v>1.2613636363636362</v>
      </c>
      <c r="K102" s="115">
        <v>1630</v>
      </c>
      <c r="L102" s="116">
        <f t="shared" si="12"/>
        <v>-0.18090452261306533</v>
      </c>
      <c r="M102" s="115">
        <v>1731</v>
      </c>
      <c r="N102" s="116">
        <f t="shared" si="13"/>
        <v>6.1963190184049166E-2</v>
      </c>
      <c r="O102" s="116">
        <f t="shared" si="14"/>
        <v>-0.29057377049180333</v>
      </c>
    </row>
    <row r="103" spans="2:15" x14ac:dyDescent="0.25">
      <c r="B103" s="114" t="s">
        <v>83</v>
      </c>
      <c r="C103" s="115">
        <v>2137</v>
      </c>
      <c r="D103" s="116">
        <v>-1.6114180478821405E-2</v>
      </c>
      <c r="E103" s="115">
        <v>0</v>
      </c>
      <c r="F103" s="116">
        <f t="shared" si="12"/>
        <v>-1</v>
      </c>
      <c r="G103" s="115">
        <v>1019</v>
      </c>
      <c r="H103" s="116" t="str">
        <f t="shared" si="12"/>
        <v>-</v>
      </c>
      <c r="I103" s="115">
        <v>1814</v>
      </c>
      <c r="J103" s="116">
        <f t="shared" si="12"/>
        <v>0.78017664376840035</v>
      </c>
      <c r="K103" s="115">
        <v>1468</v>
      </c>
      <c r="L103" s="116">
        <f t="shared" si="12"/>
        <v>-0.19073869900771778</v>
      </c>
      <c r="M103" s="115">
        <v>1617</v>
      </c>
      <c r="N103" s="116">
        <f t="shared" si="13"/>
        <v>0.10149863760217981</v>
      </c>
      <c r="O103" s="116">
        <f t="shared" si="14"/>
        <v>-0.24333177351427238</v>
      </c>
    </row>
    <row r="104" spans="2:15" x14ac:dyDescent="0.25">
      <c r="B104" s="114" t="s">
        <v>85</v>
      </c>
      <c r="C104" s="115">
        <v>2174</v>
      </c>
      <c r="D104" s="116">
        <v>-0.16061776061776056</v>
      </c>
      <c r="E104" s="115">
        <v>165</v>
      </c>
      <c r="F104" s="116">
        <f t="shared" si="12"/>
        <v>-0.9241030358785649</v>
      </c>
      <c r="G104" s="115">
        <v>1332</v>
      </c>
      <c r="H104" s="116">
        <f t="shared" si="12"/>
        <v>7.0727272727272723</v>
      </c>
      <c r="I104" s="115">
        <v>2175</v>
      </c>
      <c r="J104" s="116">
        <f t="shared" si="12"/>
        <v>0.63288288288288297</v>
      </c>
      <c r="K104" s="115">
        <v>1795</v>
      </c>
      <c r="L104" s="116">
        <f t="shared" si="12"/>
        <v>-0.17471264367816097</v>
      </c>
      <c r="M104" s="115">
        <v>2507</v>
      </c>
      <c r="N104" s="116">
        <f>IFERROR(M104/K104-1,"-")</f>
        <v>0.39665738161559894</v>
      </c>
      <c r="O104" s="116">
        <f>IFERROR(M104/C104-1,"-")</f>
        <v>0.15317387304507823</v>
      </c>
    </row>
    <row r="105" spans="2:15" x14ac:dyDescent="0.25">
      <c r="B105" s="114" t="s">
        <v>87</v>
      </c>
      <c r="C105" s="115">
        <v>2422</v>
      </c>
      <c r="D105" s="116">
        <v>-2.2204279370205859E-2</v>
      </c>
      <c r="E105" s="115">
        <v>104</v>
      </c>
      <c r="F105" s="116">
        <f t="shared" si="12"/>
        <v>-0.95706028075970273</v>
      </c>
      <c r="G105" s="115">
        <v>1651</v>
      </c>
      <c r="H105" s="116">
        <f t="shared" si="12"/>
        <v>14.875</v>
      </c>
      <c r="I105" s="115">
        <v>2626</v>
      </c>
      <c r="J105" s="116">
        <f t="shared" si="12"/>
        <v>0.59055118110236227</v>
      </c>
      <c r="K105" s="115">
        <v>2011</v>
      </c>
      <c r="L105" s="116">
        <f t="shared" si="12"/>
        <v>-0.23419649657273423</v>
      </c>
      <c r="M105" s="115">
        <v>2257</v>
      </c>
      <c r="N105" s="116">
        <f>IFERROR(M105/K105-1,"-")</f>
        <v>0.12232720039781197</v>
      </c>
      <c r="O105" s="116">
        <f>IFERROR(M105/C105-1,"-")</f>
        <v>-6.8125516102394701E-2</v>
      </c>
    </row>
    <row r="106" spans="2:15" x14ac:dyDescent="0.25">
      <c r="B106" s="114" t="s">
        <v>89</v>
      </c>
      <c r="C106" s="115">
        <v>2677</v>
      </c>
      <c r="D106" s="116">
        <v>-6.2675070028011204E-2</v>
      </c>
      <c r="E106" s="115">
        <v>168</v>
      </c>
      <c r="F106" s="116">
        <f t="shared" si="12"/>
        <v>-0.93724318266716478</v>
      </c>
      <c r="G106" s="115">
        <v>2562</v>
      </c>
      <c r="H106" s="116">
        <f t="shared" si="12"/>
        <v>14.25</v>
      </c>
      <c r="I106" s="115">
        <v>2779</v>
      </c>
      <c r="J106" s="116">
        <f t="shared" si="12"/>
        <v>8.4699453551912551E-2</v>
      </c>
      <c r="K106" s="115">
        <v>3153</v>
      </c>
      <c r="L106" s="116">
        <f t="shared" si="12"/>
        <v>0.1345807844548399</v>
      </c>
      <c r="M106" s="115">
        <v>2891</v>
      </c>
      <c r="N106" s="116">
        <f>IFERROR(M106/K106-1,"-")</f>
        <v>-8.30954646368538E-2</v>
      </c>
      <c r="O106" s="116">
        <f>IFERROR(M106/C106-1,"-")</f>
        <v>7.9940231602540157E-2</v>
      </c>
    </row>
    <row r="107" spans="2:15" x14ac:dyDescent="0.25">
      <c r="B107" s="114" t="s">
        <v>91</v>
      </c>
      <c r="C107" s="115">
        <v>3872</v>
      </c>
      <c r="D107" s="116">
        <v>5.8501913613996814E-2</v>
      </c>
      <c r="E107" s="115">
        <v>364</v>
      </c>
      <c r="F107" s="116">
        <f t="shared" si="12"/>
        <v>-0.90599173553719003</v>
      </c>
      <c r="G107" s="115">
        <v>2821</v>
      </c>
      <c r="H107" s="116">
        <f t="shared" si="12"/>
        <v>6.75</v>
      </c>
      <c r="I107" s="115">
        <v>3337</v>
      </c>
      <c r="J107" s="116">
        <f t="shared" si="12"/>
        <v>0.18291386033321522</v>
      </c>
      <c r="K107" s="115">
        <v>3602</v>
      </c>
      <c r="L107" s="116">
        <f t="shared" si="12"/>
        <v>7.9412646089301875E-2</v>
      </c>
      <c r="M107" s="115"/>
      <c r="N107" s="116">
        <f>IFERROR(M107/K107-1,"-")</f>
        <v>-1</v>
      </c>
      <c r="O107" s="116">
        <f>IFERROR(M107/C107-1,"-")</f>
        <v>-1</v>
      </c>
    </row>
    <row r="108" spans="2:15" x14ac:dyDescent="0.25">
      <c r="B108" s="114" t="s">
        <v>93</v>
      </c>
      <c r="C108" s="115">
        <v>3128</v>
      </c>
      <c r="D108" s="116">
        <v>-0.15253318883771338</v>
      </c>
      <c r="E108" s="115">
        <v>466</v>
      </c>
      <c r="F108" s="116">
        <f t="shared" si="12"/>
        <v>-0.85102301790281332</v>
      </c>
      <c r="G108" s="115">
        <v>2270</v>
      </c>
      <c r="H108" s="116">
        <f t="shared" si="12"/>
        <v>3.8712446351931327</v>
      </c>
      <c r="I108" s="115">
        <v>3450</v>
      </c>
      <c r="J108" s="116">
        <f t="shared" si="12"/>
        <v>0.51982378854625555</v>
      </c>
      <c r="K108" s="115">
        <v>3506</v>
      </c>
      <c r="L108" s="116">
        <f t="shared" si="12"/>
        <v>1.6231884057970936E-2</v>
      </c>
      <c r="M108" s="115"/>
      <c r="N108" s="116">
        <f>IFERROR(M108/K108-1,"-")</f>
        <v>-1</v>
      </c>
      <c r="O108" s="116">
        <f>IFERROR(M108/C108-1,"-")</f>
        <v>-1</v>
      </c>
    </row>
    <row r="109" spans="2:15" ht="15.75" x14ac:dyDescent="0.25">
      <c r="B109" s="117" t="s">
        <v>30</v>
      </c>
      <c r="C109" s="118">
        <v>34567</v>
      </c>
      <c r="D109" s="119">
        <v>-2.2785740536567456E-2</v>
      </c>
      <c r="E109" s="118">
        <v>10294</v>
      </c>
      <c r="F109" s="119">
        <f t="shared" si="12"/>
        <v>-0.70220152168252958</v>
      </c>
      <c r="G109" s="118">
        <v>15211</v>
      </c>
      <c r="H109" s="119">
        <f t="shared" si="12"/>
        <v>0.47765688750728574</v>
      </c>
      <c r="I109" s="118">
        <v>30989</v>
      </c>
      <c r="J109" s="119">
        <f t="shared" si="12"/>
        <v>1.0372756557754257</v>
      </c>
      <c r="K109" s="118">
        <v>30916</v>
      </c>
      <c r="L109" s="119">
        <f t="shared" si="12"/>
        <v>-2.3556745942108215E-3</v>
      </c>
      <c r="M109" s="118">
        <v>26184</v>
      </c>
      <c r="N109" s="119">
        <v>9.9798387096774244E-2</v>
      </c>
      <c r="O109" s="119">
        <v>-5.0168679943410566E-2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67" t="s">
        <v>242</v>
      </c>
      <c r="C114" s="267"/>
      <c r="D114" s="267"/>
      <c r="E114" s="267"/>
      <c r="F114" s="267"/>
      <c r="G114" s="267"/>
      <c r="H114" s="267"/>
      <c r="I114" s="267"/>
      <c r="J114" s="267"/>
      <c r="K114" s="267"/>
      <c r="L114" s="267"/>
      <c r="M114" s="267"/>
      <c r="N114" s="267"/>
      <c r="O114" s="267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890</v>
      </c>
      <c r="D119" s="116">
        <v>6.8427370948379362E-2</v>
      </c>
      <c r="E119" s="115">
        <v>852</v>
      </c>
      <c r="F119" s="116">
        <f t="shared" ref="F119:L131" si="15">IFERROR(E119/C119-1,"-")</f>
        <v>-4.2696629213483162E-2</v>
      </c>
      <c r="G119" s="115">
        <v>19</v>
      </c>
      <c r="H119" s="116">
        <f t="shared" si="15"/>
        <v>-0.97769953051643188</v>
      </c>
      <c r="I119" s="115">
        <v>648</v>
      </c>
      <c r="J119" s="116">
        <f t="shared" si="15"/>
        <v>33.10526315789474</v>
      </c>
      <c r="K119" s="115">
        <v>943</v>
      </c>
      <c r="L119" s="116">
        <f t="shared" si="15"/>
        <v>0.45524691358024683</v>
      </c>
      <c r="M119" s="115">
        <v>917</v>
      </c>
      <c r="N119" s="116">
        <f t="shared" ref="N119:N125" si="16">IFERROR(M119/K119-1,"-")</f>
        <v>-2.7571580063626699E-2</v>
      </c>
      <c r="O119" s="116">
        <f>M119/C119-1</f>
        <v>3.0337078651685445E-2</v>
      </c>
    </row>
    <row r="120" spans="1:16" x14ac:dyDescent="0.25">
      <c r="B120" s="114" t="s">
        <v>73</v>
      </c>
      <c r="C120" s="115">
        <v>913</v>
      </c>
      <c r="D120" s="116">
        <v>-2.24839400428265E-2</v>
      </c>
      <c r="E120" s="115">
        <v>1200</v>
      </c>
      <c r="F120" s="116">
        <f t="shared" si="15"/>
        <v>0.31434830230010946</v>
      </c>
      <c r="G120" s="115">
        <v>3</v>
      </c>
      <c r="H120" s="116">
        <f t="shared" si="15"/>
        <v>-0.99750000000000005</v>
      </c>
      <c r="I120" s="115">
        <v>946</v>
      </c>
      <c r="J120" s="116">
        <f t="shared" si="15"/>
        <v>314.33333333333331</v>
      </c>
      <c r="K120" s="115">
        <v>823</v>
      </c>
      <c r="L120" s="116">
        <f t="shared" si="15"/>
        <v>-0.13002114164904865</v>
      </c>
      <c r="M120" s="115">
        <v>1042</v>
      </c>
      <c r="N120" s="116">
        <f t="shared" si="16"/>
        <v>0.26609963547995141</v>
      </c>
      <c r="O120" s="116">
        <f>IFERROR(M120/C120-1,"-")</f>
        <v>0.14129244249726169</v>
      </c>
    </row>
    <row r="121" spans="1:16" x14ac:dyDescent="0.25">
      <c r="B121" s="114" t="s">
        <v>75</v>
      </c>
      <c r="C121" s="115">
        <v>1000</v>
      </c>
      <c r="D121" s="116">
        <v>2.8806584362139898E-2</v>
      </c>
      <c r="E121" s="115">
        <v>845</v>
      </c>
      <c r="F121" s="116">
        <f t="shared" si="15"/>
        <v>-0.15500000000000003</v>
      </c>
      <c r="G121" s="115">
        <v>8</v>
      </c>
      <c r="H121" s="116">
        <f t="shared" si="15"/>
        <v>-0.9905325443786982</v>
      </c>
      <c r="I121" s="115">
        <v>1051</v>
      </c>
      <c r="J121" s="116">
        <f t="shared" si="15"/>
        <v>130.375</v>
      </c>
      <c r="K121" s="115">
        <v>921</v>
      </c>
      <c r="L121" s="116">
        <f t="shared" si="15"/>
        <v>-0.12369172216936253</v>
      </c>
      <c r="M121" s="115">
        <v>1023</v>
      </c>
      <c r="N121" s="116">
        <f t="shared" si="16"/>
        <v>0.11074918566775249</v>
      </c>
      <c r="O121" s="116">
        <f t="shared" ref="O121:O125" si="17">IFERROR(M121/C121-1,"-")</f>
        <v>2.2999999999999909E-2</v>
      </c>
    </row>
    <row r="122" spans="1:16" x14ac:dyDescent="0.25">
      <c r="B122" s="114" t="s">
        <v>77</v>
      </c>
      <c r="C122" s="115">
        <v>637</v>
      </c>
      <c r="D122" s="116">
        <v>-8.0808080808080773E-2</v>
      </c>
      <c r="E122" s="115">
        <v>0</v>
      </c>
      <c r="F122" s="116">
        <f t="shared" si="15"/>
        <v>-1</v>
      </c>
      <c r="G122" s="115">
        <v>3</v>
      </c>
      <c r="H122" s="116" t="str">
        <f t="shared" si="15"/>
        <v>-</v>
      </c>
      <c r="I122" s="115">
        <v>834</v>
      </c>
      <c r="J122" s="116">
        <f t="shared" si="15"/>
        <v>277</v>
      </c>
      <c r="K122" s="115">
        <v>631</v>
      </c>
      <c r="L122" s="116">
        <f t="shared" si="15"/>
        <v>-0.24340527577937654</v>
      </c>
      <c r="M122" s="115">
        <v>770</v>
      </c>
      <c r="N122" s="116">
        <f t="shared" si="16"/>
        <v>0.22028526148969885</v>
      </c>
      <c r="O122" s="116">
        <f t="shared" si="17"/>
        <v>0.20879120879120872</v>
      </c>
    </row>
    <row r="123" spans="1:16" x14ac:dyDescent="0.25">
      <c r="B123" s="114" t="s">
        <v>79</v>
      </c>
      <c r="C123" s="115">
        <v>1036</v>
      </c>
      <c r="D123" s="116">
        <v>0.44289693593314761</v>
      </c>
      <c r="E123" s="115">
        <v>0</v>
      </c>
      <c r="F123" s="116">
        <f t="shared" si="15"/>
        <v>-1</v>
      </c>
      <c r="G123" s="115">
        <v>22</v>
      </c>
      <c r="H123" s="116" t="str">
        <f t="shared" si="15"/>
        <v>-</v>
      </c>
      <c r="I123" s="115">
        <v>805</v>
      </c>
      <c r="J123" s="116">
        <f t="shared" si="15"/>
        <v>35.590909090909093</v>
      </c>
      <c r="K123" s="115">
        <v>667</v>
      </c>
      <c r="L123" s="116">
        <f t="shared" si="15"/>
        <v>-0.17142857142857137</v>
      </c>
      <c r="M123" s="115">
        <v>778</v>
      </c>
      <c r="N123" s="116">
        <f t="shared" si="16"/>
        <v>0.16641679160419787</v>
      </c>
      <c r="O123" s="116">
        <f t="shared" si="17"/>
        <v>-0.24903474903474898</v>
      </c>
    </row>
    <row r="124" spans="1:16" x14ac:dyDescent="0.25">
      <c r="B124" s="114" t="s">
        <v>81</v>
      </c>
      <c r="C124" s="115">
        <v>858</v>
      </c>
      <c r="D124" s="116">
        <v>0.1215686274509804</v>
      </c>
      <c r="E124" s="115">
        <v>0</v>
      </c>
      <c r="F124" s="116">
        <f t="shared" si="15"/>
        <v>-1</v>
      </c>
      <c r="G124" s="115">
        <v>38</v>
      </c>
      <c r="H124" s="116" t="str">
        <f t="shared" si="15"/>
        <v>-</v>
      </c>
      <c r="I124" s="115">
        <v>911</v>
      </c>
      <c r="J124" s="116">
        <f t="shared" si="15"/>
        <v>22.973684210526315</v>
      </c>
      <c r="K124" s="115">
        <v>741</v>
      </c>
      <c r="L124" s="116">
        <f t="shared" si="15"/>
        <v>-0.18660812294182216</v>
      </c>
      <c r="M124" s="115">
        <v>1203</v>
      </c>
      <c r="N124" s="116">
        <f t="shared" si="16"/>
        <v>0.62348178137651833</v>
      </c>
      <c r="O124" s="116">
        <f t="shared" si="17"/>
        <v>0.40209790209790208</v>
      </c>
    </row>
    <row r="125" spans="1:16" x14ac:dyDescent="0.25">
      <c r="B125" s="114" t="s">
        <v>83</v>
      </c>
      <c r="C125" s="115">
        <v>792</v>
      </c>
      <c r="D125" s="116">
        <v>0.16642120765832114</v>
      </c>
      <c r="E125" s="115">
        <v>0</v>
      </c>
      <c r="F125" s="116">
        <f t="shared" si="15"/>
        <v>-1</v>
      </c>
      <c r="G125" s="115">
        <v>55</v>
      </c>
      <c r="H125" s="116" t="str">
        <f t="shared" si="15"/>
        <v>-</v>
      </c>
      <c r="I125" s="115">
        <v>846</v>
      </c>
      <c r="J125" s="116">
        <f t="shared" si="15"/>
        <v>14.381818181818181</v>
      </c>
      <c r="K125" s="115">
        <v>532</v>
      </c>
      <c r="L125" s="116">
        <f t="shared" si="15"/>
        <v>-0.37115839243498816</v>
      </c>
      <c r="M125" s="115">
        <v>677</v>
      </c>
      <c r="N125" s="116">
        <f t="shared" si="16"/>
        <v>0.27255639097744355</v>
      </c>
      <c r="O125" s="116">
        <f t="shared" si="17"/>
        <v>-0.14520202020202022</v>
      </c>
    </row>
    <row r="126" spans="1:16" x14ac:dyDescent="0.25">
      <c r="B126" s="114" t="s">
        <v>85</v>
      </c>
      <c r="C126" s="115">
        <v>687</v>
      </c>
      <c r="D126" s="116">
        <v>-0.14232209737827717</v>
      </c>
      <c r="E126" s="115">
        <v>14</v>
      </c>
      <c r="F126" s="116">
        <f t="shared" si="15"/>
        <v>-0.97962154294032022</v>
      </c>
      <c r="G126" s="115">
        <v>271</v>
      </c>
      <c r="H126" s="116">
        <f t="shared" si="15"/>
        <v>18.357142857142858</v>
      </c>
      <c r="I126" s="115">
        <v>774</v>
      </c>
      <c r="J126" s="116">
        <f t="shared" si="15"/>
        <v>1.8560885608856088</v>
      </c>
      <c r="K126" s="115">
        <v>605</v>
      </c>
      <c r="L126" s="116">
        <f t="shared" si="15"/>
        <v>-0.21834625322997414</v>
      </c>
      <c r="M126" s="115">
        <v>956</v>
      </c>
      <c r="N126" s="116">
        <f>IFERROR(M126/K126-1,"-")</f>
        <v>0.58016528925619837</v>
      </c>
      <c r="O126" s="116">
        <f>IFERROR(M126/C126-1,"-")</f>
        <v>0.3915574963609898</v>
      </c>
    </row>
    <row r="127" spans="1:16" x14ac:dyDescent="0.25">
      <c r="B127" s="114" t="s">
        <v>87</v>
      </c>
      <c r="C127" s="115">
        <v>943</v>
      </c>
      <c r="D127" s="116">
        <v>0.10421545667447307</v>
      </c>
      <c r="E127" s="115">
        <v>23</v>
      </c>
      <c r="F127" s="116">
        <f t="shared" si="15"/>
        <v>-0.97560975609756095</v>
      </c>
      <c r="G127" s="115">
        <v>620</v>
      </c>
      <c r="H127" s="116">
        <f t="shared" si="15"/>
        <v>25.956521739130434</v>
      </c>
      <c r="I127" s="115">
        <v>817</v>
      </c>
      <c r="J127" s="116">
        <f t="shared" si="15"/>
        <v>0.31774193548387086</v>
      </c>
      <c r="K127" s="115">
        <v>818</v>
      </c>
      <c r="L127" s="116">
        <f t="shared" si="15"/>
        <v>1.223990208078396E-3</v>
      </c>
      <c r="M127" s="115">
        <v>852</v>
      </c>
      <c r="N127" s="116">
        <f>IFERROR(M127/K127-1,"-")</f>
        <v>4.1564792176039145E-2</v>
      </c>
      <c r="O127" s="116">
        <f>IFERROR(M127/C127-1,"-")</f>
        <v>-9.6500530222693559E-2</v>
      </c>
    </row>
    <row r="128" spans="1:16" x14ac:dyDescent="0.25">
      <c r="A128" s="120"/>
      <c r="B128" s="114" t="s">
        <v>89</v>
      </c>
      <c r="C128" s="115">
        <v>865</v>
      </c>
      <c r="D128" s="116">
        <v>-1.3683010262257711E-2</v>
      </c>
      <c r="E128" s="115">
        <v>17</v>
      </c>
      <c r="F128" s="116">
        <f t="shared" si="15"/>
        <v>-0.98034682080924851</v>
      </c>
      <c r="G128" s="115">
        <v>759</v>
      </c>
      <c r="H128" s="116">
        <f t="shared" si="15"/>
        <v>43.647058823529413</v>
      </c>
      <c r="I128" s="115">
        <v>923</v>
      </c>
      <c r="J128" s="116">
        <f t="shared" si="15"/>
        <v>0.21607378129117261</v>
      </c>
      <c r="K128" s="115">
        <v>813</v>
      </c>
      <c r="L128" s="116">
        <f t="shared" si="15"/>
        <v>-0.11917659804983749</v>
      </c>
      <c r="M128" s="115">
        <v>944</v>
      </c>
      <c r="N128" s="116">
        <f>IFERROR(M128/K128-1,"-")</f>
        <v>0.1611316113161132</v>
      </c>
      <c r="O128" s="116">
        <f>IFERROR(M128/C128-1,"-")</f>
        <v>9.1329479768786026E-2</v>
      </c>
    </row>
    <row r="129" spans="2:16" x14ac:dyDescent="0.25">
      <c r="B129" s="114" t="s">
        <v>91</v>
      </c>
      <c r="C129" s="115">
        <v>837</v>
      </c>
      <c r="D129" s="116">
        <v>-0.14065708418891165</v>
      </c>
      <c r="E129" s="115">
        <v>37</v>
      </c>
      <c r="F129" s="116">
        <f t="shared" si="15"/>
        <v>-0.95579450418160095</v>
      </c>
      <c r="G129" s="115">
        <v>738</v>
      </c>
      <c r="H129" s="116">
        <f t="shared" si="15"/>
        <v>18.945945945945947</v>
      </c>
      <c r="I129" s="115">
        <v>884</v>
      </c>
      <c r="J129" s="116">
        <f t="shared" si="15"/>
        <v>0.19783197831978327</v>
      </c>
      <c r="K129" s="115">
        <v>942</v>
      </c>
      <c r="L129" s="116">
        <f t="shared" si="15"/>
        <v>6.5610859728506776E-2</v>
      </c>
      <c r="M129" s="115"/>
      <c r="N129" s="116">
        <f>IFERROR(M129/K129-1,"-")</f>
        <v>-1</v>
      </c>
      <c r="O129" s="116">
        <f>IFERROR(M129/C129-1,"-")</f>
        <v>-1</v>
      </c>
    </row>
    <row r="130" spans="2:16" x14ac:dyDescent="0.25">
      <c r="B130" s="114" t="s">
        <v>93</v>
      </c>
      <c r="C130" s="115">
        <v>817</v>
      </c>
      <c r="D130" s="116">
        <v>-0.15424430641821951</v>
      </c>
      <c r="E130" s="115">
        <v>55</v>
      </c>
      <c r="F130" s="116">
        <f t="shared" si="15"/>
        <v>-0.93268053855569155</v>
      </c>
      <c r="G130" s="115">
        <v>494</v>
      </c>
      <c r="H130" s="116">
        <f t="shared" si="15"/>
        <v>7.9818181818181824</v>
      </c>
      <c r="I130" s="115">
        <v>913</v>
      </c>
      <c r="J130" s="116">
        <f t="shared" si="15"/>
        <v>0.84817813765182182</v>
      </c>
      <c r="K130" s="115">
        <v>872</v>
      </c>
      <c r="L130" s="116">
        <f t="shared" si="15"/>
        <v>-4.4906900328587129E-2</v>
      </c>
      <c r="M130" s="115"/>
      <c r="N130" s="116">
        <f>IFERROR(M130/K130-1,"-")</f>
        <v>-1</v>
      </c>
      <c r="O130" s="116">
        <f>IFERROR(M130/C130-1,"-")</f>
        <v>-1</v>
      </c>
    </row>
    <row r="131" spans="2:16" ht="15.75" x14ac:dyDescent="0.25">
      <c r="B131" s="117" t="s">
        <v>30</v>
      </c>
      <c r="C131" s="118">
        <v>10275</v>
      </c>
      <c r="D131" s="119">
        <v>2.0762964434730691E-2</v>
      </c>
      <c r="E131" s="118">
        <v>3060</v>
      </c>
      <c r="F131" s="119">
        <f t="shared" si="15"/>
        <v>-0.70218978102189777</v>
      </c>
      <c r="G131" s="118">
        <v>3030</v>
      </c>
      <c r="H131" s="119">
        <f t="shared" si="15"/>
        <v>-9.8039215686274161E-3</v>
      </c>
      <c r="I131" s="118">
        <v>10352</v>
      </c>
      <c r="J131" s="119">
        <f t="shared" si="15"/>
        <v>2.4165016501650167</v>
      </c>
      <c r="K131" s="118">
        <v>9308</v>
      </c>
      <c r="L131" s="119">
        <f t="shared" si="15"/>
        <v>-0.1008500772797527</v>
      </c>
      <c r="M131" s="118">
        <v>9162</v>
      </c>
      <c r="N131" s="119">
        <v>0.22257806244996003</v>
      </c>
      <c r="O131" s="119">
        <v>6.2753740865328922E-2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7" t="s">
        <v>243</v>
      </c>
      <c r="C136" s="267"/>
      <c r="D136" s="267"/>
      <c r="E136" s="267"/>
      <c r="F136" s="267"/>
      <c r="G136" s="267"/>
      <c r="H136" s="267"/>
      <c r="I136" s="267"/>
      <c r="J136" s="267"/>
      <c r="K136" s="267"/>
      <c r="L136" s="267"/>
      <c r="M136" s="267"/>
      <c r="N136" s="267"/>
      <c r="O136" s="267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915</v>
      </c>
      <c r="D141" s="116">
        <v>-9.0457256461232594E-2</v>
      </c>
      <c r="E141" s="115">
        <v>889</v>
      </c>
      <c r="F141" s="116">
        <f t="shared" ref="F141:L153" si="18">IFERROR(E141/C141-1,"-")</f>
        <v>-2.8415300546448141E-2</v>
      </c>
      <c r="G141" s="115">
        <v>168</v>
      </c>
      <c r="H141" s="116">
        <f t="shared" si="18"/>
        <v>-0.8110236220472441</v>
      </c>
      <c r="I141" s="115">
        <v>758</v>
      </c>
      <c r="J141" s="116">
        <f t="shared" si="18"/>
        <v>3.5119047619047619</v>
      </c>
      <c r="K141" s="115">
        <v>580</v>
      </c>
      <c r="L141" s="116">
        <f t="shared" si="18"/>
        <v>-0.23482849604221634</v>
      </c>
      <c r="M141" s="115">
        <v>1058</v>
      </c>
      <c r="N141" s="116">
        <f t="shared" ref="N141:N147" si="19">IFERROR(M141/K141-1,"-")</f>
        <v>0.82413793103448274</v>
      </c>
      <c r="O141" s="116">
        <f>M141/C141-1</f>
        <v>0.15628415300546439</v>
      </c>
    </row>
    <row r="142" spans="2:16" x14ac:dyDescent="0.25">
      <c r="B142" s="114" t="s">
        <v>73</v>
      </c>
      <c r="C142" s="115">
        <v>913</v>
      </c>
      <c r="D142" s="116">
        <v>-0.18189964157706096</v>
      </c>
      <c r="E142" s="115">
        <v>1169</v>
      </c>
      <c r="F142" s="116">
        <f t="shared" si="18"/>
        <v>0.28039430449069003</v>
      </c>
      <c r="G142" s="115">
        <v>174</v>
      </c>
      <c r="H142" s="116">
        <f t="shared" si="18"/>
        <v>-0.85115483319076135</v>
      </c>
      <c r="I142" s="115">
        <v>615</v>
      </c>
      <c r="J142" s="116">
        <f t="shared" si="18"/>
        <v>2.5344827586206895</v>
      </c>
      <c r="K142" s="115">
        <v>548</v>
      </c>
      <c r="L142" s="116">
        <f t="shared" si="18"/>
        <v>-0.10894308943089426</v>
      </c>
      <c r="M142" s="115">
        <v>766</v>
      </c>
      <c r="N142" s="116">
        <f t="shared" si="19"/>
        <v>0.39781021897810209</v>
      </c>
      <c r="O142" s="116">
        <f>IFERROR(M142/C142-1,"-")</f>
        <v>-0.16100766703176339</v>
      </c>
    </row>
    <row r="143" spans="2:16" x14ac:dyDescent="0.25">
      <c r="B143" s="114" t="s">
        <v>75</v>
      </c>
      <c r="C143" s="115">
        <v>1359</v>
      </c>
      <c r="D143" s="116">
        <v>-3.6170212765957444E-2</v>
      </c>
      <c r="E143" s="115">
        <v>195</v>
      </c>
      <c r="F143" s="116">
        <f t="shared" si="18"/>
        <v>-0.85651214128035313</v>
      </c>
      <c r="G143" s="115">
        <v>287</v>
      </c>
      <c r="H143" s="116">
        <f t="shared" si="18"/>
        <v>0.4717948717948719</v>
      </c>
      <c r="I143" s="115">
        <v>831</v>
      </c>
      <c r="J143" s="116">
        <f t="shared" si="18"/>
        <v>1.8954703832752613</v>
      </c>
      <c r="K143" s="115">
        <v>819</v>
      </c>
      <c r="L143" s="116">
        <f t="shared" si="18"/>
        <v>-1.4440433212996373E-2</v>
      </c>
      <c r="M143" s="115">
        <v>908</v>
      </c>
      <c r="N143" s="116">
        <f t="shared" si="19"/>
        <v>0.10866910866910873</v>
      </c>
      <c r="O143" s="116">
        <f t="shared" ref="O143:O147" si="20">IFERROR(M143/C143-1,"-")</f>
        <v>-0.33186166298749076</v>
      </c>
    </row>
    <row r="144" spans="2:16" x14ac:dyDescent="0.25">
      <c r="B144" s="114" t="s">
        <v>77</v>
      </c>
      <c r="C144" s="115">
        <v>564</v>
      </c>
      <c r="D144" s="116">
        <v>-0.30966952264381886</v>
      </c>
      <c r="E144" s="115">
        <v>0</v>
      </c>
      <c r="F144" s="116">
        <f t="shared" si="18"/>
        <v>-1</v>
      </c>
      <c r="G144" s="115">
        <v>171</v>
      </c>
      <c r="H144" s="116" t="str">
        <f t="shared" si="18"/>
        <v>-</v>
      </c>
      <c r="I144" s="115">
        <v>809</v>
      </c>
      <c r="J144" s="116">
        <f t="shared" si="18"/>
        <v>3.730994152046784</v>
      </c>
      <c r="K144" s="115">
        <v>460</v>
      </c>
      <c r="L144" s="116">
        <f t="shared" si="18"/>
        <v>-0.43139678615574784</v>
      </c>
      <c r="M144" s="115">
        <v>529</v>
      </c>
      <c r="N144" s="116">
        <f t="shared" si="19"/>
        <v>0.14999999999999991</v>
      </c>
      <c r="O144" s="116">
        <f t="shared" si="20"/>
        <v>-6.2056737588652489E-2</v>
      </c>
    </row>
    <row r="145" spans="1:16" x14ac:dyDescent="0.25">
      <c r="B145" s="114" t="s">
        <v>79</v>
      </c>
      <c r="C145" s="115">
        <v>508</v>
      </c>
      <c r="D145" s="116">
        <v>-0.2711621233859397</v>
      </c>
      <c r="E145" s="115">
        <v>0</v>
      </c>
      <c r="F145" s="116">
        <f t="shared" si="18"/>
        <v>-1</v>
      </c>
      <c r="G145" s="115">
        <v>207</v>
      </c>
      <c r="H145" s="116" t="str">
        <f t="shared" si="18"/>
        <v>-</v>
      </c>
      <c r="I145" s="115">
        <v>307</v>
      </c>
      <c r="J145" s="116">
        <f t="shared" si="18"/>
        <v>0.48309178743961345</v>
      </c>
      <c r="K145" s="115">
        <v>126</v>
      </c>
      <c r="L145" s="116">
        <f t="shared" si="18"/>
        <v>-0.5895765472312704</v>
      </c>
      <c r="M145" s="115">
        <v>76</v>
      </c>
      <c r="N145" s="116">
        <f t="shared" si="19"/>
        <v>-0.39682539682539686</v>
      </c>
      <c r="O145" s="116">
        <f t="shared" si="20"/>
        <v>-0.85039370078740162</v>
      </c>
    </row>
    <row r="146" spans="1:16" x14ac:dyDescent="0.25">
      <c r="B146" s="114" t="s">
        <v>81</v>
      </c>
      <c r="C146" s="115">
        <v>626</v>
      </c>
      <c r="D146" s="116">
        <v>0</v>
      </c>
      <c r="E146" s="115">
        <v>0</v>
      </c>
      <c r="F146" s="116">
        <f t="shared" si="18"/>
        <v>-1</v>
      </c>
      <c r="G146" s="115">
        <v>302</v>
      </c>
      <c r="H146" s="116" t="str">
        <f t="shared" si="18"/>
        <v>-</v>
      </c>
      <c r="I146" s="115">
        <v>307</v>
      </c>
      <c r="J146" s="116">
        <f t="shared" si="18"/>
        <v>1.655629139072845E-2</v>
      </c>
      <c r="K146" s="115">
        <v>224</v>
      </c>
      <c r="L146" s="116">
        <f t="shared" si="18"/>
        <v>-0.27035830618892509</v>
      </c>
      <c r="M146" s="115">
        <v>139</v>
      </c>
      <c r="N146" s="116">
        <f t="shared" si="19"/>
        <v>-0.3794642857142857</v>
      </c>
      <c r="O146" s="116">
        <f t="shared" si="20"/>
        <v>-0.77795527156549515</v>
      </c>
    </row>
    <row r="147" spans="1:16" x14ac:dyDescent="0.25">
      <c r="B147" s="114" t="s">
        <v>83</v>
      </c>
      <c r="C147" s="115">
        <v>395</v>
      </c>
      <c r="D147" s="116">
        <v>-0.3828125</v>
      </c>
      <c r="E147" s="115">
        <v>0</v>
      </c>
      <c r="F147" s="116">
        <f t="shared" si="18"/>
        <v>-1</v>
      </c>
      <c r="G147" s="115">
        <v>365</v>
      </c>
      <c r="H147" s="116" t="str">
        <f t="shared" si="18"/>
        <v>-</v>
      </c>
      <c r="I147" s="115">
        <v>195</v>
      </c>
      <c r="J147" s="116">
        <f t="shared" si="18"/>
        <v>-0.46575342465753422</v>
      </c>
      <c r="K147" s="115">
        <v>189</v>
      </c>
      <c r="L147" s="116">
        <f t="shared" si="18"/>
        <v>-3.0769230769230771E-2</v>
      </c>
      <c r="M147" s="115">
        <v>299</v>
      </c>
      <c r="N147" s="116">
        <f t="shared" si="19"/>
        <v>0.58201058201058209</v>
      </c>
      <c r="O147" s="116">
        <f t="shared" si="20"/>
        <v>-0.24303797468354427</v>
      </c>
    </row>
    <row r="148" spans="1:16" x14ac:dyDescent="0.25">
      <c r="B148" s="114" t="s">
        <v>85</v>
      </c>
      <c r="C148" s="115">
        <v>432</v>
      </c>
      <c r="D148" s="116">
        <v>-0.51785714285714279</v>
      </c>
      <c r="E148" s="115">
        <v>37</v>
      </c>
      <c r="F148" s="116">
        <f t="shared" si="18"/>
        <v>-0.91435185185185186</v>
      </c>
      <c r="G148" s="115">
        <v>330</v>
      </c>
      <c r="H148" s="116">
        <f t="shared" si="18"/>
        <v>7.9189189189189193</v>
      </c>
      <c r="I148" s="115">
        <v>416</v>
      </c>
      <c r="J148" s="116">
        <f t="shared" si="18"/>
        <v>0.26060606060606051</v>
      </c>
      <c r="K148" s="115">
        <v>274</v>
      </c>
      <c r="L148" s="116">
        <f t="shared" si="18"/>
        <v>-0.34134615384615385</v>
      </c>
      <c r="M148" s="115">
        <v>387</v>
      </c>
      <c r="N148" s="116">
        <f>IFERROR(M148/K148-1,"-")</f>
        <v>0.4124087591240877</v>
      </c>
      <c r="O148" s="116">
        <f>IFERROR(M148/C148-1,"-")</f>
        <v>-0.10416666666666663</v>
      </c>
    </row>
    <row r="149" spans="1:16" x14ac:dyDescent="0.25">
      <c r="B149" s="114" t="s">
        <v>87</v>
      </c>
      <c r="C149" s="115">
        <v>663</v>
      </c>
      <c r="D149" s="116">
        <v>-0.11599999999999999</v>
      </c>
      <c r="E149" s="115">
        <v>31</v>
      </c>
      <c r="F149" s="116">
        <f t="shared" si="18"/>
        <v>-0.95324283559577672</v>
      </c>
      <c r="G149" s="115">
        <v>429</v>
      </c>
      <c r="H149" s="116">
        <f t="shared" si="18"/>
        <v>12.838709677419354</v>
      </c>
      <c r="I149" s="115">
        <v>444</v>
      </c>
      <c r="J149" s="116">
        <f t="shared" si="18"/>
        <v>3.4965034965035002E-2</v>
      </c>
      <c r="K149" s="115">
        <v>347</v>
      </c>
      <c r="L149" s="116">
        <f t="shared" si="18"/>
        <v>-0.21846846846846846</v>
      </c>
      <c r="M149" s="115">
        <v>351</v>
      </c>
      <c r="N149" s="116">
        <f>IFERROR(M149/K149-1,"-")</f>
        <v>1.1527377521613813E-2</v>
      </c>
      <c r="O149" s="116">
        <f>IFERROR(M149/C149-1,"-")</f>
        <v>-0.47058823529411764</v>
      </c>
    </row>
    <row r="150" spans="1:16" x14ac:dyDescent="0.25">
      <c r="A150" s="120"/>
      <c r="B150" s="114" t="s">
        <v>89</v>
      </c>
      <c r="C150" s="115">
        <v>826</v>
      </c>
      <c r="D150" s="116">
        <v>-9.6280087527352287E-2</v>
      </c>
      <c r="E150" s="115">
        <v>52</v>
      </c>
      <c r="F150" s="116">
        <f t="shared" si="18"/>
        <v>-0.93704600484261502</v>
      </c>
      <c r="G150" s="115">
        <v>712</v>
      </c>
      <c r="H150" s="116">
        <f t="shared" si="18"/>
        <v>12.692307692307692</v>
      </c>
      <c r="I150" s="115">
        <v>557</v>
      </c>
      <c r="J150" s="116">
        <f t="shared" si="18"/>
        <v>-0.21769662921348309</v>
      </c>
      <c r="K150" s="115">
        <v>635</v>
      </c>
      <c r="L150" s="116">
        <f t="shared" si="18"/>
        <v>0.1400359066427288</v>
      </c>
      <c r="M150" s="115">
        <v>563</v>
      </c>
      <c r="N150" s="116">
        <f>IFERROR(M150/K150-1,"-")</f>
        <v>-0.11338582677165354</v>
      </c>
      <c r="O150" s="116">
        <f>IFERROR(M150/C150-1,"-")</f>
        <v>-0.31840193704600483</v>
      </c>
    </row>
    <row r="151" spans="1:16" x14ac:dyDescent="0.25">
      <c r="B151" s="114" t="s">
        <v>91</v>
      </c>
      <c r="C151" s="115">
        <v>1538</v>
      </c>
      <c r="D151" s="116">
        <v>0.40971585701191571</v>
      </c>
      <c r="E151" s="115">
        <v>223</v>
      </c>
      <c r="F151" s="116">
        <f t="shared" si="18"/>
        <v>-0.85500650195058514</v>
      </c>
      <c r="G151" s="115">
        <v>1078</v>
      </c>
      <c r="H151" s="116">
        <f t="shared" si="18"/>
        <v>3.8340807174887894</v>
      </c>
      <c r="I151" s="115">
        <v>793</v>
      </c>
      <c r="J151" s="116">
        <f t="shared" si="18"/>
        <v>-0.26437847866419295</v>
      </c>
      <c r="K151" s="115">
        <v>1149</v>
      </c>
      <c r="L151" s="116">
        <f t="shared" si="18"/>
        <v>0.4489281210592686</v>
      </c>
      <c r="M151" s="115"/>
      <c r="N151" s="116">
        <f>IFERROR(M151/K151-1,"-")</f>
        <v>-1</v>
      </c>
      <c r="O151" s="116">
        <f>IFERROR(M151/C151-1,"-")</f>
        <v>-1</v>
      </c>
    </row>
    <row r="152" spans="1:16" x14ac:dyDescent="0.25">
      <c r="B152" s="114" t="s">
        <v>93</v>
      </c>
      <c r="C152" s="115">
        <v>1142</v>
      </c>
      <c r="D152" s="116">
        <v>0.27313266443701223</v>
      </c>
      <c r="E152" s="115">
        <v>266</v>
      </c>
      <c r="F152" s="116">
        <f t="shared" si="18"/>
        <v>-0.76707530647985989</v>
      </c>
      <c r="G152" s="115">
        <v>927</v>
      </c>
      <c r="H152" s="116">
        <f t="shared" si="18"/>
        <v>2.4849624060150375</v>
      </c>
      <c r="I152" s="115">
        <v>779</v>
      </c>
      <c r="J152" s="116">
        <f t="shared" si="18"/>
        <v>-0.15965480043149949</v>
      </c>
      <c r="K152" s="115">
        <v>860</v>
      </c>
      <c r="L152" s="116">
        <f t="shared" si="18"/>
        <v>0.10397946084723997</v>
      </c>
      <c r="M152" s="115"/>
      <c r="N152" s="116">
        <f>IFERROR(M152/K152-1,"-")</f>
        <v>-1</v>
      </c>
      <c r="O152" s="116">
        <f>IFERROR(M152/C152-1,"-")</f>
        <v>-1</v>
      </c>
    </row>
    <row r="153" spans="1:16" ht="15.75" x14ac:dyDescent="0.25">
      <c r="B153" s="117" t="s">
        <v>30</v>
      </c>
      <c r="C153" s="118">
        <v>9881</v>
      </c>
      <c r="D153" s="119">
        <v>-9.014732965009209E-2</v>
      </c>
      <c r="E153" s="118">
        <v>2874</v>
      </c>
      <c r="F153" s="119">
        <f t="shared" si="18"/>
        <v>-0.70913875113854874</v>
      </c>
      <c r="G153" s="118">
        <v>5150</v>
      </c>
      <c r="H153" s="119">
        <f t="shared" si="18"/>
        <v>0.79192762700069586</v>
      </c>
      <c r="I153" s="118">
        <v>6811</v>
      </c>
      <c r="J153" s="119">
        <f t="shared" si="18"/>
        <v>0.32252427184466015</v>
      </c>
      <c r="K153" s="118">
        <v>6211</v>
      </c>
      <c r="L153" s="119">
        <f t="shared" si="18"/>
        <v>-8.8092791073263843E-2</v>
      </c>
      <c r="M153" s="118">
        <v>5076</v>
      </c>
      <c r="N153" s="119">
        <v>0.20799619228938604</v>
      </c>
      <c r="O153" s="119">
        <v>-0.29509790306901817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7" t="s">
        <v>244</v>
      </c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299</v>
      </c>
      <c r="D163" s="116">
        <v>0.11985018726591767</v>
      </c>
      <c r="E163" s="115">
        <v>181</v>
      </c>
      <c r="F163" s="116">
        <f t="shared" ref="F163:L175" si="21">IFERROR(E163/C163-1,"-")</f>
        <v>-0.39464882943143809</v>
      </c>
      <c r="G163" s="115">
        <v>42</v>
      </c>
      <c r="H163" s="116">
        <f t="shared" si="21"/>
        <v>-0.76795580110497241</v>
      </c>
      <c r="I163" s="115">
        <v>117</v>
      </c>
      <c r="J163" s="116">
        <f t="shared" si="21"/>
        <v>1.7857142857142856</v>
      </c>
      <c r="K163" s="115">
        <v>348</v>
      </c>
      <c r="L163" s="116">
        <f t="shared" si="21"/>
        <v>1.9743589743589745</v>
      </c>
      <c r="M163" s="115">
        <v>271</v>
      </c>
      <c r="N163" s="116">
        <f t="shared" ref="N163:N169" si="22">IFERROR(M163/K163-1,"-")</f>
        <v>-0.22126436781609193</v>
      </c>
      <c r="O163" s="116">
        <f>M163/C163-1</f>
        <v>-9.3645484949832825E-2</v>
      </c>
    </row>
    <row r="164" spans="2:15" x14ac:dyDescent="0.25">
      <c r="B164" s="114" t="s">
        <v>73</v>
      </c>
      <c r="C164" s="115">
        <v>241</v>
      </c>
      <c r="D164" s="116">
        <v>2.9914529914529808E-2</v>
      </c>
      <c r="E164" s="115">
        <v>238</v>
      </c>
      <c r="F164" s="116">
        <f t="shared" si="21"/>
        <v>-1.2448132780082943E-2</v>
      </c>
      <c r="G164" s="115">
        <v>29</v>
      </c>
      <c r="H164" s="116">
        <f t="shared" si="21"/>
        <v>-0.87815126050420167</v>
      </c>
      <c r="I164" s="115">
        <v>133</v>
      </c>
      <c r="J164" s="116">
        <f t="shared" si="21"/>
        <v>3.5862068965517242</v>
      </c>
      <c r="K164" s="115">
        <v>288</v>
      </c>
      <c r="L164" s="116">
        <f t="shared" si="21"/>
        <v>1.1654135338345863</v>
      </c>
      <c r="M164" s="115">
        <v>301</v>
      </c>
      <c r="N164" s="116">
        <f t="shared" si="22"/>
        <v>4.513888888888884E-2</v>
      </c>
      <c r="O164" s="116">
        <f>IFERROR(M164/C164-1,"-")</f>
        <v>0.24896265560165975</v>
      </c>
    </row>
    <row r="165" spans="2:15" x14ac:dyDescent="0.25">
      <c r="B165" s="114" t="s">
        <v>75</v>
      </c>
      <c r="C165" s="115">
        <v>206</v>
      </c>
      <c r="D165" s="116">
        <v>-0.5672268907563025</v>
      </c>
      <c r="E165" s="115">
        <v>30</v>
      </c>
      <c r="F165" s="116">
        <f t="shared" si="21"/>
        <v>-0.85436893203883502</v>
      </c>
      <c r="G165" s="115">
        <v>142</v>
      </c>
      <c r="H165" s="116">
        <f t="shared" si="21"/>
        <v>3.7333333333333334</v>
      </c>
      <c r="I165" s="115">
        <v>271</v>
      </c>
      <c r="J165" s="116">
        <f t="shared" si="21"/>
        <v>0.90845070422535201</v>
      </c>
      <c r="K165" s="115">
        <v>337</v>
      </c>
      <c r="L165" s="116">
        <f t="shared" si="21"/>
        <v>0.24354243542435428</v>
      </c>
      <c r="M165" s="115">
        <v>308</v>
      </c>
      <c r="N165" s="116">
        <f t="shared" si="22"/>
        <v>-8.6053412462907986E-2</v>
      </c>
      <c r="O165" s="116">
        <f t="shared" ref="O165:O169" si="23">IFERROR(M165/C165-1,"-")</f>
        <v>0.49514563106796117</v>
      </c>
    </row>
    <row r="166" spans="2:15" x14ac:dyDescent="0.25">
      <c r="B166" s="114" t="s">
        <v>77</v>
      </c>
      <c r="C166" s="115">
        <v>201</v>
      </c>
      <c r="D166" s="116">
        <v>0.2407407407407407</v>
      </c>
      <c r="E166" s="115">
        <v>0</v>
      </c>
      <c r="F166" s="116">
        <f t="shared" si="21"/>
        <v>-1</v>
      </c>
      <c r="G166" s="115">
        <v>42</v>
      </c>
      <c r="H166" s="116" t="str">
        <f t="shared" si="21"/>
        <v>-</v>
      </c>
      <c r="I166" s="115">
        <v>309</v>
      </c>
      <c r="J166" s="116">
        <f t="shared" si="21"/>
        <v>6.3571428571428568</v>
      </c>
      <c r="K166" s="115">
        <v>315</v>
      </c>
      <c r="L166" s="116">
        <f t="shared" si="21"/>
        <v>1.9417475728155331E-2</v>
      </c>
      <c r="M166" s="115">
        <v>215</v>
      </c>
      <c r="N166" s="116">
        <f t="shared" si="22"/>
        <v>-0.31746031746031744</v>
      </c>
      <c r="O166" s="116">
        <f t="shared" si="23"/>
        <v>6.9651741293532243E-2</v>
      </c>
    </row>
    <row r="167" spans="2:15" x14ac:dyDescent="0.25">
      <c r="B167" s="114" t="s">
        <v>79</v>
      </c>
      <c r="C167" s="115">
        <v>190</v>
      </c>
      <c r="D167" s="116">
        <v>0.55737704918032782</v>
      </c>
      <c r="E167" s="115">
        <v>0</v>
      </c>
      <c r="F167" s="116">
        <f t="shared" si="21"/>
        <v>-1</v>
      </c>
      <c r="G167" s="115">
        <v>191</v>
      </c>
      <c r="H167" s="116" t="str">
        <f t="shared" si="21"/>
        <v>-</v>
      </c>
      <c r="I167" s="115">
        <v>178</v>
      </c>
      <c r="J167" s="116">
        <f t="shared" si="21"/>
        <v>-6.8062827225130906E-2</v>
      </c>
      <c r="K167" s="115">
        <v>161</v>
      </c>
      <c r="L167" s="116">
        <f t="shared" si="21"/>
        <v>-9.5505617977528101E-2</v>
      </c>
      <c r="M167" s="115">
        <v>70</v>
      </c>
      <c r="N167" s="116">
        <f t="shared" si="22"/>
        <v>-0.56521739130434789</v>
      </c>
      <c r="O167" s="116">
        <f t="shared" si="23"/>
        <v>-0.63157894736842102</v>
      </c>
    </row>
    <row r="168" spans="2:15" x14ac:dyDescent="0.25">
      <c r="B168" s="114" t="s">
        <v>81</v>
      </c>
      <c r="C168" s="115">
        <v>145</v>
      </c>
      <c r="D168" s="116">
        <v>0.85897435897435903</v>
      </c>
      <c r="E168" s="115">
        <v>0</v>
      </c>
      <c r="F168" s="116">
        <f t="shared" si="21"/>
        <v>-1</v>
      </c>
      <c r="G168" s="115">
        <v>172</v>
      </c>
      <c r="H168" s="116" t="str">
        <f t="shared" si="21"/>
        <v>-</v>
      </c>
      <c r="I168" s="115">
        <v>122</v>
      </c>
      <c r="J168" s="116">
        <f t="shared" si="21"/>
        <v>-0.29069767441860461</v>
      </c>
      <c r="K168" s="115">
        <v>125</v>
      </c>
      <c r="L168" s="116">
        <f t="shared" si="21"/>
        <v>2.4590163934426146E-2</v>
      </c>
      <c r="M168" s="115">
        <v>70</v>
      </c>
      <c r="N168" s="116">
        <f t="shared" si="22"/>
        <v>-0.43999999999999995</v>
      </c>
      <c r="O168" s="116">
        <f t="shared" si="23"/>
        <v>-0.51724137931034475</v>
      </c>
    </row>
    <row r="169" spans="2:15" x14ac:dyDescent="0.25">
      <c r="B169" s="114" t="s">
        <v>83</v>
      </c>
      <c r="C169" s="115">
        <v>243</v>
      </c>
      <c r="D169" s="116">
        <v>1.6703296703296702</v>
      </c>
      <c r="E169" s="115">
        <v>0</v>
      </c>
      <c r="F169" s="116">
        <f t="shared" si="21"/>
        <v>-1</v>
      </c>
      <c r="G169" s="115">
        <v>104</v>
      </c>
      <c r="H169" s="116" t="str">
        <f t="shared" si="21"/>
        <v>-</v>
      </c>
      <c r="I169" s="115">
        <v>166</v>
      </c>
      <c r="J169" s="116">
        <f t="shared" si="21"/>
        <v>0.59615384615384626</v>
      </c>
      <c r="K169" s="115">
        <v>166</v>
      </c>
      <c r="L169" s="116">
        <f t="shared" si="21"/>
        <v>0</v>
      </c>
      <c r="M169" s="115">
        <v>55</v>
      </c>
      <c r="N169" s="116">
        <f t="shared" si="22"/>
        <v>-0.66867469879518071</v>
      </c>
      <c r="O169" s="116">
        <f t="shared" si="23"/>
        <v>-0.77366255144032925</v>
      </c>
    </row>
    <row r="170" spans="2:15" x14ac:dyDescent="0.25">
      <c r="B170" s="114" t="s">
        <v>85</v>
      </c>
      <c r="C170" s="115">
        <v>199</v>
      </c>
      <c r="D170" s="116">
        <v>0.97029702970297027</v>
      </c>
      <c r="E170" s="115">
        <v>35</v>
      </c>
      <c r="F170" s="116">
        <f t="shared" si="21"/>
        <v>-0.82412060301507539</v>
      </c>
      <c r="G170" s="115">
        <v>213</v>
      </c>
      <c r="H170" s="116">
        <f t="shared" si="21"/>
        <v>5.0857142857142854</v>
      </c>
      <c r="I170" s="115">
        <v>236</v>
      </c>
      <c r="J170" s="116">
        <f t="shared" si="21"/>
        <v>0.107981220657277</v>
      </c>
      <c r="K170" s="115">
        <v>208</v>
      </c>
      <c r="L170" s="116">
        <f t="shared" si="21"/>
        <v>-0.11864406779661019</v>
      </c>
      <c r="M170" s="115">
        <v>228</v>
      </c>
      <c r="N170" s="116">
        <f>IFERROR(M170/K170-1,"-")</f>
        <v>9.6153846153846256E-2</v>
      </c>
      <c r="O170" s="116">
        <f>IFERROR(M170/C170-1,"-")</f>
        <v>0.14572864321608048</v>
      </c>
    </row>
    <row r="171" spans="2:15" x14ac:dyDescent="0.25">
      <c r="B171" s="114" t="s">
        <v>87</v>
      </c>
      <c r="C171" s="115">
        <v>103</v>
      </c>
      <c r="D171" s="116">
        <v>-0.16260162601626016</v>
      </c>
      <c r="E171" s="115">
        <v>12</v>
      </c>
      <c r="F171" s="116">
        <f t="shared" si="21"/>
        <v>-0.88349514563106801</v>
      </c>
      <c r="G171" s="115">
        <v>99</v>
      </c>
      <c r="H171" s="116">
        <f t="shared" si="21"/>
        <v>7.25</v>
      </c>
      <c r="I171" s="115">
        <v>289</v>
      </c>
      <c r="J171" s="116">
        <f t="shared" si="21"/>
        <v>1.9191919191919191</v>
      </c>
      <c r="K171" s="115">
        <v>156</v>
      </c>
      <c r="L171" s="116">
        <f t="shared" si="21"/>
        <v>-0.46020761245674735</v>
      </c>
      <c r="M171" s="115">
        <v>203</v>
      </c>
      <c r="N171" s="116">
        <f t="shared" ref="N171:N174" si="24">IFERROR(M171/K171-1,"-")</f>
        <v>0.30128205128205132</v>
      </c>
      <c r="O171" s="116">
        <f t="shared" ref="O171:O174" si="25">IFERROR(M171/C171-1,"-")</f>
        <v>0.970873786407767</v>
      </c>
    </row>
    <row r="172" spans="2:15" x14ac:dyDescent="0.25">
      <c r="B172" s="114" t="s">
        <v>89</v>
      </c>
      <c r="C172" s="115">
        <v>95</v>
      </c>
      <c r="D172" s="116">
        <v>-0.13636363636363635</v>
      </c>
      <c r="E172" s="115">
        <v>8</v>
      </c>
      <c r="F172" s="116">
        <f t="shared" si="21"/>
        <v>-0.91578947368421049</v>
      </c>
      <c r="G172" s="115">
        <v>349</v>
      </c>
      <c r="H172" s="116">
        <f t="shared" si="21"/>
        <v>42.625</v>
      </c>
      <c r="I172" s="115">
        <v>306</v>
      </c>
      <c r="J172" s="116">
        <f t="shared" si="21"/>
        <v>-0.12320916905444124</v>
      </c>
      <c r="K172" s="115">
        <v>295</v>
      </c>
      <c r="L172" s="116">
        <f t="shared" si="21"/>
        <v>-3.5947712418300637E-2</v>
      </c>
      <c r="M172" s="115">
        <v>240</v>
      </c>
      <c r="N172" s="116">
        <f t="shared" si="24"/>
        <v>-0.18644067796610164</v>
      </c>
      <c r="O172" s="116">
        <f t="shared" si="25"/>
        <v>1.5263157894736841</v>
      </c>
    </row>
    <row r="173" spans="2:15" x14ac:dyDescent="0.25">
      <c r="B173" s="114" t="s">
        <v>91</v>
      </c>
      <c r="C173" s="115">
        <v>139</v>
      </c>
      <c r="D173" s="116">
        <v>-3.472222222222221E-2</v>
      </c>
      <c r="E173" s="115">
        <v>12</v>
      </c>
      <c r="F173" s="116">
        <f t="shared" si="21"/>
        <v>-0.91366906474820142</v>
      </c>
      <c r="G173" s="115">
        <v>154</v>
      </c>
      <c r="H173" s="116">
        <f t="shared" si="21"/>
        <v>11.833333333333334</v>
      </c>
      <c r="I173" s="115">
        <v>256</v>
      </c>
      <c r="J173" s="116">
        <f t="shared" si="21"/>
        <v>0.66233766233766245</v>
      </c>
      <c r="K173" s="115">
        <v>236</v>
      </c>
      <c r="L173" s="116">
        <f t="shared" si="21"/>
        <v>-7.8125E-2</v>
      </c>
      <c r="M173" s="115"/>
      <c r="N173" s="116">
        <f t="shared" si="24"/>
        <v>-1</v>
      </c>
      <c r="O173" s="116">
        <f t="shared" si="25"/>
        <v>-1</v>
      </c>
    </row>
    <row r="174" spans="2:15" x14ac:dyDescent="0.25">
      <c r="B174" s="114" t="s">
        <v>93</v>
      </c>
      <c r="C174" s="115">
        <v>125</v>
      </c>
      <c r="D174" s="116">
        <v>-0.39903846153846156</v>
      </c>
      <c r="E174" s="115">
        <v>13</v>
      </c>
      <c r="F174" s="116">
        <f t="shared" si="21"/>
        <v>-0.89600000000000002</v>
      </c>
      <c r="G174" s="115">
        <v>105</v>
      </c>
      <c r="H174" s="116">
        <f t="shared" si="21"/>
        <v>7.0769230769230766</v>
      </c>
      <c r="I174" s="115">
        <v>363</v>
      </c>
      <c r="J174" s="116">
        <f t="shared" si="21"/>
        <v>2.4571428571428573</v>
      </c>
      <c r="K174" s="115">
        <v>307</v>
      </c>
      <c r="L174" s="116">
        <f t="shared" si="21"/>
        <v>-0.15426997245179064</v>
      </c>
      <c r="M174" s="115"/>
      <c r="N174" s="116">
        <f t="shared" si="24"/>
        <v>-1</v>
      </c>
      <c r="O174" s="116">
        <f t="shared" si="25"/>
        <v>-1</v>
      </c>
    </row>
    <row r="175" spans="2:15" ht="15.75" x14ac:dyDescent="0.25">
      <c r="B175" s="117" t="s">
        <v>30</v>
      </c>
      <c r="C175" s="118">
        <v>2186</v>
      </c>
      <c r="D175" s="119">
        <v>3.3081285444234387E-2</v>
      </c>
      <c r="E175" s="118">
        <v>544</v>
      </c>
      <c r="F175" s="119">
        <f t="shared" si="21"/>
        <v>-0.7511436413540713</v>
      </c>
      <c r="G175" s="118">
        <v>1642</v>
      </c>
      <c r="H175" s="119">
        <f t="shared" si="21"/>
        <v>2.0183823529411766</v>
      </c>
      <c r="I175" s="118">
        <v>2746</v>
      </c>
      <c r="J175" s="119">
        <f t="shared" si="21"/>
        <v>0.67235079171741785</v>
      </c>
      <c r="K175" s="118">
        <v>2942</v>
      </c>
      <c r="L175" s="119">
        <f t="shared" si="21"/>
        <v>7.1376547705753746E-2</v>
      </c>
      <c r="M175" s="118">
        <v>1961</v>
      </c>
      <c r="N175" s="119">
        <v>-0.18257607336390158</v>
      </c>
      <c r="O175" s="119">
        <v>2.0291363163371434E-2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7" t="s">
        <v>245</v>
      </c>
      <c r="C180" s="267"/>
      <c r="D180" s="267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91</v>
      </c>
      <c r="D185" s="116">
        <v>9.6385542168674787E-2</v>
      </c>
      <c r="E185" s="115">
        <v>70</v>
      </c>
      <c r="F185" s="116">
        <f t="shared" ref="F185:L197" si="26">IFERROR(E185/C185-1,"-")</f>
        <v>-0.23076923076923073</v>
      </c>
      <c r="G185" s="115">
        <v>18</v>
      </c>
      <c r="H185" s="116">
        <f t="shared" si="26"/>
        <v>-0.74285714285714288</v>
      </c>
      <c r="I185" s="115">
        <v>89</v>
      </c>
      <c r="J185" s="116">
        <f t="shared" si="26"/>
        <v>3.9444444444444446</v>
      </c>
      <c r="K185" s="115">
        <v>76</v>
      </c>
      <c r="L185" s="116">
        <f t="shared" si="26"/>
        <v>-0.1460674157303371</v>
      </c>
      <c r="M185" s="115">
        <v>165</v>
      </c>
      <c r="N185" s="116">
        <f t="shared" ref="N185:N196" si="27">IFERROR(M185/K185-1,"-")</f>
        <v>1.1710526315789473</v>
      </c>
      <c r="O185" s="116">
        <f>M185/C185-1</f>
        <v>0.81318681318681318</v>
      </c>
    </row>
    <row r="186" spans="1:16" x14ac:dyDescent="0.25">
      <c r="B186" s="114" t="s">
        <v>73</v>
      </c>
      <c r="C186" s="115">
        <v>113</v>
      </c>
      <c r="D186" s="116">
        <v>1.3541666666666665</v>
      </c>
      <c r="E186" s="115">
        <v>104</v>
      </c>
      <c r="F186" s="116">
        <f t="shared" si="26"/>
        <v>-7.9646017699115057E-2</v>
      </c>
      <c r="G186" s="115">
        <v>3</v>
      </c>
      <c r="H186" s="116">
        <f t="shared" si="26"/>
        <v>-0.97115384615384615</v>
      </c>
      <c r="I186" s="115">
        <v>106</v>
      </c>
      <c r="J186" s="116">
        <f t="shared" si="26"/>
        <v>34.333333333333336</v>
      </c>
      <c r="K186" s="115">
        <v>66</v>
      </c>
      <c r="L186" s="116">
        <f t="shared" si="26"/>
        <v>-0.37735849056603776</v>
      </c>
      <c r="M186" s="115">
        <v>88</v>
      </c>
      <c r="N186" s="116">
        <f t="shared" si="27"/>
        <v>0.33333333333333326</v>
      </c>
      <c r="O186" s="116">
        <f>IFERROR(M186/C186-1,"-")</f>
        <v>-0.22123893805309736</v>
      </c>
    </row>
    <row r="187" spans="1:16" x14ac:dyDescent="0.25">
      <c r="B187" s="114" t="s">
        <v>75</v>
      </c>
      <c r="C187" s="115">
        <v>77</v>
      </c>
      <c r="D187" s="116">
        <v>0.28333333333333344</v>
      </c>
      <c r="E187" s="115">
        <v>13</v>
      </c>
      <c r="F187" s="116">
        <f t="shared" si="26"/>
        <v>-0.83116883116883122</v>
      </c>
      <c r="G187" s="115">
        <v>17</v>
      </c>
      <c r="H187" s="116">
        <f t="shared" si="26"/>
        <v>0.30769230769230771</v>
      </c>
      <c r="I187" s="115">
        <v>58</v>
      </c>
      <c r="J187" s="116">
        <f t="shared" si="26"/>
        <v>2.4117647058823528</v>
      </c>
      <c r="K187" s="115">
        <v>95</v>
      </c>
      <c r="L187" s="116">
        <f t="shared" si="26"/>
        <v>0.63793103448275867</v>
      </c>
      <c r="M187" s="115">
        <v>82</v>
      </c>
      <c r="N187" s="116">
        <f t="shared" si="27"/>
        <v>-0.13684210526315788</v>
      </c>
      <c r="O187" s="116">
        <f t="shared" ref="O187:O196" si="28">IFERROR(M187/C187-1,"-")</f>
        <v>6.4935064935064846E-2</v>
      </c>
    </row>
    <row r="188" spans="1:16" x14ac:dyDescent="0.25">
      <c r="B188" s="114" t="s">
        <v>77</v>
      </c>
      <c r="C188" s="115">
        <v>71</v>
      </c>
      <c r="D188" s="116">
        <v>1.9583333333333335</v>
      </c>
      <c r="E188" s="115">
        <v>0</v>
      </c>
      <c r="F188" s="116">
        <f t="shared" si="26"/>
        <v>-1</v>
      </c>
      <c r="G188" s="115">
        <v>9</v>
      </c>
      <c r="H188" s="116" t="str">
        <f t="shared" si="26"/>
        <v>-</v>
      </c>
      <c r="I188" s="115">
        <v>71</v>
      </c>
      <c r="J188" s="116">
        <f t="shared" si="26"/>
        <v>6.8888888888888893</v>
      </c>
      <c r="K188" s="115">
        <v>67</v>
      </c>
      <c r="L188" s="116">
        <f t="shared" si="26"/>
        <v>-5.633802816901412E-2</v>
      </c>
      <c r="M188" s="115">
        <v>45</v>
      </c>
      <c r="N188" s="116">
        <f t="shared" si="27"/>
        <v>-0.32835820895522383</v>
      </c>
      <c r="O188" s="116">
        <f t="shared" si="28"/>
        <v>-0.36619718309859151</v>
      </c>
    </row>
    <row r="189" spans="1:16" x14ac:dyDescent="0.25">
      <c r="B189" s="114" t="s">
        <v>79</v>
      </c>
      <c r="C189" s="115">
        <v>62</v>
      </c>
      <c r="D189" s="116">
        <v>0.82352941176470584</v>
      </c>
      <c r="E189" s="115">
        <v>0</v>
      </c>
      <c r="F189" s="116">
        <f t="shared" si="26"/>
        <v>-1</v>
      </c>
      <c r="G189" s="115">
        <v>33</v>
      </c>
      <c r="H189" s="116" t="str">
        <f t="shared" si="26"/>
        <v>-</v>
      </c>
      <c r="I189" s="115">
        <v>20</v>
      </c>
      <c r="J189" s="116">
        <f t="shared" si="26"/>
        <v>-0.39393939393939392</v>
      </c>
      <c r="K189" s="115">
        <v>41</v>
      </c>
      <c r="L189" s="116">
        <f t="shared" si="26"/>
        <v>1.0499999999999998</v>
      </c>
      <c r="M189" s="115">
        <v>7</v>
      </c>
      <c r="N189" s="116">
        <f t="shared" si="27"/>
        <v>-0.82926829268292679</v>
      </c>
      <c r="O189" s="116">
        <f t="shared" si="28"/>
        <v>-0.88709677419354838</v>
      </c>
    </row>
    <row r="190" spans="1:16" x14ac:dyDescent="0.25">
      <c r="B190" s="114" t="s">
        <v>120</v>
      </c>
      <c r="C190" s="115">
        <v>45</v>
      </c>
      <c r="D190" s="116">
        <v>-0.31818181818181823</v>
      </c>
      <c r="E190" s="115">
        <v>0</v>
      </c>
      <c r="F190" s="116">
        <f t="shared" si="26"/>
        <v>-1</v>
      </c>
      <c r="G190" s="115">
        <v>27</v>
      </c>
      <c r="H190" s="116" t="str">
        <f t="shared" si="26"/>
        <v>-</v>
      </c>
      <c r="I190" s="115">
        <v>41</v>
      </c>
      <c r="J190" s="116">
        <f t="shared" si="26"/>
        <v>0.5185185185185186</v>
      </c>
      <c r="K190" s="115">
        <v>29</v>
      </c>
      <c r="L190" s="116">
        <f t="shared" si="26"/>
        <v>-0.29268292682926833</v>
      </c>
      <c r="M190" s="115">
        <v>7</v>
      </c>
      <c r="N190" s="116">
        <f t="shared" si="27"/>
        <v>-0.75862068965517238</v>
      </c>
      <c r="O190" s="116">
        <f t="shared" si="28"/>
        <v>-0.84444444444444444</v>
      </c>
    </row>
    <row r="191" spans="1:16" x14ac:dyDescent="0.25">
      <c r="B191" s="114" t="s">
        <v>83</v>
      </c>
      <c r="C191" s="115">
        <v>22</v>
      </c>
      <c r="D191" s="116">
        <v>-0.56000000000000005</v>
      </c>
      <c r="E191" s="115">
        <v>0</v>
      </c>
      <c r="F191" s="116">
        <f t="shared" si="26"/>
        <v>-1</v>
      </c>
      <c r="G191" s="115">
        <v>57</v>
      </c>
      <c r="H191" s="116" t="str">
        <f t="shared" si="26"/>
        <v>-</v>
      </c>
      <c r="I191" s="115">
        <v>51</v>
      </c>
      <c r="J191" s="116">
        <f t="shared" si="26"/>
        <v>-0.10526315789473684</v>
      </c>
      <c r="K191" s="115">
        <v>24</v>
      </c>
      <c r="L191" s="116">
        <f t="shared" si="26"/>
        <v>-0.52941176470588236</v>
      </c>
      <c r="M191" s="115">
        <v>5</v>
      </c>
      <c r="N191" s="116">
        <f t="shared" si="27"/>
        <v>-0.79166666666666663</v>
      </c>
      <c r="O191" s="116">
        <f t="shared" si="28"/>
        <v>-0.77272727272727271</v>
      </c>
    </row>
    <row r="192" spans="1:16" x14ac:dyDescent="0.25">
      <c r="B192" s="114" t="s">
        <v>85</v>
      </c>
      <c r="C192" s="115">
        <v>26</v>
      </c>
      <c r="D192" s="116">
        <v>-0.48</v>
      </c>
      <c r="E192" s="115">
        <v>16</v>
      </c>
      <c r="F192" s="116">
        <f t="shared" si="26"/>
        <v>-0.38461538461538458</v>
      </c>
      <c r="G192" s="115">
        <v>34</v>
      </c>
      <c r="H192" s="116">
        <f t="shared" si="26"/>
        <v>1.125</v>
      </c>
      <c r="I192" s="115">
        <v>48</v>
      </c>
      <c r="J192" s="116">
        <f t="shared" si="26"/>
        <v>0.41176470588235303</v>
      </c>
      <c r="K192" s="115">
        <v>57</v>
      </c>
      <c r="L192" s="116">
        <f t="shared" si="26"/>
        <v>0.1875</v>
      </c>
      <c r="M192" s="115">
        <v>40</v>
      </c>
      <c r="N192" s="116">
        <f t="shared" si="27"/>
        <v>-0.29824561403508776</v>
      </c>
      <c r="O192" s="116">
        <f t="shared" si="28"/>
        <v>0.53846153846153855</v>
      </c>
    </row>
    <row r="193" spans="2:16" x14ac:dyDescent="0.25">
      <c r="B193" s="114" t="s">
        <v>87</v>
      </c>
      <c r="C193" s="115">
        <v>39</v>
      </c>
      <c r="D193" s="116">
        <v>-0.31578947368421051</v>
      </c>
      <c r="E193" s="115">
        <v>10</v>
      </c>
      <c r="F193" s="116">
        <f t="shared" si="26"/>
        <v>-0.74358974358974361</v>
      </c>
      <c r="G193" s="115">
        <v>21</v>
      </c>
      <c r="H193" s="116">
        <f t="shared" si="26"/>
        <v>1.1000000000000001</v>
      </c>
      <c r="I193" s="115">
        <v>54</v>
      </c>
      <c r="J193" s="116">
        <f t="shared" si="26"/>
        <v>1.5714285714285716</v>
      </c>
      <c r="K193" s="115">
        <v>18</v>
      </c>
      <c r="L193" s="116">
        <f t="shared" si="26"/>
        <v>-0.66666666666666674</v>
      </c>
      <c r="M193" s="115">
        <v>67</v>
      </c>
      <c r="N193" s="116">
        <f t="shared" si="27"/>
        <v>2.7222222222222223</v>
      </c>
      <c r="O193" s="116">
        <f t="shared" si="28"/>
        <v>0.71794871794871784</v>
      </c>
    </row>
    <row r="194" spans="2:16" x14ac:dyDescent="0.25">
      <c r="B194" s="114" t="s">
        <v>89</v>
      </c>
      <c r="C194" s="115">
        <v>42</v>
      </c>
      <c r="D194" s="116">
        <v>7.6923076923076872E-2</v>
      </c>
      <c r="E194" s="115">
        <v>4</v>
      </c>
      <c r="F194" s="116">
        <f t="shared" si="26"/>
        <v>-0.90476190476190477</v>
      </c>
      <c r="G194" s="115">
        <v>71</v>
      </c>
      <c r="H194" s="116">
        <f t="shared" si="26"/>
        <v>16.75</v>
      </c>
      <c r="I194" s="115">
        <v>12</v>
      </c>
      <c r="J194" s="116">
        <f t="shared" si="26"/>
        <v>-0.83098591549295775</v>
      </c>
      <c r="K194" s="115">
        <v>75</v>
      </c>
      <c r="L194" s="116">
        <f t="shared" si="26"/>
        <v>5.25</v>
      </c>
      <c r="M194" s="115">
        <v>87</v>
      </c>
      <c r="N194" s="116">
        <f t="shared" si="27"/>
        <v>0.15999999999999992</v>
      </c>
      <c r="O194" s="116">
        <f t="shared" si="28"/>
        <v>1.0714285714285716</v>
      </c>
    </row>
    <row r="195" spans="2:16" x14ac:dyDescent="0.25">
      <c r="B195" s="114" t="s">
        <v>91</v>
      </c>
      <c r="C195" s="115">
        <v>73</v>
      </c>
      <c r="D195" s="116">
        <v>0.55319148936170204</v>
      </c>
      <c r="E195" s="115">
        <v>4</v>
      </c>
      <c r="F195" s="116">
        <f t="shared" si="26"/>
        <v>-0.9452054794520548</v>
      </c>
      <c r="G195" s="115">
        <v>133</v>
      </c>
      <c r="H195" s="116">
        <f t="shared" si="26"/>
        <v>32.25</v>
      </c>
      <c r="I195" s="115">
        <v>44</v>
      </c>
      <c r="J195" s="116">
        <f t="shared" si="26"/>
        <v>-0.66917293233082709</v>
      </c>
      <c r="K195" s="115">
        <v>69</v>
      </c>
      <c r="L195" s="116">
        <f t="shared" si="26"/>
        <v>0.56818181818181812</v>
      </c>
      <c r="M195" s="115"/>
      <c r="N195" s="116">
        <f t="shared" si="27"/>
        <v>-1</v>
      </c>
      <c r="O195" s="116">
        <f t="shared" si="28"/>
        <v>-1</v>
      </c>
    </row>
    <row r="196" spans="2:16" x14ac:dyDescent="0.25">
      <c r="B196" s="114" t="s">
        <v>93</v>
      </c>
      <c r="C196" s="115">
        <v>25</v>
      </c>
      <c r="D196" s="116">
        <v>-0.57627118644067798</v>
      </c>
      <c r="E196" s="115">
        <v>6</v>
      </c>
      <c r="F196" s="116">
        <f t="shared" si="26"/>
        <v>-0.76</v>
      </c>
      <c r="G196" s="115">
        <v>53</v>
      </c>
      <c r="H196" s="116">
        <f t="shared" si="26"/>
        <v>7.8333333333333339</v>
      </c>
      <c r="I196" s="115">
        <v>63</v>
      </c>
      <c r="J196" s="116">
        <f t="shared" si="26"/>
        <v>0.18867924528301883</v>
      </c>
      <c r="K196" s="115">
        <v>92</v>
      </c>
      <c r="L196" s="116">
        <f t="shared" si="26"/>
        <v>0.46031746031746024</v>
      </c>
      <c r="M196" s="115"/>
      <c r="N196" s="116">
        <f t="shared" si="27"/>
        <v>-1</v>
      </c>
      <c r="O196" s="116">
        <f t="shared" si="28"/>
        <v>-1</v>
      </c>
    </row>
    <row r="197" spans="2:16" ht="15.75" x14ac:dyDescent="0.25">
      <c r="B197" s="117" t="s">
        <v>30</v>
      </c>
      <c r="C197" s="118">
        <v>686</v>
      </c>
      <c r="D197" s="119">
        <v>0.11183144246353316</v>
      </c>
      <c r="E197" s="118">
        <v>229</v>
      </c>
      <c r="F197" s="119">
        <f t="shared" si="26"/>
        <v>-0.66618075801749277</v>
      </c>
      <c r="G197" s="118">
        <v>476</v>
      </c>
      <c r="H197" s="119">
        <f t="shared" si="26"/>
        <v>1.0786026200873362</v>
      </c>
      <c r="I197" s="118">
        <v>657</v>
      </c>
      <c r="J197" s="119">
        <f t="shared" si="26"/>
        <v>0.38025210084033612</v>
      </c>
      <c r="K197" s="118">
        <v>709</v>
      </c>
      <c r="L197" s="119">
        <f t="shared" si="26"/>
        <v>7.9147640791476404E-2</v>
      </c>
      <c r="M197" s="118">
        <v>593</v>
      </c>
      <c r="N197" s="119">
        <v>8.2116788321167977E-2</v>
      </c>
      <c r="O197" s="119">
        <v>8.5034013605442826E-3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7" t="s">
        <v>246</v>
      </c>
      <c r="C202" s="267"/>
      <c r="D202" s="267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144</v>
      </c>
      <c r="D207" s="116">
        <v>0.94594594594594605</v>
      </c>
      <c r="E207" s="115">
        <v>86</v>
      </c>
      <c r="F207" s="116">
        <f t="shared" ref="F207:L219" si="29">IFERROR(E207/C207-1,"-")</f>
        <v>-0.40277777777777779</v>
      </c>
      <c r="G207" s="115">
        <v>14</v>
      </c>
      <c r="H207" s="116">
        <f t="shared" si="29"/>
        <v>-0.83720930232558133</v>
      </c>
      <c r="I207" s="115">
        <v>98</v>
      </c>
      <c r="J207" s="116">
        <f t="shared" si="29"/>
        <v>6</v>
      </c>
      <c r="K207" s="115">
        <v>80</v>
      </c>
      <c r="L207" s="116">
        <f t="shared" si="29"/>
        <v>-0.18367346938775508</v>
      </c>
      <c r="M207" s="115">
        <v>132</v>
      </c>
      <c r="N207" s="116">
        <f t="shared" ref="N207:N213" si="30">IFERROR(M207/K207-1,"-")</f>
        <v>0.64999999999999991</v>
      </c>
      <c r="O207" s="116">
        <f>M207/C207-1</f>
        <v>-8.333333333333337E-2</v>
      </c>
    </row>
    <row r="208" spans="2:16" x14ac:dyDescent="0.25">
      <c r="B208" s="114" t="s">
        <v>73</v>
      </c>
      <c r="C208" s="115">
        <v>61</v>
      </c>
      <c r="D208" s="116">
        <v>-0.22784810126582278</v>
      </c>
      <c r="E208" s="115">
        <v>127</v>
      </c>
      <c r="F208" s="116">
        <f t="shared" si="29"/>
        <v>1.081967213114754</v>
      </c>
      <c r="G208" s="115">
        <v>3</v>
      </c>
      <c r="H208" s="116">
        <f t="shared" si="29"/>
        <v>-0.97637795275590555</v>
      </c>
      <c r="I208" s="115">
        <v>109</v>
      </c>
      <c r="J208" s="116">
        <f t="shared" si="29"/>
        <v>35.333333333333336</v>
      </c>
      <c r="K208" s="115">
        <v>75</v>
      </c>
      <c r="L208" s="116">
        <f t="shared" si="29"/>
        <v>-0.31192660550458717</v>
      </c>
      <c r="M208" s="115">
        <v>156</v>
      </c>
      <c r="N208" s="116">
        <f t="shared" si="30"/>
        <v>1.08</v>
      </c>
      <c r="O208" s="116">
        <f>IFERROR(M208/C208-1,"-")</f>
        <v>1.557377049180328</v>
      </c>
    </row>
    <row r="209" spans="2:16" x14ac:dyDescent="0.25">
      <c r="B209" s="114" t="s">
        <v>75</v>
      </c>
      <c r="C209" s="115">
        <v>97</v>
      </c>
      <c r="D209" s="116">
        <v>0.64406779661016955</v>
      </c>
      <c r="E209" s="115">
        <v>5</v>
      </c>
      <c r="F209" s="116">
        <f t="shared" si="29"/>
        <v>-0.94845360824742264</v>
      </c>
      <c r="G209" s="115">
        <v>7</v>
      </c>
      <c r="H209" s="116">
        <f t="shared" si="29"/>
        <v>0.39999999999999991</v>
      </c>
      <c r="I209" s="115">
        <v>66</v>
      </c>
      <c r="J209" s="116">
        <f t="shared" si="29"/>
        <v>8.4285714285714288</v>
      </c>
      <c r="K209" s="115">
        <v>92</v>
      </c>
      <c r="L209" s="116">
        <f t="shared" si="29"/>
        <v>0.39393939393939403</v>
      </c>
      <c r="M209" s="115">
        <v>133</v>
      </c>
      <c r="N209" s="116">
        <f t="shared" si="30"/>
        <v>0.44565217391304346</v>
      </c>
      <c r="O209" s="116">
        <f t="shared" ref="O209:O213" si="31">IFERROR(M209/C209-1,"-")</f>
        <v>0.37113402061855671</v>
      </c>
    </row>
    <row r="210" spans="2:16" x14ac:dyDescent="0.25">
      <c r="B210" s="114" t="s">
        <v>77</v>
      </c>
      <c r="C210" s="115">
        <v>52</v>
      </c>
      <c r="D210" s="116">
        <v>0.20930232558139528</v>
      </c>
      <c r="E210" s="115">
        <v>0</v>
      </c>
      <c r="F210" s="116">
        <f t="shared" si="29"/>
        <v>-1</v>
      </c>
      <c r="G210" s="115">
        <v>9</v>
      </c>
      <c r="H210" s="116" t="str">
        <f t="shared" si="29"/>
        <v>-</v>
      </c>
      <c r="I210" s="115">
        <v>50</v>
      </c>
      <c r="J210" s="116">
        <f t="shared" si="29"/>
        <v>4.5555555555555554</v>
      </c>
      <c r="K210" s="115">
        <v>61</v>
      </c>
      <c r="L210" s="116">
        <f t="shared" si="29"/>
        <v>0.21999999999999997</v>
      </c>
      <c r="M210" s="115">
        <v>104</v>
      </c>
      <c r="N210" s="116">
        <f t="shared" si="30"/>
        <v>0.70491803278688514</v>
      </c>
      <c r="O210" s="116">
        <f t="shared" si="31"/>
        <v>1</v>
      </c>
    </row>
    <row r="211" spans="2:16" x14ac:dyDescent="0.25">
      <c r="B211" s="114" t="s">
        <v>79</v>
      </c>
      <c r="C211" s="115">
        <v>44</v>
      </c>
      <c r="D211" s="116">
        <v>0.18918918918918926</v>
      </c>
      <c r="E211" s="115">
        <v>0</v>
      </c>
      <c r="F211" s="116">
        <f t="shared" si="29"/>
        <v>-1</v>
      </c>
      <c r="G211" s="115">
        <v>22</v>
      </c>
      <c r="H211" s="116" t="str">
        <f t="shared" si="29"/>
        <v>-</v>
      </c>
      <c r="I211" s="115">
        <v>52</v>
      </c>
      <c r="J211" s="116">
        <f t="shared" si="29"/>
        <v>1.3636363636363638</v>
      </c>
      <c r="K211" s="115">
        <v>23</v>
      </c>
      <c r="L211" s="116">
        <f t="shared" si="29"/>
        <v>-0.55769230769230771</v>
      </c>
      <c r="M211" s="115">
        <v>12</v>
      </c>
      <c r="N211" s="116">
        <f t="shared" si="30"/>
        <v>-0.47826086956521741</v>
      </c>
      <c r="O211" s="116">
        <f t="shared" si="31"/>
        <v>-0.72727272727272729</v>
      </c>
    </row>
    <row r="212" spans="2:16" x14ac:dyDescent="0.25">
      <c r="B212" s="114" t="s">
        <v>81</v>
      </c>
      <c r="C212" s="115">
        <v>38</v>
      </c>
      <c r="D212" s="116">
        <v>-0.11627906976744184</v>
      </c>
      <c r="E212" s="115">
        <v>0</v>
      </c>
      <c r="F212" s="116">
        <f t="shared" si="29"/>
        <v>-1</v>
      </c>
      <c r="G212" s="115">
        <v>24</v>
      </c>
      <c r="H212" s="116" t="str">
        <f t="shared" si="29"/>
        <v>-</v>
      </c>
      <c r="I212" s="115">
        <v>45</v>
      </c>
      <c r="J212" s="116">
        <f t="shared" si="29"/>
        <v>0.875</v>
      </c>
      <c r="K212" s="115">
        <v>30</v>
      </c>
      <c r="L212" s="116">
        <f t="shared" si="29"/>
        <v>-0.33333333333333337</v>
      </c>
      <c r="M212" s="115">
        <v>13</v>
      </c>
      <c r="N212" s="116">
        <f t="shared" si="30"/>
        <v>-0.56666666666666665</v>
      </c>
      <c r="O212" s="116">
        <f t="shared" si="31"/>
        <v>-0.65789473684210531</v>
      </c>
    </row>
    <row r="213" spans="2:16" x14ac:dyDescent="0.25">
      <c r="B213" s="114" t="s">
        <v>83</v>
      </c>
      <c r="C213" s="115">
        <v>43</v>
      </c>
      <c r="D213" s="116">
        <v>-8.5106382978723416E-2</v>
      </c>
      <c r="E213" s="115">
        <v>0</v>
      </c>
      <c r="F213" s="116">
        <f t="shared" si="29"/>
        <v>-1</v>
      </c>
      <c r="G213" s="115">
        <v>30</v>
      </c>
      <c r="H213" s="116" t="str">
        <f t="shared" si="29"/>
        <v>-</v>
      </c>
      <c r="I213" s="115">
        <v>71</v>
      </c>
      <c r="J213" s="116">
        <f t="shared" si="29"/>
        <v>1.3666666666666667</v>
      </c>
      <c r="K213" s="115">
        <v>39</v>
      </c>
      <c r="L213" s="116">
        <f t="shared" si="29"/>
        <v>-0.45070422535211263</v>
      </c>
      <c r="M213" s="115">
        <v>41</v>
      </c>
      <c r="N213" s="116">
        <f t="shared" si="30"/>
        <v>5.1282051282051322E-2</v>
      </c>
      <c r="O213" s="116">
        <f t="shared" si="31"/>
        <v>-4.6511627906976716E-2</v>
      </c>
    </row>
    <row r="214" spans="2:16" x14ac:dyDescent="0.25">
      <c r="B214" s="114" t="s">
        <v>85</v>
      </c>
      <c r="C214" s="115">
        <v>64</v>
      </c>
      <c r="D214" s="116">
        <v>0.10344827586206895</v>
      </c>
      <c r="E214" s="115">
        <v>25</v>
      </c>
      <c r="F214" s="116">
        <f t="shared" si="29"/>
        <v>-0.609375</v>
      </c>
      <c r="G214" s="115">
        <v>39</v>
      </c>
      <c r="H214" s="116">
        <f t="shared" si="29"/>
        <v>0.56000000000000005</v>
      </c>
      <c r="I214" s="115">
        <v>67</v>
      </c>
      <c r="J214" s="116">
        <f t="shared" si="29"/>
        <v>0.71794871794871784</v>
      </c>
      <c r="K214" s="115">
        <v>25</v>
      </c>
      <c r="L214" s="116">
        <f t="shared" si="29"/>
        <v>-0.62686567164179108</v>
      </c>
      <c r="M214" s="115">
        <v>103</v>
      </c>
      <c r="N214" s="116">
        <f>IFERROR(M214/K214-1,"-")</f>
        <v>3.12</v>
      </c>
      <c r="O214" s="116">
        <f>IFERROR(M214/C214-1,"-")</f>
        <v>0.609375</v>
      </c>
    </row>
    <row r="215" spans="2:16" x14ac:dyDescent="0.25">
      <c r="B215" s="114" t="s">
        <v>87</v>
      </c>
      <c r="C215" s="115">
        <v>39</v>
      </c>
      <c r="D215" s="116">
        <v>0.18181818181818188</v>
      </c>
      <c r="E215" s="115">
        <v>0</v>
      </c>
      <c r="F215" s="116">
        <f t="shared" si="29"/>
        <v>-1</v>
      </c>
      <c r="G215" s="115">
        <v>48</v>
      </c>
      <c r="H215" s="116" t="str">
        <f t="shared" si="29"/>
        <v>-</v>
      </c>
      <c r="I215" s="115">
        <v>47</v>
      </c>
      <c r="J215" s="116">
        <f t="shared" si="29"/>
        <v>-2.083333333333337E-2</v>
      </c>
      <c r="K215" s="115">
        <v>36</v>
      </c>
      <c r="L215" s="116">
        <f t="shared" si="29"/>
        <v>-0.23404255319148937</v>
      </c>
      <c r="M215" s="115">
        <v>77</v>
      </c>
      <c r="N215" s="116">
        <f>IFERROR(M215/K215-1,"-")</f>
        <v>1.1388888888888888</v>
      </c>
      <c r="O215" s="116">
        <f>IFERROR(M215/C215-1,"-")</f>
        <v>0.97435897435897445</v>
      </c>
    </row>
    <row r="216" spans="2:16" x14ac:dyDescent="0.25">
      <c r="B216" s="114" t="s">
        <v>89</v>
      </c>
      <c r="C216" s="115">
        <v>58</v>
      </c>
      <c r="D216" s="116">
        <v>-0.37634408602150538</v>
      </c>
      <c r="E216" s="115">
        <v>4</v>
      </c>
      <c r="F216" s="116">
        <f t="shared" si="29"/>
        <v>-0.93103448275862066</v>
      </c>
      <c r="G216" s="115">
        <v>55</v>
      </c>
      <c r="H216" s="116">
        <f t="shared" si="29"/>
        <v>12.75</v>
      </c>
      <c r="I216" s="115">
        <v>106</v>
      </c>
      <c r="J216" s="116">
        <f t="shared" si="29"/>
        <v>0.92727272727272725</v>
      </c>
      <c r="K216" s="115">
        <v>135</v>
      </c>
      <c r="L216" s="116">
        <f t="shared" si="29"/>
        <v>0.27358490566037741</v>
      </c>
      <c r="M216" s="115">
        <v>99</v>
      </c>
      <c r="N216" s="116">
        <f>IFERROR(M216/K216-1,"-")</f>
        <v>-0.26666666666666672</v>
      </c>
      <c r="O216" s="116">
        <f>IFERROR(M216/C216-1,"-")</f>
        <v>0.7068965517241379</v>
      </c>
    </row>
    <row r="217" spans="2:16" x14ac:dyDescent="0.25">
      <c r="B217" s="114" t="s">
        <v>91</v>
      </c>
      <c r="C217" s="115">
        <v>45</v>
      </c>
      <c r="D217" s="116">
        <v>2.2727272727272707E-2</v>
      </c>
      <c r="E217" s="115">
        <v>2</v>
      </c>
      <c r="F217" s="116">
        <f t="shared" si="29"/>
        <v>-0.9555555555555556</v>
      </c>
      <c r="G217" s="115">
        <v>62</v>
      </c>
      <c r="H217" s="116">
        <f t="shared" si="29"/>
        <v>30</v>
      </c>
      <c r="I217" s="115">
        <v>95</v>
      </c>
      <c r="J217" s="116">
        <f t="shared" si="29"/>
        <v>0.532258064516129</v>
      </c>
      <c r="K217" s="115">
        <v>145</v>
      </c>
      <c r="L217" s="116">
        <f t="shared" si="29"/>
        <v>0.52631578947368429</v>
      </c>
      <c r="M217" s="115"/>
      <c r="N217" s="116">
        <f>IFERROR(M217/K217-1,"-")</f>
        <v>-1</v>
      </c>
      <c r="O217" s="116">
        <f>IFERROR(M217/C217-1,"-")</f>
        <v>-1</v>
      </c>
    </row>
    <row r="218" spans="2:16" x14ac:dyDescent="0.25">
      <c r="B218" s="114" t="s">
        <v>93</v>
      </c>
      <c r="C218" s="115">
        <v>46</v>
      </c>
      <c r="D218" s="116">
        <v>-0.13207547169811318</v>
      </c>
      <c r="E218" s="115">
        <v>23</v>
      </c>
      <c r="F218" s="116">
        <f t="shared" si="29"/>
        <v>-0.5</v>
      </c>
      <c r="G218" s="115">
        <v>64</v>
      </c>
      <c r="H218" s="116">
        <f t="shared" si="29"/>
        <v>1.7826086956521738</v>
      </c>
      <c r="I218" s="115">
        <v>62</v>
      </c>
      <c r="J218" s="116">
        <f t="shared" si="29"/>
        <v>-3.125E-2</v>
      </c>
      <c r="K218" s="115">
        <v>91</v>
      </c>
      <c r="L218" s="116">
        <f t="shared" si="29"/>
        <v>0.467741935483871</v>
      </c>
      <c r="M218" s="115"/>
      <c r="N218" s="116">
        <f>IFERROR(M218/K218-1,"-")</f>
        <v>-1</v>
      </c>
      <c r="O218" s="116">
        <f>IFERROR(M218/C218-1,"-")</f>
        <v>-1</v>
      </c>
    </row>
    <row r="219" spans="2:16" ht="15.75" x14ac:dyDescent="0.25">
      <c r="B219" s="117" t="s">
        <v>30</v>
      </c>
      <c r="C219" s="118">
        <v>731</v>
      </c>
      <c r="D219" s="119">
        <v>0.10256410256410264</v>
      </c>
      <c r="E219" s="118">
        <v>284</v>
      </c>
      <c r="F219" s="119">
        <f t="shared" si="29"/>
        <v>-0.61149110807113538</v>
      </c>
      <c r="G219" s="118">
        <v>377</v>
      </c>
      <c r="H219" s="119">
        <f t="shared" si="29"/>
        <v>0.32746478873239426</v>
      </c>
      <c r="I219" s="118">
        <v>868</v>
      </c>
      <c r="J219" s="119">
        <f t="shared" si="29"/>
        <v>1.3023872679045092</v>
      </c>
      <c r="K219" s="118">
        <v>832</v>
      </c>
      <c r="L219" s="119">
        <f t="shared" si="29"/>
        <v>-4.1474654377880227E-2</v>
      </c>
      <c r="M219" s="118">
        <v>870</v>
      </c>
      <c r="N219" s="119">
        <v>0.45973154362416113</v>
      </c>
      <c r="O219" s="119">
        <v>0.359375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7" t="s">
        <v>245</v>
      </c>
      <c r="C224" s="267"/>
      <c r="D224" s="267"/>
      <c r="E224" s="267"/>
      <c r="F224" s="267"/>
      <c r="G224" s="267"/>
      <c r="H224" s="267"/>
      <c r="I224" s="267"/>
      <c r="J224" s="267"/>
      <c r="K224" s="267"/>
      <c r="L224" s="267"/>
      <c r="M224" s="267"/>
      <c r="N224" s="267"/>
      <c r="O224" s="267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91</v>
      </c>
      <c r="D229" s="116">
        <v>9.6385542168674787E-2</v>
      </c>
      <c r="E229" s="115">
        <v>70</v>
      </c>
      <c r="F229" s="116">
        <f t="shared" ref="F229:L241" si="32">IFERROR(E229/C229-1,"-")</f>
        <v>-0.23076923076923073</v>
      </c>
      <c r="G229" s="115">
        <v>18</v>
      </c>
      <c r="H229" s="116">
        <f t="shared" si="32"/>
        <v>-0.74285714285714288</v>
      </c>
      <c r="I229" s="115">
        <v>89</v>
      </c>
      <c r="J229" s="116">
        <f t="shared" si="32"/>
        <v>3.9444444444444446</v>
      </c>
      <c r="K229" s="115">
        <v>76</v>
      </c>
      <c r="L229" s="116">
        <f t="shared" si="32"/>
        <v>-0.1460674157303371</v>
      </c>
      <c r="M229" s="115">
        <v>165</v>
      </c>
      <c r="N229" s="116">
        <f t="shared" ref="N229:N235" si="33">IFERROR(M229/K229-1,"-")</f>
        <v>1.1710526315789473</v>
      </c>
      <c r="O229" s="116">
        <f>M229/C229-1</f>
        <v>0.81318681318681318</v>
      </c>
    </row>
    <row r="230" spans="2:16" x14ac:dyDescent="0.25">
      <c r="B230" s="114" t="s">
        <v>73</v>
      </c>
      <c r="C230" s="115">
        <v>113</v>
      </c>
      <c r="D230" s="116">
        <v>1.3541666666666665</v>
      </c>
      <c r="E230" s="115">
        <v>104</v>
      </c>
      <c r="F230" s="116">
        <f t="shared" si="32"/>
        <v>-7.9646017699115057E-2</v>
      </c>
      <c r="G230" s="115">
        <v>3</v>
      </c>
      <c r="H230" s="116">
        <f t="shared" si="32"/>
        <v>-0.97115384615384615</v>
      </c>
      <c r="I230" s="115">
        <v>106</v>
      </c>
      <c r="J230" s="116">
        <f t="shared" si="32"/>
        <v>34.333333333333336</v>
      </c>
      <c r="K230" s="115">
        <v>66</v>
      </c>
      <c r="L230" s="116">
        <f t="shared" si="32"/>
        <v>-0.37735849056603776</v>
      </c>
      <c r="M230" s="115">
        <v>88</v>
      </c>
      <c r="N230" s="116">
        <f t="shared" si="33"/>
        <v>0.33333333333333326</v>
      </c>
      <c r="O230" s="116">
        <f>IFERROR(M230/C230-1,"-")</f>
        <v>-0.22123893805309736</v>
      </c>
    </row>
    <row r="231" spans="2:16" x14ac:dyDescent="0.25">
      <c r="B231" s="114" t="s">
        <v>75</v>
      </c>
      <c r="C231" s="115">
        <v>77</v>
      </c>
      <c r="D231" s="116">
        <v>0.28333333333333344</v>
      </c>
      <c r="E231" s="115">
        <v>13</v>
      </c>
      <c r="F231" s="116">
        <f t="shared" si="32"/>
        <v>-0.83116883116883122</v>
      </c>
      <c r="G231" s="115">
        <v>17</v>
      </c>
      <c r="H231" s="116">
        <f t="shared" si="32"/>
        <v>0.30769230769230771</v>
      </c>
      <c r="I231" s="115">
        <v>58</v>
      </c>
      <c r="J231" s="116">
        <f t="shared" si="32"/>
        <v>2.4117647058823528</v>
      </c>
      <c r="K231" s="115">
        <v>95</v>
      </c>
      <c r="L231" s="116">
        <f t="shared" si="32"/>
        <v>0.63793103448275867</v>
      </c>
      <c r="M231" s="115">
        <v>82</v>
      </c>
      <c r="N231" s="116">
        <f t="shared" si="33"/>
        <v>-0.13684210526315788</v>
      </c>
      <c r="O231" s="116">
        <f t="shared" ref="O231:O235" si="34">IFERROR(M231/C231-1,"-")</f>
        <v>6.4935064935064846E-2</v>
      </c>
    </row>
    <row r="232" spans="2:16" x14ac:dyDescent="0.25">
      <c r="B232" s="114" t="s">
        <v>77</v>
      </c>
      <c r="C232" s="115">
        <v>71</v>
      </c>
      <c r="D232" s="116">
        <v>1.9583333333333335</v>
      </c>
      <c r="E232" s="115">
        <v>0</v>
      </c>
      <c r="F232" s="116">
        <f t="shared" si="32"/>
        <v>-1</v>
      </c>
      <c r="G232" s="115">
        <v>9</v>
      </c>
      <c r="H232" s="116" t="str">
        <f t="shared" si="32"/>
        <v>-</v>
      </c>
      <c r="I232" s="115">
        <v>71</v>
      </c>
      <c r="J232" s="116">
        <f t="shared" si="32"/>
        <v>6.8888888888888893</v>
      </c>
      <c r="K232" s="115">
        <v>67</v>
      </c>
      <c r="L232" s="116">
        <f t="shared" si="32"/>
        <v>-5.633802816901412E-2</v>
      </c>
      <c r="M232" s="115">
        <v>45</v>
      </c>
      <c r="N232" s="116">
        <f t="shared" si="33"/>
        <v>-0.32835820895522383</v>
      </c>
      <c r="O232" s="116">
        <f t="shared" si="34"/>
        <v>-0.36619718309859151</v>
      </c>
    </row>
    <row r="233" spans="2:16" x14ac:dyDescent="0.25">
      <c r="B233" s="114" t="s">
        <v>79</v>
      </c>
      <c r="C233" s="115">
        <v>62</v>
      </c>
      <c r="D233" s="116">
        <v>0.82352941176470584</v>
      </c>
      <c r="E233" s="115">
        <v>0</v>
      </c>
      <c r="F233" s="116">
        <f t="shared" si="32"/>
        <v>-1</v>
      </c>
      <c r="G233" s="115">
        <v>33</v>
      </c>
      <c r="H233" s="116" t="str">
        <f t="shared" si="32"/>
        <v>-</v>
      </c>
      <c r="I233" s="115">
        <v>20</v>
      </c>
      <c r="J233" s="116">
        <f t="shared" si="32"/>
        <v>-0.39393939393939392</v>
      </c>
      <c r="K233" s="115">
        <v>41</v>
      </c>
      <c r="L233" s="116">
        <f t="shared" si="32"/>
        <v>1.0499999999999998</v>
      </c>
      <c r="M233" s="115">
        <v>7</v>
      </c>
      <c r="N233" s="116">
        <f t="shared" si="33"/>
        <v>-0.82926829268292679</v>
      </c>
      <c r="O233" s="116">
        <f t="shared" si="34"/>
        <v>-0.88709677419354838</v>
      </c>
    </row>
    <row r="234" spans="2:16" x14ac:dyDescent="0.25">
      <c r="B234" s="114" t="s">
        <v>81</v>
      </c>
      <c r="C234" s="115">
        <v>45</v>
      </c>
      <c r="D234" s="116">
        <v>-0.31818181818181823</v>
      </c>
      <c r="E234" s="115">
        <v>0</v>
      </c>
      <c r="F234" s="116">
        <f t="shared" si="32"/>
        <v>-1</v>
      </c>
      <c r="G234" s="115">
        <v>27</v>
      </c>
      <c r="H234" s="116" t="str">
        <f t="shared" si="32"/>
        <v>-</v>
      </c>
      <c r="I234" s="115">
        <v>41</v>
      </c>
      <c r="J234" s="116">
        <f t="shared" si="32"/>
        <v>0.5185185185185186</v>
      </c>
      <c r="K234" s="115">
        <v>29</v>
      </c>
      <c r="L234" s="116">
        <f t="shared" si="32"/>
        <v>-0.29268292682926833</v>
      </c>
      <c r="M234" s="115">
        <v>7</v>
      </c>
      <c r="N234" s="116">
        <f t="shared" si="33"/>
        <v>-0.75862068965517238</v>
      </c>
      <c r="O234" s="116">
        <f t="shared" si="34"/>
        <v>-0.84444444444444444</v>
      </c>
    </row>
    <row r="235" spans="2:16" x14ac:dyDescent="0.25">
      <c r="B235" s="114" t="s">
        <v>83</v>
      </c>
      <c r="C235" s="115">
        <v>22</v>
      </c>
      <c r="D235" s="116">
        <v>-0.56000000000000005</v>
      </c>
      <c r="E235" s="115">
        <v>0</v>
      </c>
      <c r="F235" s="116">
        <f t="shared" si="32"/>
        <v>-1</v>
      </c>
      <c r="G235" s="115">
        <v>57</v>
      </c>
      <c r="H235" s="116" t="str">
        <f t="shared" si="32"/>
        <v>-</v>
      </c>
      <c r="I235" s="115">
        <v>51</v>
      </c>
      <c r="J235" s="116">
        <f t="shared" si="32"/>
        <v>-0.10526315789473684</v>
      </c>
      <c r="K235" s="115">
        <v>24</v>
      </c>
      <c r="L235" s="116">
        <f t="shared" si="32"/>
        <v>-0.52941176470588236</v>
      </c>
      <c r="M235" s="115">
        <v>5</v>
      </c>
      <c r="N235" s="116">
        <f t="shared" si="33"/>
        <v>-0.79166666666666663</v>
      </c>
      <c r="O235" s="116">
        <f t="shared" si="34"/>
        <v>-0.77272727272727271</v>
      </c>
    </row>
    <row r="236" spans="2:16" x14ac:dyDescent="0.25">
      <c r="B236" s="114" t="s">
        <v>85</v>
      </c>
      <c r="C236" s="115">
        <v>26</v>
      </c>
      <c r="D236" s="116">
        <v>-0.48</v>
      </c>
      <c r="E236" s="115">
        <v>16</v>
      </c>
      <c r="F236" s="116">
        <f t="shared" si="32"/>
        <v>-0.38461538461538458</v>
      </c>
      <c r="G236" s="115">
        <v>34</v>
      </c>
      <c r="H236" s="116">
        <f t="shared" si="32"/>
        <v>1.125</v>
      </c>
      <c r="I236" s="115">
        <v>48</v>
      </c>
      <c r="J236" s="116">
        <f t="shared" si="32"/>
        <v>0.41176470588235303</v>
      </c>
      <c r="K236" s="115">
        <v>57</v>
      </c>
      <c r="L236" s="116">
        <f t="shared" si="32"/>
        <v>0.1875</v>
      </c>
      <c r="M236" s="115">
        <v>40</v>
      </c>
      <c r="N236" s="116">
        <f>IFERROR(M236/K236-1,"-")</f>
        <v>-0.29824561403508776</v>
      </c>
      <c r="O236" s="116">
        <f>IFERROR(M236/C236-1,"-")</f>
        <v>0.53846153846153855</v>
      </c>
    </row>
    <row r="237" spans="2:16" x14ac:dyDescent="0.25">
      <c r="B237" s="114" t="s">
        <v>87</v>
      </c>
      <c r="C237" s="115">
        <v>39</v>
      </c>
      <c r="D237" s="116">
        <v>-0.31578947368421051</v>
      </c>
      <c r="E237" s="115">
        <v>10</v>
      </c>
      <c r="F237" s="116">
        <f t="shared" si="32"/>
        <v>-0.74358974358974361</v>
      </c>
      <c r="G237" s="115">
        <v>21</v>
      </c>
      <c r="H237" s="116">
        <f t="shared" si="32"/>
        <v>1.1000000000000001</v>
      </c>
      <c r="I237" s="115">
        <v>54</v>
      </c>
      <c r="J237" s="116">
        <f t="shared" si="32"/>
        <v>1.5714285714285716</v>
      </c>
      <c r="K237" s="115">
        <v>18</v>
      </c>
      <c r="L237" s="116">
        <f t="shared" si="32"/>
        <v>-0.66666666666666674</v>
      </c>
      <c r="M237" s="115">
        <v>67</v>
      </c>
      <c r="N237" s="116">
        <f>IFERROR(M237/K237-1,"-")</f>
        <v>2.7222222222222223</v>
      </c>
      <c r="O237" s="116">
        <f>IFERROR(M237/C237-1,"-")</f>
        <v>0.71794871794871784</v>
      </c>
    </row>
    <row r="238" spans="2:16" x14ac:dyDescent="0.25">
      <c r="B238" s="114" t="s">
        <v>89</v>
      </c>
      <c r="C238" s="115">
        <v>42</v>
      </c>
      <c r="D238" s="116">
        <v>7.6923076923076872E-2</v>
      </c>
      <c r="E238" s="115">
        <v>4</v>
      </c>
      <c r="F238" s="116">
        <f t="shared" si="32"/>
        <v>-0.90476190476190477</v>
      </c>
      <c r="G238" s="115">
        <v>71</v>
      </c>
      <c r="H238" s="116">
        <f t="shared" si="32"/>
        <v>16.75</v>
      </c>
      <c r="I238" s="115">
        <v>12</v>
      </c>
      <c r="J238" s="116">
        <f t="shared" si="32"/>
        <v>-0.83098591549295775</v>
      </c>
      <c r="K238" s="115">
        <v>75</v>
      </c>
      <c r="L238" s="116">
        <f t="shared" si="32"/>
        <v>5.25</v>
      </c>
      <c r="M238" s="115">
        <v>87</v>
      </c>
      <c r="N238" s="116">
        <f>IFERROR(M238/K238-1,"-")</f>
        <v>0.15999999999999992</v>
      </c>
      <c r="O238" s="116">
        <f>IFERROR(M238/C238-1,"-")</f>
        <v>1.0714285714285716</v>
      </c>
    </row>
    <row r="239" spans="2:16" x14ac:dyDescent="0.25">
      <c r="B239" s="114" t="s">
        <v>91</v>
      </c>
      <c r="C239" s="115">
        <v>73</v>
      </c>
      <c r="D239" s="116">
        <v>0.55319148936170204</v>
      </c>
      <c r="E239" s="115">
        <v>4</v>
      </c>
      <c r="F239" s="116">
        <f t="shared" si="32"/>
        <v>-0.9452054794520548</v>
      </c>
      <c r="G239" s="115">
        <v>133</v>
      </c>
      <c r="H239" s="116">
        <f t="shared" si="32"/>
        <v>32.25</v>
      </c>
      <c r="I239" s="115">
        <v>44</v>
      </c>
      <c r="J239" s="116">
        <f t="shared" si="32"/>
        <v>-0.66917293233082709</v>
      </c>
      <c r="K239" s="115">
        <v>69</v>
      </c>
      <c r="L239" s="116">
        <f t="shared" si="32"/>
        <v>0.56818181818181812</v>
      </c>
      <c r="M239" s="115"/>
      <c r="N239" s="116">
        <f>IFERROR(M239/K239-1,"-")</f>
        <v>-1</v>
      </c>
      <c r="O239" s="116">
        <f>IFERROR(M239/C239-1,"-")</f>
        <v>-1</v>
      </c>
    </row>
    <row r="240" spans="2:16" x14ac:dyDescent="0.25">
      <c r="B240" s="114" t="s">
        <v>93</v>
      </c>
      <c r="C240" s="115">
        <v>25</v>
      </c>
      <c r="D240" s="116">
        <v>-0.57627118644067798</v>
      </c>
      <c r="E240" s="115">
        <v>6</v>
      </c>
      <c r="F240" s="116">
        <f t="shared" si="32"/>
        <v>-0.76</v>
      </c>
      <c r="G240" s="115">
        <v>53</v>
      </c>
      <c r="H240" s="116">
        <f t="shared" si="32"/>
        <v>7.8333333333333339</v>
      </c>
      <c r="I240" s="115">
        <v>63</v>
      </c>
      <c r="J240" s="116">
        <f t="shared" si="32"/>
        <v>0.18867924528301883</v>
      </c>
      <c r="K240" s="115">
        <v>92</v>
      </c>
      <c r="L240" s="116">
        <f t="shared" si="32"/>
        <v>0.46031746031746024</v>
      </c>
      <c r="M240" s="115"/>
      <c r="N240" s="116">
        <f>IFERROR(M240/K240-1,"-")</f>
        <v>-1</v>
      </c>
      <c r="O240" s="116">
        <f>IFERROR(M240/C240-1,"-")</f>
        <v>-1</v>
      </c>
    </row>
    <row r="241" spans="2:16" ht="15.75" x14ac:dyDescent="0.25">
      <c r="B241" s="117" t="s">
        <v>30</v>
      </c>
      <c r="C241" s="118">
        <v>686</v>
      </c>
      <c r="D241" s="119">
        <v>0.11183144246353316</v>
      </c>
      <c r="E241" s="118">
        <v>229</v>
      </c>
      <c r="F241" s="119">
        <f t="shared" si="32"/>
        <v>-0.66618075801749277</v>
      </c>
      <c r="G241" s="118">
        <v>476</v>
      </c>
      <c r="H241" s="119">
        <f t="shared" si="32"/>
        <v>1.0786026200873362</v>
      </c>
      <c r="I241" s="118">
        <v>657</v>
      </c>
      <c r="J241" s="119">
        <f t="shared" si="32"/>
        <v>0.38025210084033612</v>
      </c>
      <c r="K241" s="118">
        <v>709</v>
      </c>
      <c r="L241" s="119">
        <f t="shared" si="32"/>
        <v>7.9147640791476404E-2</v>
      </c>
      <c r="M241" s="118">
        <v>593</v>
      </c>
      <c r="N241" s="119">
        <v>8.2116788321167977E-2</v>
      </c>
      <c r="O241" s="119">
        <v>8.5034013605442826E-3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7" t="s">
        <v>247</v>
      </c>
      <c r="C246" s="267"/>
      <c r="D246" s="267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95</v>
      </c>
      <c r="D251" s="116">
        <v>-0.27480916030534353</v>
      </c>
      <c r="E251" s="115">
        <v>82</v>
      </c>
      <c r="F251" s="116">
        <f t="shared" ref="F251:L263" si="35">IFERROR(E251/C251-1,"-")</f>
        <v>-0.13684210526315788</v>
      </c>
      <c r="G251" s="115">
        <v>3</v>
      </c>
      <c r="H251" s="116">
        <f t="shared" si="35"/>
        <v>-0.96341463414634143</v>
      </c>
      <c r="I251" s="115">
        <v>13</v>
      </c>
      <c r="J251" s="116">
        <f t="shared" si="35"/>
        <v>3.333333333333333</v>
      </c>
      <c r="K251" s="115">
        <v>52</v>
      </c>
      <c r="L251" s="116">
        <f t="shared" si="35"/>
        <v>3</v>
      </c>
      <c r="M251" s="115">
        <v>31</v>
      </c>
      <c r="N251" s="116">
        <f t="shared" ref="N251:N257" si="36">IFERROR(M251/K251-1,"-")</f>
        <v>-0.40384615384615385</v>
      </c>
      <c r="O251" s="116">
        <f>M251/C251-1</f>
        <v>-0.67368421052631577</v>
      </c>
    </row>
    <row r="252" spans="2:16" x14ac:dyDescent="0.25">
      <c r="B252" s="114" t="s">
        <v>73</v>
      </c>
      <c r="C252" s="115">
        <v>28</v>
      </c>
      <c r="D252" s="116">
        <v>-0.59420289855072461</v>
      </c>
      <c r="E252" s="115">
        <v>31</v>
      </c>
      <c r="F252" s="116">
        <f t="shared" si="35"/>
        <v>0.10714285714285721</v>
      </c>
      <c r="G252" s="115">
        <v>0</v>
      </c>
      <c r="H252" s="116">
        <f t="shared" si="35"/>
        <v>-1</v>
      </c>
      <c r="I252" s="115">
        <v>11</v>
      </c>
      <c r="J252" s="116" t="str">
        <f t="shared" si="35"/>
        <v>-</v>
      </c>
      <c r="K252" s="115">
        <v>47</v>
      </c>
      <c r="L252" s="116">
        <f t="shared" si="35"/>
        <v>3.2727272727272725</v>
      </c>
      <c r="M252" s="115">
        <v>26</v>
      </c>
      <c r="N252" s="116">
        <f t="shared" si="36"/>
        <v>-0.44680851063829785</v>
      </c>
      <c r="O252" s="116">
        <f>IFERROR(M252/C252-1,"-")</f>
        <v>-7.1428571428571397E-2</v>
      </c>
    </row>
    <row r="253" spans="2:16" x14ac:dyDescent="0.25">
      <c r="B253" s="114" t="s">
        <v>75</v>
      </c>
      <c r="C253" s="115">
        <v>29</v>
      </c>
      <c r="D253" s="116">
        <v>-0.12121212121212122</v>
      </c>
      <c r="E253" s="115">
        <v>23</v>
      </c>
      <c r="F253" s="116">
        <f t="shared" si="35"/>
        <v>-0.2068965517241379</v>
      </c>
      <c r="G253" s="115">
        <v>8</v>
      </c>
      <c r="H253" s="116">
        <f t="shared" si="35"/>
        <v>-0.65217391304347827</v>
      </c>
      <c r="I253" s="115">
        <v>15</v>
      </c>
      <c r="J253" s="116">
        <f t="shared" si="35"/>
        <v>0.875</v>
      </c>
      <c r="K253" s="115">
        <v>32</v>
      </c>
      <c r="L253" s="116">
        <f t="shared" si="35"/>
        <v>1.1333333333333333</v>
      </c>
      <c r="M253" s="115">
        <v>19</v>
      </c>
      <c r="N253" s="116">
        <f t="shared" si="36"/>
        <v>-0.40625</v>
      </c>
      <c r="O253" s="116">
        <f t="shared" ref="O253:O257" si="37">IFERROR(M253/C253-1,"-")</f>
        <v>-0.34482758620689657</v>
      </c>
    </row>
    <row r="254" spans="2:16" x14ac:dyDescent="0.25">
      <c r="B254" s="114" t="s">
        <v>77</v>
      </c>
      <c r="C254" s="115">
        <v>8</v>
      </c>
      <c r="D254" s="116">
        <v>0.33333333333333326</v>
      </c>
      <c r="E254" s="115">
        <v>0</v>
      </c>
      <c r="F254" s="116">
        <f t="shared" si="35"/>
        <v>-1</v>
      </c>
      <c r="G254" s="115">
        <v>6</v>
      </c>
      <c r="H254" s="116" t="str">
        <f t="shared" si="35"/>
        <v>-</v>
      </c>
      <c r="I254" s="115">
        <v>3</v>
      </c>
      <c r="J254" s="116">
        <f t="shared" si="35"/>
        <v>-0.5</v>
      </c>
      <c r="K254" s="115">
        <v>14</v>
      </c>
      <c r="L254" s="116">
        <f t="shared" si="35"/>
        <v>3.666666666666667</v>
      </c>
      <c r="M254" s="115">
        <v>2</v>
      </c>
      <c r="N254" s="116">
        <f t="shared" si="36"/>
        <v>-0.85714285714285721</v>
      </c>
      <c r="O254" s="116">
        <f t="shared" si="37"/>
        <v>-0.75</v>
      </c>
    </row>
    <row r="255" spans="2:16" x14ac:dyDescent="0.25">
      <c r="B255" s="114" t="s">
        <v>79</v>
      </c>
      <c r="C255" s="115">
        <v>1</v>
      </c>
      <c r="D255" s="116">
        <v>-0.75</v>
      </c>
      <c r="E255" s="115">
        <v>0</v>
      </c>
      <c r="F255" s="116">
        <f t="shared" si="35"/>
        <v>-1</v>
      </c>
      <c r="G255" s="115">
        <v>5</v>
      </c>
      <c r="H255" s="116" t="str">
        <f t="shared" si="35"/>
        <v>-</v>
      </c>
      <c r="I255" s="115">
        <v>2</v>
      </c>
      <c r="J255" s="116">
        <f t="shared" si="35"/>
        <v>-0.6</v>
      </c>
      <c r="K255" s="115">
        <v>4</v>
      </c>
      <c r="L255" s="116">
        <f t="shared" si="35"/>
        <v>1</v>
      </c>
      <c r="M255" s="115">
        <v>0</v>
      </c>
      <c r="N255" s="116">
        <f t="shared" si="36"/>
        <v>-1</v>
      </c>
      <c r="O255" s="116">
        <f t="shared" si="37"/>
        <v>-1</v>
      </c>
    </row>
    <row r="256" spans="2:16" x14ac:dyDescent="0.25">
      <c r="B256" s="114" t="s">
        <v>81</v>
      </c>
      <c r="C256" s="115">
        <v>5</v>
      </c>
      <c r="D256" s="116">
        <v>0.66666666666666674</v>
      </c>
      <c r="E256" s="115">
        <v>0</v>
      </c>
      <c r="F256" s="116">
        <f t="shared" si="35"/>
        <v>-1</v>
      </c>
      <c r="G256" s="115">
        <v>7</v>
      </c>
      <c r="H256" s="116" t="str">
        <f t="shared" si="35"/>
        <v>-</v>
      </c>
      <c r="I256" s="115">
        <v>0</v>
      </c>
      <c r="J256" s="116">
        <f t="shared" si="35"/>
        <v>-1</v>
      </c>
      <c r="K256" s="115">
        <v>4</v>
      </c>
      <c r="L256" s="116" t="str">
        <f t="shared" si="35"/>
        <v>-</v>
      </c>
      <c r="M256" s="115">
        <v>0</v>
      </c>
      <c r="N256" s="116">
        <f t="shared" si="36"/>
        <v>-1</v>
      </c>
      <c r="O256" s="116">
        <f t="shared" si="37"/>
        <v>-1</v>
      </c>
    </row>
    <row r="257" spans="2:16" x14ac:dyDescent="0.25">
      <c r="B257" s="114" t="s">
        <v>83</v>
      </c>
      <c r="C257" s="115">
        <v>4</v>
      </c>
      <c r="D257" s="116">
        <v>-0.19999999999999996</v>
      </c>
      <c r="E257" s="115">
        <v>0</v>
      </c>
      <c r="F257" s="116">
        <f t="shared" si="35"/>
        <v>-1</v>
      </c>
      <c r="G257" s="115">
        <v>10</v>
      </c>
      <c r="H257" s="116" t="str">
        <f t="shared" si="35"/>
        <v>-</v>
      </c>
      <c r="I257" s="115">
        <v>13</v>
      </c>
      <c r="J257" s="116">
        <f t="shared" si="35"/>
        <v>0.30000000000000004</v>
      </c>
      <c r="K257" s="115">
        <v>3</v>
      </c>
      <c r="L257" s="116">
        <f t="shared" si="35"/>
        <v>-0.76923076923076916</v>
      </c>
      <c r="M257" s="115">
        <v>6</v>
      </c>
      <c r="N257" s="116">
        <f t="shared" si="36"/>
        <v>1</v>
      </c>
      <c r="O257" s="116">
        <f t="shared" si="37"/>
        <v>0.5</v>
      </c>
    </row>
    <row r="258" spans="2:16" x14ac:dyDescent="0.25">
      <c r="B258" s="114" t="s">
        <v>85</v>
      </c>
      <c r="C258" s="115">
        <v>12</v>
      </c>
      <c r="D258" s="116">
        <v>2</v>
      </c>
      <c r="E258" s="115">
        <v>0</v>
      </c>
      <c r="F258" s="116">
        <f t="shared" si="35"/>
        <v>-1</v>
      </c>
      <c r="G258" s="115">
        <v>3</v>
      </c>
      <c r="H258" s="116" t="str">
        <f t="shared" si="35"/>
        <v>-</v>
      </c>
      <c r="I258" s="115">
        <v>5</v>
      </c>
      <c r="J258" s="116">
        <f t="shared" si="35"/>
        <v>0.66666666666666674</v>
      </c>
      <c r="K258" s="115">
        <v>5</v>
      </c>
      <c r="L258" s="116">
        <f t="shared" si="35"/>
        <v>0</v>
      </c>
      <c r="M258" s="115">
        <v>8</v>
      </c>
      <c r="N258" s="116">
        <f>IFERROR(M258/K258-1,"-")</f>
        <v>0.60000000000000009</v>
      </c>
      <c r="O258" s="116">
        <f>IFERROR(M258/C258-1,"-")</f>
        <v>-0.33333333333333337</v>
      </c>
    </row>
    <row r="259" spans="2:16" x14ac:dyDescent="0.25">
      <c r="B259" s="114" t="s">
        <v>87</v>
      </c>
      <c r="C259" s="115">
        <v>0</v>
      </c>
      <c r="D259" s="116">
        <v>-1</v>
      </c>
      <c r="E259" s="115">
        <v>0</v>
      </c>
      <c r="F259" s="116" t="str">
        <f t="shared" si="35"/>
        <v>-</v>
      </c>
      <c r="G259" s="115">
        <v>0</v>
      </c>
      <c r="H259" s="116" t="str">
        <f t="shared" si="35"/>
        <v>-</v>
      </c>
      <c r="I259" s="115">
        <v>0</v>
      </c>
      <c r="J259" s="116" t="str">
        <f t="shared" si="35"/>
        <v>-</v>
      </c>
      <c r="K259" s="115">
        <v>6</v>
      </c>
      <c r="L259" s="116" t="str">
        <f t="shared" si="35"/>
        <v>-</v>
      </c>
      <c r="M259" s="115">
        <v>4</v>
      </c>
      <c r="N259" s="116">
        <f>IFERROR(M259/K259-1,"-")</f>
        <v>-0.33333333333333337</v>
      </c>
      <c r="O259" s="116" t="str">
        <f>IFERROR(M259/C259-1,"-")</f>
        <v>-</v>
      </c>
    </row>
    <row r="260" spans="2:16" x14ac:dyDescent="0.25">
      <c r="B260" s="114" t="s">
        <v>89</v>
      </c>
      <c r="C260" s="115">
        <v>8</v>
      </c>
      <c r="D260" s="116">
        <v>-0.11111111111111116</v>
      </c>
      <c r="E260" s="115">
        <v>0</v>
      </c>
      <c r="F260" s="116">
        <f t="shared" si="35"/>
        <v>-1</v>
      </c>
      <c r="G260" s="115">
        <v>5</v>
      </c>
      <c r="H260" s="116" t="str">
        <f t="shared" si="35"/>
        <v>-</v>
      </c>
      <c r="I260" s="115">
        <v>8</v>
      </c>
      <c r="J260" s="116">
        <f t="shared" si="35"/>
        <v>0.60000000000000009</v>
      </c>
      <c r="K260" s="115">
        <v>17</v>
      </c>
      <c r="L260" s="116">
        <f t="shared" si="35"/>
        <v>1.125</v>
      </c>
      <c r="M260" s="115">
        <v>2</v>
      </c>
      <c r="N260" s="116">
        <f>IFERROR(M260/K260-1,"-")</f>
        <v>-0.88235294117647056</v>
      </c>
      <c r="O260" s="116">
        <f>IFERROR(M260/C260-1,"-")</f>
        <v>-0.75</v>
      </c>
    </row>
    <row r="261" spans="2:16" x14ac:dyDescent="0.25">
      <c r="B261" s="114" t="s">
        <v>91</v>
      </c>
      <c r="C261" s="115">
        <v>48</v>
      </c>
      <c r="D261" s="116">
        <v>-0.15789473684210531</v>
      </c>
      <c r="E261" s="115">
        <v>0</v>
      </c>
      <c r="F261" s="116">
        <f t="shared" si="35"/>
        <v>-1</v>
      </c>
      <c r="G261" s="115">
        <v>30</v>
      </c>
      <c r="H261" s="116" t="str">
        <f t="shared" si="35"/>
        <v>-</v>
      </c>
      <c r="I261" s="115">
        <v>21</v>
      </c>
      <c r="J261" s="116">
        <f t="shared" si="35"/>
        <v>-0.30000000000000004</v>
      </c>
      <c r="K261" s="115">
        <v>15</v>
      </c>
      <c r="L261" s="116">
        <f t="shared" si="35"/>
        <v>-0.2857142857142857</v>
      </c>
      <c r="M261" s="115"/>
      <c r="N261" s="116">
        <f>IFERROR(M261/K261-1,"-")</f>
        <v>-1</v>
      </c>
      <c r="O261" s="116">
        <f>IFERROR(M261/C261-1,"-")</f>
        <v>-1</v>
      </c>
    </row>
    <row r="262" spans="2:16" x14ac:dyDescent="0.25">
      <c r="B262" s="114" t="s">
        <v>93</v>
      </c>
      <c r="C262" s="115">
        <v>43</v>
      </c>
      <c r="D262" s="116">
        <v>-0.60550458715596323</v>
      </c>
      <c r="E262" s="115">
        <v>0</v>
      </c>
      <c r="F262" s="116">
        <f t="shared" si="35"/>
        <v>-1</v>
      </c>
      <c r="G262" s="115">
        <v>21</v>
      </c>
      <c r="H262" s="116" t="str">
        <f t="shared" si="35"/>
        <v>-</v>
      </c>
      <c r="I262" s="115">
        <v>45</v>
      </c>
      <c r="J262" s="116">
        <f t="shared" si="35"/>
        <v>1.1428571428571428</v>
      </c>
      <c r="K262" s="115">
        <v>44</v>
      </c>
      <c r="L262" s="116">
        <f t="shared" si="35"/>
        <v>-2.2222222222222254E-2</v>
      </c>
      <c r="M262" s="115"/>
      <c r="N262" s="116">
        <f>IFERROR(M262/K262-1,"-")</f>
        <v>-1</v>
      </c>
      <c r="O262" s="116">
        <f>IFERROR(M262/C262-1,"-")</f>
        <v>-1</v>
      </c>
    </row>
    <row r="263" spans="2:16" ht="15.75" x14ac:dyDescent="0.25">
      <c r="B263" s="117" t="s">
        <v>30</v>
      </c>
      <c r="C263" s="118">
        <v>281</v>
      </c>
      <c r="D263" s="119">
        <v>-0.35550458715596334</v>
      </c>
      <c r="E263" s="118">
        <v>136</v>
      </c>
      <c r="F263" s="119">
        <f t="shared" si="35"/>
        <v>-0.51601423487544484</v>
      </c>
      <c r="G263" s="118">
        <v>98</v>
      </c>
      <c r="H263" s="119">
        <f t="shared" si="35"/>
        <v>-0.27941176470588236</v>
      </c>
      <c r="I263" s="118">
        <v>136</v>
      </c>
      <c r="J263" s="119">
        <f t="shared" si="35"/>
        <v>0.38775510204081631</v>
      </c>
      <c r="K263" s="118">
        <v>243</v>
      </c>
      <c r="L263" s="119">
        <f t="shared" si="35"/>
        <v>0.78676470588235303</v>
      </c>
      <c r="M263" s="118">
        <v>98</v>
      </c>
      <c r="N263" s="119">
        <v>-0.46739130434782605</v>
      </c>
      <c r="O263" s="119">
        <v>-0.48421052631578942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7" t="s">
        <v>248</v>
      </c>
      <c r="C268" s="267"/>
      <c r="D268" s="267"/>
      <c r="E268" s="267"/>
      <c r="F268" s="267"/>
      <c r="G268" s="267"/>
      <c r="H268" s="267"/>
      <c r="I268" s="267"/>
      <c r="J268" s="267"/>
      <c r="K268" s="267"/>
      <c r="L268" s="267"/>
      <c r="M268" s="267"/>
      <c r="N268" s="267"/>
      <c r="O268" s="267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147</v>
      </c>
      <c r="D273" s="116">
        <v>-2.0000000000000018E-2</v>
      </c>
      <c r="E273" s="115">
        <v>120</v>
      </c>
      <c r="F273" s="116">
        <f t="shared" ref="F273:L285" si="38">IFERROR(E273/C273-1,"-")</f>
        <v>-0.18367346938775508</v>
      </c>
      <c r="G273" s="115">
        <v>2</v>
      </c>
      <c r="H273" s="116">
        <f t="shared" si="38"/>
        <v>-0.98333333333333328</v>
      </c>
      <c r="I273" s="115">
        <v>29</v>
      </c>
      <c r="J273" s="116">
        <f t="shared" si="38"/>
        <v>13.5</v>
      </c>
      <c r="K273" s="115">
        <v>48</v>
      </c>
      <c r="L273" s="116">
        <f t="shared" si="38"/>
        <v>0.65517241379310343</v>
      </c>
      <c r="M273" s="115">
        <v>15</v>
      </c>
      <c r="N273" s="116">
        <f t="shared" ref="N273:N279" si="39">IFERROR(M273/K273-1,"-")</f>
        <v>-0.6875</v>
      </c>
      <c r="O273" s="116">
        <f>M273/C273-1</f>
        <v>-0.89795918367346939</v>
      </c>
    </row>
    <row r="274" spans="2:15" x14ac:dyDescent="0.25">
      <c r="B274" s="114" t="s">
        <v>73</v>
      </c>
      <c r="C274" s="115">
        <v>49</v>
      </c>
      <c r="D274" s="116">
        <v>-0.234375</v>
      </c>
      <c r="E274" s="115">
        <v>66</v>
      </c>
      <c r="F274" s="116">
        <f t="shared" si="38"/>
        <v>0.34693877551020402</v>
      </c>
      <c r="G274" s="115">
        <v>0</v>
      </c>
      <c r="H274" s="116">
        <f t="shared" si="38"/>
        <v>-1</v>
      </c>
      <c r="I274" s="115">
        <v>39</v>
      </c>
      <c r="J274" s="116" t="str">
        <f t="shared" si="38"/>
        <v>-</v>
      </c>
      <c r="K274" s="115">
        <v>47</v>
      </c>
      <c r="L274" s="116">
        <f t="shared" si="38"/>
        <v>0.20512820512820507</v>
      </c>
      <c r="M274" s="115">
        <v>46</v>
      </c>
      <c r="N274" s="116">
        <f t="shared" si="39"/>
        <v>-2.1276595744680882E-2</v>
      </c>
      <c r="O274" s="116">
        <f>IFERROR(M274/C274-1,"-")</f>
        <v>-6.1224489795918324E-2</v>
      </c>
    </row>
    <row r="275" spans="2:15" x14ac:dyDescent="0.25">
      <c r="B275" s="114" t="s">
        <v>75</v>
      </c>
      <c r="C275" s="115">
        <v>25</v>
      </c>
      <c r="D275" s="116">
        <v>0.78571428571428581</v>
      </c>
      <c r="E275" s="115">
        <v>15</v>
      </c>
      <c r="F275" s="116">
        <f t="shared" si="38"/>
        <v>-0.4</v>
      </c>
      <c r="G275" s="115">
        <v>8</v>
      </c>
      <c r="H275" s="116">
        <f t="shared" si="38"/>
        <v>-0.46666666666666667</v>
      </c>
      <c r="I275" s="115">
        <v>11</v>
      </c>
      <c r="J275" s="116">
        <f t="shared" si="38"/>
        <v>0.375</v>
      </c>
      <c r="K275" s="115">
        <v>24</v>
      </c>
      <c r="L275" s="116">
        <f t="shared" si="38"/>
        <v>1.1818181818181817</v>
      </c>
      <c r="M275" s="115">
        <v>16</v>
      </c>
      <c r="N275" s="116">
        <f t="shared" si="39"/>
        <v>-0.33333333333333337</v>
      </c>
      <c r="O275" s="116">
        <f t="shared" ref="O275:O279" si="40">IFERROR(M275/C275-1,"-")</f>
        <v>-0.36</v>
      </c>
    </row>
    <row r="276" spans="2:15" x14ac:dyDescent="0.25">
      <c r="B276" s="114" t="s">
        <v>77</v>
      </c>
      <c r="C276" s="115">
        <v>14</v>
      </c>
      <c r="D276" s="116">
        <v>-0.17647058823529416</v>
      </c>
      <c r="E276" s="115">
        <v>0</v>
      </c>
      <c r="F276" s="116">
        <f t="shared" si="38"/>
        <v>-1</v>
      </c>
      <c r="G276" s="115">
        <v>3</v>
      </c>
      <c r="H276" s="116" t="str">
        <f t="shared" si="38"/>
        <v>-</v>
      </c>
      <c r="I276" s="115">
        <v>7</v>
      </c>
      <c r="J276" s="116">
        <f t="shared" si="38"/>
        <v>1.3333333333333335</v>
      </c>
      <c r="K276" s="115">
        <v>13</v>
      </c>
      <c r="L276" s="116">
        <f t="shared" si="38"/>
        <v>0.85714285714285721</v>
      </c>
      <c r="M276" s="115">
        <v>8</v>
      </c>
      <c r="N276" s="116">
        <f t="shared" si="39"/>
        <v>-0.38461538461538458</v>
      </c>
      <c r="O276" s="116">
        <f t="shared" si="40"/>
        <v>-0.4285714285714286</v>
      </c>
    </row>
    <row r="277" spans="2:15" x14ac:dyDescent="0.25">
      <c r="B277" s="114" t="s">
        <v>79</v>
      </c>
      <c r="C277" s="115">
        <v>11</v>
      </c>
      <c r="D277" s="116">
        <v>1.2000000000000002</v>
      </c>
      <c r="E277" s="115">
        <v>0</v>
      </c>
      <c r="F277" s="116">
        <f t="shared" si="38"/>
        <v>-1</v>
      </c>
      <c r="G277" s="115">
        <v>1</v>
      </c>
      <c r="H277" s="116" t="str">
        <f t="shared" si="38"/>
        <v>-</v>
      </c>
      <c r="I277" s="115">
        <v>2</v>
      </c>
      <c r="J277" s="116">
        <f t="shared" si="38"/>
        <v>1</v>
      </c>
      <c r="K277" s="115">
        <v>1</v>
      </c>
      <c r="L277" s="116">
        <f t="shared" si="38"/>
        <v>-0.5</v>
      </c>
      <c r="M277" s="115">
        <v>0</v>
      </c>
      <c r="N277" s="116">
        <f t="shared" si="39"/>
        <v>-1</v>
      </c>
      <c r="O277" s="116">
        <f t="shared" si="40"/>
        <v>-1</v>
      </c>
    </row>
    <row r="278" spans="2:15" x14ac:dyDescent="0.25">
      <c r="B278" s="114" t="s">
        <v>81</v>
      </c>
      <c r="C278" s="115">
        <v>18</v>
      </c>
      <c r="D278" s="116">
        <v>1.5714285714285716</v>
      </c>
      <c r="E278" s="115">
        <v>0</v>
      </c>
      <c r="F278" s="116">
        <f t="shared" si="38"/>
        <v>-1</v>
      </c>
      <c r="G278" s="115">
        <v>0</v>
      </c>
      <c r="H278" s="116" t="str">
        <f t="shared" si="38"/>
        <v>-</v>
      </c>
      <c r="I278" s="115">
        <v>1</v>
      </c>
      <c r="J278" s="116" t="str">
        <f t="shared" si="38"/>
        <v>-</v>
      </c>
      <c r="K278" s="115">
        <v>5</v>
      </c>
      <c r="L278" s="116">
        <f t="shared" si="38"/>
        <v>4</v>
      </c>
      <c r="M278" s="115">
        <v>1</v>
      </c>
      <c r="N278" s="116">
        <f t="shared" si="39"/>
        <v>-0.8</v>
      </c>
      <c r="O278" s="116">
        <f t="shared" si="40"/>
        <v>-0.94444444444444442</v>
      </c>
    </row>
    <row r="279" spans="2:15" x14ac:dyDescent="0.25">
      <c r="B279" s="114" t="s">
        <v>83</v>
      </c>
      <c r="C279" s="115">
        <v>20</v>
      </c>
      <c r="D279" s="116">
        <v>5.2631578947368363E-2</v>
      </c>
      <c r="E279" s="115">
        <v>0</v>
      </c>
      <c r="F279" s="116">
        <f t="shared" si="38"/>
        <v>-1</v>
      </c>
      <c r="G279" s="115">
        <v>3</v>
      </c>
      <c r="H279" s="116" t="str">
        <f t="shared" si="38"/>
        <v>-</v>
      </c>
      <c r="I279" s="115">
        <v>6</v>
      </c>
      <c r="J279" s="116">
        <f t="shared" si="38"/>
        <v>1</v>
      </c>
      <c r="K279" s="115">
        <v>0</v>
      </c>
      <c r="L279" s="116">
        <f t="shared" si="38"/>
        <v>-1</v>
      </c>
      <c r="M279" s="115">
        <v>0</v>
      </c>
      <c r="N279" s="116" t="str">
        <f t="shared" si="39"/>
        <v>-</v>
      </c>
      <c r="O279" s="116">
        <f t="shared" si="40"/>
        <v>-1</v>
      </c>
    </row>
    <row r="280" spans="2:15" x14ac:dyDescent="0.25">
      <c r="B280" s="114" t="s">
        <v>85</v>
      </c>
      <c r="C280" s="115">
        <v>11</v>
      </c>
      <c r="D280" s="116">
        <v>0</v>
      </c>
      <c r="E280" s="115">
        <v>0</v>
      </c>
      <c r="F280" s="116">
        <f t="shared" si="38"/>
        <v>-1</v>
      </c>
      <c r="G280" s="115">
        <v>4</v>
      </c>
      <c r="H280" s="116" t="str">
        <f t="shared" si="38"/>
        <v>-</v>
      </c>
      <c r="I280" s="115">
        <v>2</v>
      </c>
      <c r="J280" s="116">
        <f t="shared" si="38"/>
        <v>-0.5</v>
      </c>
      <c r="K280" s="115">
        <v>2</v>
      </c>
      <c r="L280" s="116">
        <f t="shared" si="38"/>
        <v>0</v>
      </c>
      <c r="M280" s="115">
        <v>6</v>
      </c>
      <c r="N280" s="116">
        <f>IFERROR(M280/K280-1,"-")</f>
        <v>2</v>
      </c>
      <c r="O280" s="116">
        <f>IFERROR(M280/C280-1,"-")</f>
        <v>-0.45454545454545459</v>
      </c>
    </row>
    <row r="281" spans="2:15" x14ac:dyDescent="0.25">
      <c r="B281" s="114" t="s">
        <v>87</v>
      </c>
      <c r="C281" s="115">
        <v>8</v>
      </c>
      <c r="D281" s="116">
        <v>-0.19999999999999996</v>
      </c>
      <c r="E281" s="115">
        <v>0</v>
      </c>
      <c r="F281" s="116">
        <f t="shared" si="38"/>
        <v>-1</v>
      </c>
      <c r="G281" s="115">
        <v>2</v>
      </c>
      <c r="H281" s="116" t="str">
        <f t="shared" si="38"/>
        <v>-</v>
      </c>
      <c r="I281" s="115">
        <v>0</v>
      </c>
      <c r="J281" s="116">
        <f t="shared" si="38"/>
        <v>-1</v>
      </c>
      <c r="K281" s="115">
        <v>0</v>
      </c>
      <c r="L281" s="116" t="str">
        <f t="shared" si="38"/>
        <v>-</v>
      </c>
      <c r="M281" s="115">
        <v>0</v>
      </c>
      <c r="N281" s="116" t="str">
        <f>IFERROR(M281/K281-1,"-")</f>
        <v>-</v>
      </c>
      <c r="O281" s="116">
        <f>IFERROR(M281/C281-1,"-")</f>
        <v>-1</v>
      </c>
    </row>
    <row r="282" spans="2:15" x14ac:dyDescent="0.25">
      <c r="B282" s="114" t="s">
        <v>89</v>
      </c>
      <c r="C282" s="115">
        <v>20</v>
      </c>
      <c r="D282" s="116">
        <v>3</v>
      </c>
      <c r="E282" s="115">
        <v>6</v>
      </c>
      <c r="F282" s="116">
        <f t="shared" si="38"/>
        <v>-0.7</v>
      </c>
      <c r="G282" s="115">
        <v>19</v>
      </c>
      <c r="H282" s="116">
        <f t="shared" si="38"/>
        <v>2.1666666666666665</v>
      </c>
      <c r="I282" s="115">
        <v>13</v>
      </c>
      <c r="J282" s="116">
        <f t="shared" si="38"/>
        <v>-0.31578947368421051</v>
      </c>
      <c r="K282" s="115">
        <v>16</v>
      </c>
      <c r="L282" s="116">
        <f t="shared" si="38"/>
        <v>0.23076923076923084</v>
      </c>
      <c r="M282" s="115">
        <v>8</v>
      </c>
      <c r="N282" s="116">
        <f>IFERROR(M282/K282-1,"-")</f>
        <v>-0.5</v>
      </c>
      <c r="O282" s="116">
        <f>IFERROR(M282/C282-1,"-")</f>
        <v>-0.6</v>
      </c>
    </row>
    <row r="283" spans="2:15" x14ac:dyDescent="0.25">
      <c r="B283" s="114" t="s">
        <v>91</v>
      </c>
      <c r="C283" s="115">
        <v>128</v>
      </c>
      <c r="D283" s="116">
        <v>0.10344827586206895</v>
      </c>
      <c r="E283" s="115">
        <v>2</v>
      </c>
      <c r="F283" s="116">
        <f t="shared" si="38"/>
        <v>-0.984375</v>
      </c>
      <c r="G283" s="115">
        <v>27</v>
      </c>
      <c r="H283" s="116">
        <f t="shared" si="38"/>
        <v>12.5</v>
      </c>
      <c r="I283" s="115">
        <v>10</v>
      </c>
      <c r="J283" s="116">
        <f t="shared" si="38"/>
        <v>-0.62962962962962965</v>
      </c>
      <c r="K283" s="115">
        <v>12</v>
      </c>
      <c r="L283" s="116">
        <f t="shared" si="38"/>
        <v>0.19999999999999996</v>
      </c>
      <c r="M283" s="115"/>
      <c r="N283" s="116">
        <f>IFERROR(M283/K283-1,"-")</f>
        <v>-1</v>
      </c>
      <c r="O283" s="116">
        <f>IFERROR(M283/C283-1,"-")</f>
        <v>-1</v>
      </c>
    </row>
    <row r="284" spans="2:15" x14ac:dyDescent="0.25">
      <c r="B284" s="114" t="s">
        <v>93</v>
      </c>
      <c r="C284" s="115">
        <v>140</v>
      </c>
      <c r="D284" s="116">
        <v>-6.6666666666666652E-2</v>
      </c>
      <c r="E284" s="115">
        <v>6</v>
      </c>
      <c r="F284" s="116">
        <f t="shared" si="38"/>
        <v>-0.95714285714285718</v>
      </c>
      <c r="G284" s="115">
        <v>22</v>
      </c>
      <c r="H284" s="116">
        <f t="shared" si="38"/>
        <v>2.6666666666666665</v>
      </c>
      <c r="I284" s="115">
        <v>33</v>
      </c>
      <c r="J284" s="116">
        <f t="shared" si="38"/>
        <v>0.5</v>
      </c>
      <c r="K284" s="115">
        <v>27</v>
      </c>
      <c r="L284" s="116">
        <f t="shared" si="38"/>
        <v>-0.18181818181818177</v>
      </c>
      <c r="M284" s="115"/>
      <c r="N284" s="116">
        <f>IFERROR(M284/K284-1,"-")</f>
        <v>-1</v>
      </c>
      <c r="O284" s="116">
        <f>IFERROR(M284/C284-1,"-")</f>
        <v>-1</v>
      </c>
    </row>
    <row r="285" spans="2:15" ht="15.75" x14ac:dyDescent="0.25">
      <c r="B285" s="117" t="s">
        <v>30</v>
      </c>
      <c r="C285" s="118">
        <v>591</v>
      </c>
      <c r="D285" s="119">
        <v>4.0492957746478764E-2</v>
      </c>
      <c r="E285" s="118">
        <v>217</v>
      </c>
      <c r="F285" s="119">
        <f t="shared" si="38"/>
        <v>-0.63282571912013541</v>
      </c>
      <c r="G285" s="118">
        <v>91</v>
      </c>
      <c r="H285" s="119">
        <f t="shared" si="38"/>
        <v>-0.58064516129032251</v>
      </c>
      <c r="I285" s="118">
        <v>153</v>
      </c>
      <c r="J285" s="119">
        <f t="shared" si="38"/>
        <v>0.68131868131868134</v>
      </c>
      <c r="K285" s="118">
        <v>195</v>
      </c>
      <c r="L285" s="119">
        <f t="shared" si="38"/>
        <v>0.27450980392156854</v>
      </c>
      <c r="M285" s="118">
        <v>100</v>
      </c>
      <c r="N285" s="119">
        <v>-0.35897435897435892</v>
      </c>
      <c r="O285" s="119">
        <v>-0.69040247678018574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25D6A-6BAA-4D44-8490-04BCE8025E9C}">
  <sheetPr>
    <tabColor theme="7" tint="0.79998168889431442"/>
  </sheetPr>
  <dimension ref="A4:T23"/>
  <sheetViews>
    <sheetView showGridLines="0" zoomScaleNormal="100" workbookViewId="0">
      <selection activeCell="K27" sqref="K27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7" t="s">
        <v>237</v>
      </c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249</v>
      </c>
      <c r="L8" s="113" t="s">
        <v>69</v>
      </c>
      <c r="M8" s="112" t="s">
        <v>136</v>
      </c>
      <c r="N8" s="113" t="s">
        <v>69</v>
      </c>
      <c r="O8" s="112" t="s">
        <v>250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5032</v>
      </c>
      <c r="D9" s="115">
        <v>4437</v>
      </c>
      <c r="E9" s="116">
        <f t="shared" ref="E9:E21" si="0">D9/C9-1</f>
        <v>-0.1182432432432432</v>
      </c>
      <c r="F9" s="115">
        <v>5020</v>
      </c>
      <c r="G9" s="116">
        <f>F9/D9-1</f>
        <v>0.1313950867703404</v>
      </c>
      <c r="H9" s="115">
        <v>3774</v>
      </c>
      <c r="I9" s="116">
        <f>H9/F9-1</f>
        <v>-0.24820717131474102</v>
      </c>
      <c r="J9" s="115">
        <v>596</v>
      </c>
      <c r="K9" s="116">
        <v>-0.84207737148913619</v>
      </c>
      <c r="L9" s="115">
        <v>2563</v>
      </c>
      <c r="M9" s="116">
        <f t="shared" ref="M9:M21" si="1">IFERROR(L9/J9-1,"-")</f>
        <v>3.300335570469799</v>
      </c>
      <c r="N9" s="115">
        <v>6916</v>
      </c>
      <c r="O9" s="116">
        <f>IFERROR(N9/L9-1,"-")</f>
        <v>1.6984003121342175</v>
      </c>
      <c r="P9" s="98">
        <f>N9/F9-1</f>
        <v>0.37768924302788842</v>
      </c>
      <c r="Q9" s="115">
        <v>4476</v>
      </c>
      <c r="R9" s="116">
        <f>IFERROR(Q9/N9-1,"-")</f>
        <v>-0.35280508964719492</v>
      </c>
      <c r="S9" s="116">
        <f>IFERROR(Q9/F9-1,"-")</f>
        <v>-0.10836653386454187</v>
      </c>
    </row>
    <row r="10" spans="1:20" x14ac:dyDescent="0.25">
      <c r="A10" s="1" t="s">
        <v>72</v>
      </c>
      <c r="B10" s="114" t="s">
        <v>73</v>
      </c>
      <c r="C10" s="115">
        <v>4429</v>
      </c>
      <c r="D10" s="115">
        <v>4068</v>
      </c>
      <c r="E10" s="116">
        <f t="shared" si="0"/>
        <v>-8.1508241137954407E-2</v>
      </c>
      <c r="F10" s="115">
        <v>3781</v>
      </c>
      <c r="G10" s="116">
        <f t="shared" ref="G10:I21" si="2">F10/D10-1</f>
        <v>-7.0550639134709936E-2</v>
      </c>
      <c r="H10" s="115">
        <v>4632</v>
      </c>
      <c r="I10" s="116">
        <f t="shared" si="2"/>
        <v>0.22507273208145984</v>
      </c>
      <c r="J10" s="115">
        <v>335</v>
      </c>
      <c r="K10" s="116">
        <v>-0.92767702936096719</v>
      </c>
      <c r="L10" s="115">
        <v>2789</v>
      </c>
      <c r="M10" s="116">
        <f t="shared" si="1"/>
        <v>7.325373134328359</v>
      </c>
      <c r="N10" s="115">
        <v>4514</v>
      </c>
      <c r="O10" s="116">
        <f t="shared" ref="O10:O21" si="3">IFERROR(N10/L10-1,"-")</f>
        <v>0.61850125493008257</v>
      </c>
      <c r="P10" s="98">
        <f t="shared" ref="P10:P21" si="4">N10/F10-1</f>
        <v>0.19386405712774391</v>
      </c>
      <c r="Q10" s="115">
        <v>4771</v>
      </c>
      <c r="R10" s="116">
        <f t="shared" ref="R10:R19" si="5">IFERROR(Q10/N10-1,"-")</f>
        <v>5.6933983163491408E-2</v>
      </c>
      <c r="S10" s="116">
        <f t="shared" ref="S10:S20" si="6">IFERROR(Q10/F10-1,"-")</f>
        <v>0.2618354932557525</v>
      </c>
    </row>
    <row r="11" spans="1:20" x14ac:dyDescent="0.25">
      <c r="A11" s="1" t="s">
        <v>74</v>
      </c>
      <c r="B11" s="114" t="s">
        <v>75</v>
      </c>
      <c r="C11" s="115">
        <v>5020</v>
      </c>
      <c r="D11" s="115">
        <v>4872</v>
      </c>
      <c r="E11" s="116">
        <f t="shared" si="0"/>
        <v>-2.9482071713147429E-2</v>
      </c>
      <c r="F11" s="115">
        <v>4520</v>
      </c>
      <c r="G11" s="116">
        <f t="shared" si="2"/>
        <v>-7.2249589490968824E-2</v>
      </c>
      <c r="H11" s="115">
        <v>1664</v>
      </c>
      <c r="I11" s="116">
        <f t="shared" si="2"/>
        <v>-0.63185840707964602</v>
      </c>
      <c r="J11" s="115">
        <v>838</v>
      </c>
      <c r="K11" s="116">
        <v>-0.49639423076923073</v>
      </c>
      <c r="L11" s="115">
        <v>3577</v>
      </c>
      <c r="M11" s="116">
        <f t="shared" si="1"/>
        <v>3.2684964200477324</v>
      </c>
      <c r="N11" s="115">
        <v>4873</v>
      </c>
      <c r="O11" s="116">
        <f t="shared" si="3"/>
        <v>0.36231478892927038</v>
      </c>
      <c r="P11" s="98">
        <f t="shared" si="4"/>
        <v>7.8097345132743357E-2</v>
      </c>
      <c r="Q11" s="115">
        <v>5862</v>
      </c>
      <c r="R11" s="116">
        <f t="shared" si="5"/>
        <v>0.20295505848553264</v>
      </c>
      <c r="S11" s="116">
        <f t="shared" si="6"/>
        <v>0.29690265486725664</v>
      </c>
    </row>
    <row r="12" spans="1:20" x14ac:dyDescent="0.25">
      <c r="A12" s="1" t="s">
        <v>76</v>
      </c>
      <c r="B12" s="114" t="s">
        <v>77</v>
      </c>
      <c r="C12" s="115">
        <v>4650</v>
      </c>
      <c r="D12" s="115">
        <v>3353</v>
      </c>
      <c r="E12" s="116">
        <f t="shared" si="0"/>
        <v>-0.2789247311827957</v>
      </c>
      <c r="F12" s="115">
        <v>3159</v>
      </c>
      <c r="G12" s="116">
        <f t="shared" si="2"/>
        <v>-5.7858634059051561E-2</v>
      </c>
      <c r="H12" s="115">
        <v>0</v>
      </c>
      <c r="I12" s="116">
        <f t="shared" si="2"/>
        <v>-1</v>
      </c>
      <c r="J12" s="115">
        <v>596</v>
      </c>
      <c r="K12" s="116" t="s">
        <v>235</v>
      </c>
      <c r="L12" s="115">
        <v>2979</v>
      </c>
      <c r="M12" s="116">
        <f t="shared" si="1"/>
        <v>3.9983221476510069</v>
      </c>
      <c r="N12" s="115">
        <v>4452</v>
      </c>
      <c r="O12" s="116">
        <f t="shared" si="3"/>
        <v>0.49446122860020147</v>
      </c>
      <c r="P12" s="116">
        <f>N12/F12-1</f>
        <v>0.40930674264007605</v>
      </c>
      <c r="Q12" s="115">
        <v>3875</v>
      </c>
      <c r="R12" s="116">
        <f t="shared" si="5"/>
        <v>-0.12960467205750226</v>
      </c>
      <c r="S12" s="116">
        <f t="shared" si="6"/>
        <v>0.22665400443178219</v>
      </c>
    </row>
    <row r="13" spans="1:20" x14ac:dyDescent="0.25">
      <c r="A13" s="1" t="s">
        <v>78</v>
      </c>
      <c r="B13" s="114" t="s">
        <v>79</v>
      </c>
      <c r="C13" s="115">
        <v>4203</v>
      </c>
      <c r="D13" s="115">
        <v>3447</v>
      </c>
      <c r="E13" s="116">
        <f t="shared" si="0"/>
        <v>-0.17987152034261245</v>
      </c>
      <c r="F13" s="115">
        <v>3368</v>
      </c>
      <c r="G13" s="116">
        <f t="shared" si="2"/>
        <v>-2.2918479837539918E-2</v>
      </c>
      <c r="H13" s="115">
        <v>0</v>
      </c>
      <c r="I13" s="116">
        <f t="shared" si="2"/>
        <v>-1</v>
      </c>
      <c r="J13" s="115">
        <v>1098</v>
      </c>
      <c r="K13" s="116" t="s">
        <v>235</v>
      </c>
      <c r="L13" s="115">
        <v>2392</v>
      </c>
      <c r="M13" s="116">
        <f t="shared" si="1"/>
        <v>1.1785063752276868</v>
      </c>
      <c r="N13" s="115">
        <v>3611</v>
      </c>
      <c r="O13" s="116">
        <f t="shared" si="3"/>
        <v>0.50961538461538458</v>
      </c>
      <c r="P13" s="116">
        <f t="shared" si="4"/>
        <v>7.2149643705463173E-2</v>
      </c>
      <c r="Q13" s="115">
        <v>1870</v>
      </c>
      <c r="R13" s="116">
        <f t="shared" si="5"/>
        <v>-0.48213791193575184</v>
      </c>
      <c r="S13" s="116">
        <f t="shared" si="6"/>
        <v>-0.44477434679334915</v>
      </c>
    </row>
    <row r="14" spans="1:20" x14ac:dyDescent="0.25">
      <c r="A14" s="1" t="s">
        <v>80</v>
      </c>
      <c r="B14" s="114" t="s">
        <v>81</v>
      </c>
      <c r="C14" s="115">
        <v>3891</v>
      </c>
      <c r="D14" s="115">
        <v>3101</v>
      </c>
      <c r="E14" s="116">
        <f t="shared" si="0"/>
        <v>-0.20303263942431249</v>
      </c>
      <c r="F14" s="115">
        <v>3341</v>
      </c>
      <c r="G14" s="116">
        <f t="shared" si="2"/>
        <v>7.7394388906804279E-2</v>
      </c>
      <c r="H14" s="115">
        <v>0</v>
      </c>
      <c r="I14" s="116">
        <f t="shared" si="2"/>
        <v>-1</v>
      </c>
      <c r="J14" s="115">
        <v>1595</v>
      </c>
      <c r="K14" s="116" t="s">
        <v>235</v>
      </c>
      <c r="L14" s="115">
        <v>2523</v>
      </c>
      <c r="M14" s="116">
        <f t="shared" si="1"/>
        <v>0.58181818181818179</v>
      </c>
      <c r="N14" s="115">
        <v>3080</v>
      </c>
      <c r="O14" s="116">
        <f t="shared" si="3"/>
        <v>0.22076892588188657</v>
      </c>
      <c r="P14" s="116">
        <f t="shared" si="4"/>
        <v>-7.8120323256509971E-2</v>
      </c>
      <c r="Q14" s="115">
        <v>2377</v>
      </c>
      <c r="R14" s="116">
        <f t="shared" si="5"/>
        <v>-0.22824675324675325</v>
      </c>
      <c r="S14" s="116">
        <f t="shared" si="6"/>
        <v>-0.288536366357378</v>
      </c>
    </row>
    <row r="15" spans="1:20" x14ac:dyDescent="0.25">
      <c r="A15" s="1" t="s">
        <v>82</v>
      </c>
      <c r="B15" s="114" t="s">
        <v>83</v>
      </c>
      <c r="C15" s="115">
        <v>4516</v>
      </c>
      <c r="D15" s="115">
        <v>3122</v>
      </c>
      <c r="E15" s="116">
        <f t="shared" si="0"/>
        <v>-0.30868024800708593</v>
      </c>
      <c r="F15" s="115">
        <v>3189</v>
      </c>
      <c r="G15" s="116">
        <f t="shared" si="2"/>
        <v>2.1460602178090982E-2</v>
      </c>
      <c r="H15" s="115">
        <v>0</v>
      </c>
      <c r="I15" s="116">
        <f t="shared" si="2"/>
        <v>-1</v>
      </c>
      <c r="J15" s="115">
        <v>1838</v>
      </c>
      <c r="K15" s="116" t="s">
        <v>235</v>
      </c>
      <c r="L15" s="115">
        <v>2342</v>
      </c>
      <c r="M15" s="116">
        <f t="shared" si="1"/>
        <v>0.27421109902067475</v>
      </c>
      <c r="N15" s="115">
        <v>2800</v>
      </c>
      <c r="O15" s="116">
        <f t="shared" si="3"/>
        <v>0.19555935098206656</v>
      </c>
      <c r="P15" s="116">
        <f t="shared" si="4"/>
        <v>-0.12198181248040141</v>
      </c>
      <c r="Q15" s="115">
        <v>2508</v>
      </c>
      <c r="R15" s="116">
        <f t="shared" si="5"/>
        <v>-0.10428571428571431</v>
      </c>
      <c r="S15" s="116">
        <f t="shared" si="6"/>
        <v>-0.21354656632173097</v>
      </c>
    </row>
    <row r="16" spans="1:20" x14ac:dyDescent="0.25">
      <c r="A16" s="1" t="s">
        <v>84</v>
      </c>
      <c r="B16" s="114" t="s">
        <v>85</v>
      </c>
      <c r="C16" s="115">
        <v>4490</v>
      </c>
      <c r="D16" s="115">
        <v>4475</v>
      </c>
      <c r="E16" s="116">
        <f t="shared" si="0"/>
        <v>-3.3407572383074013E-3</v>
      </c>
      <c r="F16" s="115">
        <v>3508</v>
      </c>
      <c r="G16" s="116">
        <f t="shared" si="2"/>
        <v>-0.21608938547486034</v>
      </c>
      <c r="H16" s="115">
        <v>1055</v>
      </c>
      <c r="I16" s="116">
        <f t="shared" si="2"/>
        <v>-0.69925883694412772</v>
      </c>
      <c r="J16" s="115">
        <v>2316</v>
      </c>
      <c r="K16" s="116">
        <v>1.195260663507109</v>
      </c>
      <c r="L16" s="115">
        <v>3343</v>
      </c>
      <c r="M16" s="116">
        <f t="shared" si="1"/>
        <v>0.44343696027633861</v>
      </c>
      <c r="N16" s="115">
        <v>3080</v>
      </c>
      <c r="O16" s="116">
        <f t="shared" si="3"/>
        <v>-7.8671851630272238E-2</v>
      </c>
      <c r="P16" s="98">
        <f t="shared" si="4"/>
        <v>-0.12200684150513108</v>
      </c>
      <c r="Q16" s="115">
        <v>3161</v>
      </c>
      <c r="R16" s="116">
        <f t="shared" si="5"/>
        <v>2.6298701298701266E-2</v>
      </c>
      <c r="S16" s="116">
        <f t="shared" si="6"/>
        <v>-9.8916761687571242E-2</v>
      </c>
    </row>
    <row r="17" spans="1:19" x14ac:dyDescent="0.25">
      <c r="A17" s="1" t="s">
        <v>86</v>
      </c>
      <c r="B17" s="114" t="s">
        <v>87</v>
      </c>
      <c r="C17" s="115">
        <v>4444</v>
      </c>
      <c r="D17" s="115">
        <v>3463</v>
      </c>
      <c r="E17" s="116">
        <f t="shared" si="0"/>
        <v>-0.22074707470747079</v>
      </c>
      <c r="F17" s="115">
        <v>3494</v>
      </c>
      <c r="G17" s="116">
        <f t="shared" si="2"/>
        <v>8.9517759168351585E-3</v>
      </c>
      <c r="H17" s="115">
        <v>220</v>
      </c>
      <c r="I17" s="116">
        <f t="shared" si="2"/>
        <v>-0.9370349170005724</v>
      </c>
      <c r="J17" s="115">
        <v>2289</v>
      </c>
      <c r="K17" s="116">
        <v>9.4045454545454543</v>
      </c>
      <c r="L17" s="115">
        <v>3143</v>
      </c>
      <c r="M17" s="116">
        <f t="shared" si="1"/>
        <v>0.37308868501529058</v>
      </c>
      <c r="N17" s="115">
        <v>3734</v>
      </c>
      <c r="O17" s="116">
        <f t="shared" si="3"/>
        <v>0.18803690741329948</v>
      </c>
      <c r="P17" s="98">
        <f t="shared" si="4"/>
        <v>6.8689181453921E-2</v>
      </c>
      <c r="Q17" s="115">
        <v>3135</v>
      </c>
      <c r="R17" s="116">
        <f t="shared" si="5"/>
        <v>-0.16041778253883232</v>
      </c>
      <c r="S17" s="116">
        <f t="shared" si="6"/>
        <v>-0.10274756725815681</v>
      </c>
    </row>
    <row r="18" spans="1:19" x14ac:dyDescent="0.25">
      <c r="A18" s="1" t="s">
        <v>88</v>
      </c>
      <c r="B18" s="114" t="s">
        <v>89</v>
      </c>
      <c r="C18" s="115">
        <v>4622</v>
      </c>
      <c r="D18" s="115">
        <v>3600</v>
      </c>
      <c r="E18" s="116">
        <f t="shared" si="0"/>
        <v>-0.22111639982691478</v>
      </c>
      <c r="F18" s="115">
        <v>3489</v>
      </c>
      <c r="G18" s="116">
        <f t="shared" si="2"/>
        <v>-3.0833333333333379E-2</v>
      </c>
      <c r="H18" s="115">
        <v>283</v>
      </c>
      <c r="I18" s="116">
        <f t="shared" si="2"/>
        <v>-0.9188879335053024</v>
      </c>
      <c r="J18" s="115">
        <v>3184</v>
      </c>
      <c r="K18" s="116">
        <v>10.250883392226148</v>
      </c>
      <c r="L18" s="115">
        <v>3407</v>
      </c>
      <c r="M18" s="116">
        <f t="shared" si="1"/>
        <v>7.0037688442211143E-2</v>
      </c>
      <c r="N18" s="115">
        <v>4248</v>
      </c>
      <c r="O18" s="116">
        <f t="shared" si="3"/>
        <v>0.24684473143528041</v>
      </c>
      <c r="P18" s="98">
        <f t="shared" si="4"/>
        <v>0.21754084264832341</v>
      </c>
      <c r="Q18" s="115">
        <v>3960</v>
      </c>
      <c r="R18" s="116">
        <f t="shared" si="5"/>
        <v>-6.7796610169491567E-2</v>
      </c>
      <c r="S18" s="116">
        <f t="shared" si="6"/>
        <v>0.13499570077386069</v>
      </c>
    </row>
    <row r="19" spans="1:19" x14ac:dyDescent="0.25">
      <c r="A19" s="1" t="s">
        <v>90</v>
      </c>
      <c r="B19" s="114" t="s">
        <v>91</v>
      </c>
      <c r="C19" s="115">
        <v>4856</v>
      </c>
      <c r="D19" s="115">
        <v>4558</v>
      </c>
      <c r="E19" s="116">
        <f t="shared" si="0"/>
        <v>-6.1367380560131801E-2</v>
      </c>
      <c r="F19" s="115">
        <v>4580</v>
      </c>
      <c r="G19" s="116">
        <f t="shared" si="2"/>
        <v>4.8266783677051173E-3</v>
      </c>
      <c r="H19" s="115">
        <v>452</v>
      </c>
      <c r="I19" s="116">
        <f t="shared" si="2"/>
        <v>-0.90131004366812228</v>
      </c>
      <c r="J19" s="115">
        <v>2997</v>
      </c>
      <c r="K19" s="116">
        <v>5.6305309734513278</v>
      </c>
      <c r="L19" s="115">
        <v>4018</v>
      </c>
      <c r="M19" s="116">
        <f t="shared" si="1"/>
        <v>0.34067400734067399</v>
      </c>
      <c r="N19" s="115">
        <v>4366</v>
      </c>
      <c r="O19" s="116">
        <f t="shared" si="3"/>
        <v>8.661025385764054E-2</v>
      </c>
      <c r="P19" s="98">
        <f t="shared" si="4"/>
        <v>-4.6724890829694332E-2</v>
      </c>
      <c r="Q19" s="115" t="s">
        <v>235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4161</v>
      </c>
      <c r="D20" s="115">
        <v>4538</v>
      </c>
      <c r="E20" s="116">
        <f t="shared" si="0"/>
        <v>9.0603220379716465E-2</v>
      </c>
      <c r="F20" s="115">
        <v>3627</v>
      </c>
      <c r="G20" s="116">
        <f t="shared" si="2"/>
        <v>-0.20074922873512557</v>
      </c>
      <c r="H20" s="115">
        <v>469</v>
      </c>
      <c r="I20" s="116">
        <f t="shared" si="2"/>
        <v>-0.87069203198235456</v>
      </c>
      <c r="J20" s="115">
        <v>2479</v>
      </c>
      <c r="K20" s="116">
        <v>4.2857142857142856</v>
      </c>
      <c r="L20" s="115">
        <v>4675</v>
      </c>
      <c r="M20" s="116">
        <f t="shared" si="1"/>
        <v>0.8858410649455426</v>
      </c>
      <c r="N20" s="115">
        <v>5492</v>
      </c>
      <c r="O20" s="116">
        <f t="shared" si="3"/>
        <v>0.17475935828877009</v>
      </c>
      <c r="P20" s="98">
        <f t="shared" si="4"/>
        <v>0.51419906258615944</v>
      </c>
      <c r="Q20" s="115" t="s">
        <v>235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54314</v>
      </c>
      <c r="D21" s="118">
        <v>47034</v>
      </c>
      <c r="E21" s="119">
        <f t="shared" si="0"/>
        <v>-0.13403542364767829</v>
      </c>
      <c r="F21" s="118">
        <v>45076</v>
      </c>
      <c r="G21" s="119">
        <f>F21/D21-1</f>
        <v>-4.1629459539907265E-2</v>
      </c>
      <c r="H21" s="118">
        <v>12633</v>
      </c>
      <c r="I21" s="119">
        <f t="shared" si="2"/>
        <v>-0.71973999467565886</v>
      </c>
      <c r="J21" s="118">
        <v>20161</v>
      </c>
      <c r="K21" s="119">
        <v>0.59589962795852136</v>
      </c>
      <c r="L21" s="118">
        <v>37751</v>
      </c>
      <c r="M21" s="119">
        <f t="shared" si="1"/>
        <v>0.87247656366251669</v>
      </c>
      <c r="N21" s="118">
        <v>51166</v>
      </c>
      <c r="O21" s="119">
        <f t="shared" si="3"/>
        <v>0.3553548250377474</v>
      </c>
      <c r="P21" s="119">
        <f t="shared" si="4"/>
        <v>0.13510515573697757</v>
      </c>
      <c r="Q21" s="118">
        <v>35995</v>
      </c>
      <c r="R21" s="119">
        <v>-0.12861915367483301</v>
      </c>
      <c r="S21" s="119">
        <v>-2.3705552089831605E-2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345BB6-E26A-48EC-B5B9-1BA00F99016B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9BBA988E-D471-465C-A21B-D1533F78022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2F9B9A8-BAE9-490F-9983-64DFA7A69E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2024-12-10T09:49:23Z</dcterms:created>
  <dcterms:modified xsi:type="dcterms:W3CDTF">2024-12-11T10:01:31Z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