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octubre/"/>
    </mc:Choice>
  </mc:AlternateContent>
  <xr:revisionPtr revIDLastSave="0" documentId="8_{174A3A43-7574-4B78-BB8A-1A12A28502B0}" xr6:coauthVersionLast="47" xr6:coauthVersionMax="47" xr10:uidLastSave="{00000000-0000-0000-0000-000000000000}"/>
  <bookViews>
    <workbookView xWindow="-120" yWindow="-120" windowWidth="29040" windowHeight="15720" xr2:uid="{E40DF51A-CFB4-4850-9799-698498CA4B3D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5" i="43" l="1"/>
  <c r="L135" i="43"/>
  <c r="K135" i="43"/>
  <c r="I135" i="43"/>
  <c r="H135" i="43"/>
  <c r="T5" i="43"/>
  <c r="S5" i="43"/>
  <c r="J5" i="43"/>
  <c r="I5" i="43"/>
  <c r="R5" i="43"/>
  <c r="O135" i="42"/>
  <c r="M135" i="42"/>
  <c r="L135" i="42"/>
  <c r="K135" i="42"/>
  <c r="I135" i="42"/>
  <c r="G135" i="42"/>
  <c r="T5" i="42"/>
  <c r="Q5" i="42"/>
  <c r="R5" i="42"/>
  <c r="N5" i="42"/>
  <c r="M5" i="42"/>
  <c r="L5" i="42"/>
  <c r="I5" i="42"/>
  <c r="J5" i="42"/>
  <c r="F5" i="42"/>
  <c r="S5" i="42"/>
  <c r="I135" i="41"/>
  <c r="P5" i="41"/>
  <c r="M5" i="41"/>
  <c r="N5" i="41"/>
  <c r="J5" i="41"/>
  <c r="O133" i="40"/>
  <c r="N133" i="40"/>
  <c r="K133" i="40"/>
  <c r="G133" i="40"/>
  <c r="T5" i="40"/>
  <c r="N5" i="40"/>
  <c r="J5" i="40"/>
  <c r="H5" i="40"/>
  <c r="F5" i="40"/>
  <c r="M133" i="39"/>
  <c r="L133" i="39"/>
  <c r="I133" i="39"/>
  <c r="G133" i="39"/>
  <c r="H133" i="39"/>
  <c r="N5" i="39"/>
  <c r="M5" i="39"/>
  <c r="L5" i="39"/>
  <c r="J5" i="39"/>
  <c r="N133" i="38"/>
  <c r="T5" i="38"/>
  <c r="Q5" i="38"/>
  <c r="M5" i="38"/>
  <c r="J5" i="38"/>
  <c r="L123" i="37"/>
  <c r="G123" i="37"/>
  <c r="I123" i="37"/>
  <c r="R5" i="37"/>
  <c r="P5" i="37"/>
  <c r="O5" i="37"/>
  <c r="M5" i="37"/>
  <c r="H5" i="37"/>
  <c r="I5" i="37"/>
  <c r="AO29" i="35"/>
  <c r="AZ7" i="35"/>
  <c r="AX7" i="35"/>
  <c r="AR7" i="35"/>
  <c r="AP7" i="35"/>
  <c r="AN7" i="35"/>
  <c r="AO7" i="35"/>
  <c r="X7" i="35"/>
  <c r="O7" i="35"/>
  <c r="H7" i="35"/>
  <c r="N96" i="33"/>
  <c r="L96" i="33"/>
  <c r="H96" i="33"/>
  <c r="O96" i="33"/>
  <c r="H74" i="33"/>
  <c r="D74" i="33"/>
  <c r="L74" i="33"/>
  <c r="J74" i="33"/>
  <c r="N52" i="33"/>
  <c r="J52" i="33"/>
  <c r="D52" i="33"/>
  <c r="O30" i="33"/>
  <c r="F30" i="33"/>
  <c r="D30" i="33"/>
  <c r="O8" i="33"/>
  <c r="L8" i="33"/>
  <c r="D8" i="33"/>
  <c r="J96" i="31"/>
  <c r="O96" i="31"/>
  <c r="L96" i="31"/>
  <c r="F96" i="31"/>
  <c r="D96" i="31"/>
  <c r="N74" i="31"/>
  <c r="H74" i="31"/>
  <c r="D74" i="31"/>
  <c r="O52" i="31"/>
  <c r="L52" i="31"/>
  <c r="J52" i="31"/>
  <c r="D52" i="31"/>
  <c r="N52" i="31"/>
  <c r="F52" i="31"/>
  <c r="N30" i="31"/>
  <c r="J30" i="31"/>
  <c r="H30" i="31"/>
  <c r="L8" i="31"/>
  <c r="J8" i="31"/>
  <c r="O272" i="30"/>
  <c r="J272" i="30"/>
  <c r="H272" i="30"/>
  <c r="D272" i="30"/>
  <c r="F272" i="30"/>
  <c r="C271" i="30"/>
  <c r="B270" i="30"/>
  <c r="J250" i="30"/>
  <c r="D250" i="30"/>
  <c r="L250" i="30"/>
  <c r="H250" i="30"/>
  <c r="C249" i="30"/>
  <c r="B248" i="30"/>
  <c r="J228" i="30"/>
  <c r="D228" i="30"/>
  <c r="L228" i="30"/>
  <c r="H228" i="30"/>
  <c r="C227" i="30"/>
  <c r="B226" i="30"/>
  <c r="J206" i="30"/>
  <c r="F206" i="30"/>
  <c r="D206" i="30"/>
  <c r="L206" i="30"/>
  <c r="H206" i="30"/>
  <c r="C205" i="30"/>
  <c r="B204" i="30"/>
  <c r="N184" i="30"/>
  <c r="J184" i="30"/>
  <c r="D184" i="30"/>
  <c r="H184" i="30"/>
  <c r="C183" i="30"/>
  <c r="B182" i="30"/>
  <c r="H162" i="30"/>
  <c r="F162" i="30"/>
  <c r="D162" i="30"/>
  <c r="L162" i="30"/>
  <c r="J162" i="30"/>
  <c r="C161" i="30"/>
  <c r="B160" i="30"/>
  <c r="J140" i="30"/>
  <c r="F140" i="30"/>
  <c r="D140" i="30"/>
  <c r="L140" i="30"/>
  <c r="H140" i="30"/>
  <c r="C139" i="30"/>
  <c r="B138" i="30"/>
  <c r="L118" i="30"/>
  <c r="D118" i="30"/>
  <c r="O118" i="30"/>
  <c r="F118" i="30"/>
  <c r="C117" i="30"/>
  <c r="B116" i="30"/>
  <c r="L96" i="30"/>
  <c r="D96" i="30"/>
  <c r="O96" i="30"/>
  <c r="F96" i="30"/>
  <c r="C95" i="30"/>
  <c r="J74" i="30"/>
  <c r="D74" i="30"/>
  <c r="L74" i="30"/>
  <c r="C73" i="30"/>
  <c r="O74" i="30" s="1"/>
  <c r="N52" i="30"/>
  <c r="H52" i="30"/>
  <c r="D52" i="30"/>
  <c r="C51" i="30"/>
  <c r="N30" i="30"/>
  <c r="L30" i="30"/>
  <c r="F30" i="30"/>
  <c r="D30" i="30"/>
  <c r="O30" i="30"/>
  <c r="J30" i="30"/>
  <c r="H30" i="30"/>
  <c r="C29" i="30"/>
  <c r="L8" i="30"/>
  <c r="D8" i="30"/>
  <c r="N8" i="30"/>
  <c r="H8" i="30"/>
  <c r="F8" i="30"/>
  <c r="C7" i="30"/>
  <c r="J6" i="28"/>
  <c r="B4" i="28"/>
  <c r="I6" i="27"/>
  <c r="M6" i="27"/>
  <c r="B3" i="27"/>
  <c r="J6" i="26"/>
  <c r="I6" i="26"/>
  <c r="B4" i="26"/>
  <c r="O96" i="25"/>
  <c r="D96" i="25"/>
  <c r="N96" i="25"/>
  <c r="J96" i="25"/>
  <c r="H96" i="25"/>
  <c r="L74" i="25"/>
  <c r="H74" i="25"/>
  <c r="F74" i="25"/>
  <c r="D74" i="25"/>
  <c r="O52" i="25"/>
  <c r="D52" i="25"/>
  <c r="J52" i="25"/>
  <c r="F52" i="25"/>
  <c r="N30" i="25"/>
  <c r="H8" i="25"/>
  <c r="N8" i="25"/>
  <c r="J8" i="25"/>
  <c r="H254" i="24"/>
  <c r="F254" i="24"/>
  <c r="D254" i="24"/>
  <c r="C253" i="24"/>
  <c r="B252" i="24"/>
  <c r="F228" i="24"/>
  <c r="D228" i="24"/>
  <c r="H228" i="24"/>
  <c r="C227" i="24"/>
  <c r="B226" i="24"/>
  <c r="F206" i="24"/>
  <c r="D206" i="24"/>
  <c r="H206" i="24"/>
  <c r="C205" i="24"/>
  <c r="B204" i="24"/>
  <c r="F184" i="24"/>
  <c r="D184" i="24"/>
  <c r="H184" i="24"/>
  <c r="C183" i="24"/>
  <c r="B182" i="24"/>
  <c r="F162" i="24"/>
  <c r="D162" i="24"/>
  <c r="H162" i="24"/>
  <c r="C161" i="24"/>
  <c r="B160" i="24"/>
  <c r="F140" i="24"/>
  <c r="D140" i="24"/>
  <c r="H140" i="24"/>
  <c r="C139" i="24"/>
  <c r="B138" i="24"/>
  <c r="F118" i="24"/>
  <c r="D118" i="24"/>
  <c r="H118" i="24"/>
  <c r="C117" i="24"/>
  <c r="B116" i="24"/>
  <c r="F96" i="24"/>
  <c r="D96" i="24"/>
  <c r="H96" i="24"/>
  <c r="C95" i="24"/>
  <c r="D74" i="24"/>
  <c r="C73" i="24"/>
  <c r="C51" i="24"/>
  <c r="H30" i="24"/>
  <c r="C29" i="24"/>
  <c r="D30" i="24" s="1"/>
  <c r="N8" i="24"/>
  <c r="D8" i="24"/>
  <c r="O8" i="24"/>
  <c r="H8" i="24"/>
  <c r="N7" i="22"/>
  <c r="L7" i="22"/>
  <c r="J7" i="22"/>
  <c r="K7" i="22"/>
  <c r="B4" i="22"/>
  <c r="S8" i="21"/>
  <c r="R8" i="21"/>
  <c r="I8" i="21"/>
  <c r="H8" i="21"/>
  <c r="B5" i="21"/>
  <c r="X7" i="19"/>
  <c r="V7" i="19"/>
  <c r="P7" i="19"/>
  <c r="N7" i="19"/>
  <c r="F7" i="19"/>
  <c r="B4" i="19"/>
  <c r="AB6" i="18"/>
  <c r="AA6" i="18"/>
  <c r="T6" i="18"/>
  <c r="S6" i="18"/>
  <c r="K6" i="18"/>
  <c r="I6" i="18"/>
  <c r="J6" i="18"/>
  <c r="B3" i="18"/>
  <c r="AA7" i="17"/>
  <c r="Y7" i="17"/>
  <c r="Z7" i="17"/>
  <c r="B4" i="17"/>
  <c r="AA7" i="16"/>
  <c r="Y7" i="16"/>
  <c r="X7" i="16"/>
  <c r="W7" i="16"/>
  <c r="Z7" i="16"/>
  <c r="B4" i="16"/>
  <c r="X7" i="15"/>
  <c r="W7" i="15"/>
  <c r="M7" i="15"/>
  <c r="K7" i="15"/>
  <c r="I7" i="15"/>
  <c r="L7" i="15"/>
  <c r="B4" i="15"/>
  <c r="B6" i="14"/>
  <c r="AA6" i="13"/>
  <c r="Z6" i="13"/>
  <c r="Y6" i="13"/>
  <c r="X6" i="13"/>
  <c r="M6" i="13"/>
  <c r="B3" i="13"/>
  <c r="M5" i="12"/>
  <c r="L5" i="12"/>
  <c r="J5" i="12"/>
  <c r="L96" i="10"/>
  <c r="J96" i="10"/>
  <c r="D96" i="10"/>
  <c r="C95" i="10"/>
  <c r="O74" i="10"/>
  <c r="J74" i="10"/>
  <c r="H74" i="10"/>
  <c r="D74" i="10"/>
  <c r="L74" i="10"/>
  <c r="C73" i="10"/>
  <c r="N52" i="10"/>
  <c r="H52" i="10"/>
  <c r="F52" i="10"/>
  <c r="D52" i="10"/>
  <c r="L52" i="10"/>
  <c r="C51" i="10"/>
  <c r="L30" i="10"/>
  <c r="F30" i="10"/>
  <c r="D30" i="10"/>
  <c r="C29" i="10"/>
  <c r="J8" i="10"/>
  <c r="D8" i="10"/>
  <c r="C7" i="10"/>
  <c r="S8" i="9"/>
  <c r="P8" i="9"/>
  <c r="N272" i="8"/>
  <c r="H272" i="8"/>
  <c r="F272" i="8"/>
  <c r="D272" i="8"/>
  <c r="O272" i="8"/>
  <c r="L272" i="8"/>
  <c r="J272" i="8"/>
  <c r="C271" i="8"/>
  <c r="B270" i="8"/>
  <c r="N250" i="8"/>
  <c r="H250" i="8"/>
  <c r="F250" i="8"/>
  <c r="D250" i="8"/>
  <c r="O250" i="8"/>
  <c r="L250" i="8"/>
  <c r="J250" i="8"/>
  <c r="C249" i="8"/>
  <c r="B248" i="8"/>
  <c r="N228" i="8"/>
  <c r="H228" i="8"/>
  <c r="F228" i="8"/>
  <c r="D228" i="8"/>
  <c r="O228" i="8"/>
  <c r="L228" i="8"/>
  <c r="J228" i="8"/>
  <c r="C227" i="8"/>
  <c r="B226" i="8"/>
  <c r="N206" i="8"/>
  <c r="L206" i="8"/>
  <c r="H206" i="8"/>
  <c r="F206" i="8"/>
  <c r="D206" i="8"/>
  <c r="O206" i="8"/>
  <c r="J206" i="8"/>
  <c r="C205" i="8"/>
  <c r="B204" i="8"/>
  <c r="N184" i="8"/>
  <c r="L184" i="8"/>
  <c r="H184" i="8"/>
  <c r="F184" i="8"/>
  <c r="D184" i="8"/>
  <c r="O184" i="8"/>
  <c r="J184" i="8"/>
  <c r="C183" i="8"/>
  <c r="B182" i="8"/>
  <c r="N162" i="8"/>
  <c r="L162" i="8"/>
  <c r="H162" i="8"/>
  <c r="F162" i="8"/>
  <c r="D162" i="8"/>
  <c r="O162" i="8"/>
  <c r="J162" i="8"/>
  <c r="C161" i="8"/>
  <c r="B160" i="8"/>
  <c r="N140" i="8"/>
  <c r="L140" i="8"/>
  <c r="H140" i="8"/>
  <c r="F140" i="8"/>
  <c r="D140" i="8"/>
  <c r="O140" i="8"/>
  <c r="J140" i="8"/>
  <c r="C139" i="8"/>
  <c r="B138" i="8"/>
  <c r="N118" i="8"/>
  <c r="L118" i="8"/>
  <c r="H118" i="8"/>
  <c r="F118" i="8"/>
  <c r="D118" i="8"/>
  <c r="O118" i="8"/>
  <c r="J118" i="8"/>
  <c r="C117" i="8"/>
  <c r="B116" i="8"/>
  <c r="N96" i="8"/>
  <c r="L96" i="8"/>
  <c r="H96" i="8"/>
  <c r="F96" i="8"/>
  <c r="D96" i="8"/>
  <c r="O96" i="8"/>
  <c r="J96" i="8"/>
  <c r="C95" i="8"/>
  <c r="L74" i="8"/>
  <c r="J74" i="8"/>
  <c r="F74" i="8"/>
  <c r="D74" i="8"/>
  <c r="C73" i="8"/>
  <c r="O52" i="8"/>
  <c r="J52" i="8"/>
  <c r="H52" i="8"/>
  <c r="D52" i="8"/>
  <c r="C51" i="8"/>
  <c r="O30" i="8"/>
  <c r="N30" i="8"/>
  <c r="H30" i="8"/>
  <c r="F30" i="8"/>
  <c r="D30" i="8"/>
  <c r="L30" i="8"/>
  <c r="J30" i="8"/>
  <c r="C29" i="8"/>
  <c r="O8" i="8"/>
  <c r="N8" i="8"/>
  <c r="L8" i="8"/>
  <c r="F8" i="8"/>
  <c r="D8" i="8"/>
  <c r="J8" i="8"/>
  <c r="H8" i="8"/>
  <c r="C7" i="8"/>
  <c r="V6" i="6"/>
  <c r="B3" i="6"/>
  <c r="W6" i="5"/>
  <c r="S6" i="5"/>
  <c r="M6" i="5"/>
  <c r="K6" i="5"/>
  <c r="J6" i="5"/>
  <c r="I6" i="5"/>
  <c r="B3" i="5"/>
  <c r="N152" i="3"/>
  <c r="L152" i="3"/>
  <c r="J152" i="3"/>
  <c r="K152" i="3"/>
  <c r="N79" i="3"/>
  <c r="L79" i="3"/>
  <c r="K79" i="3"/>
  <c r="J79" i="3"/>
  <c r="N6" i="3"/>
  <c r="L6" i="3"/>
  <c r="K6" i="3"/>
  <c r="J6" i="3"/>
  <c r="M6" i="3"/>
  <c r="K31" i="2"/>
  <c r="L6" i="2"/>
  <c r="K6" i="2"/>
  <c r="B39" i="1"/>
  <c r="B38" i="1"/>
  <c r="B37" i="1"/>
  <c r="M2" i="1"/>
  <c r="F86" i="33"/>
  <c r="F83" i="33"/>
  <c r="J80" i="33"/>
  <c r="H34" i="33"/>
  <c r="F33" i="33"/>
  <c r="H43" i="33"/>
  <c r="J19" i="33"/>
  <c r="L18" i="33"/>
  <c r="J16" i="33"/>
  <c r="L15" i="33"/>
  <c r="L12" i="33"/>
  <c r="L9" i="33"/>
  <c r="L86" i="31"/>
  <c r="L62" i="31"/>
  <c r="H58" i="31"/>
  <c r="H105" i="33"/>
  <c r="H102" i="33"/>
  <c r="H77" i="33"/>
  <c r="J40" i="33"/>
  <c r="F39" i="33"/>
  <c r="J36" i="33"/>
  <c r="F35" i="33"/>
  <c r="H21" i="33"/>
  <c r="J20" i="33"/>
  <c r="H18" i="33"/>
  <c r="J17" i="33"/>
  <c r="J14" i="33"/>
  <c r="J11" i="33"/>
  <c r="L10" i="33"/>
  <c r="L87" i="31"/>
  <c r="L84" i="31"/>
  <c r="L81" i="31"/>
  <c r="L78" i="31"/>
  <c r="H65" i="31"/>
  <c r="H61" i="31"/>
  <c r="F102" i="33"/>
  <c r="F99" i="33"/>
  <c r="F20" i="33"/>
  <c r="F20" i="31"/>
  <c r="H18" i="31"/>
  <c r="J16" i="31"/>
  <c r="L14" i="31"/>
  <c r="F12" i="31"/>
  <c r="H10" i="31"/>
  <c r="F82" i="33"/>
  <c r="F21" i="33"/>
  <c r="F18" i="33"/>
  <c r="F15" i="33"/>
  <c r="H14" i="33"/>
  <c r="F12" i="33"/>
  <c r="H11" i="33"/>
  <c r="L55" i="31"/>
  <c r="L36" i="31"/>
  <c r="H21" i="31"/>
  <c r="J19" i="31"/>
  <c r="L17" i="31"/>
  <c r="F107" i="33"/>
  <c r="F16" i="33"/>
  <c r="F13" i="33"/>
  <c r="F10" i="33"/>
  <c r="L31" i="31"/>
  <c r="L20" i="31"/>
  <c r="F18" i="31"/>
  <c r="H16" i="31"/>
  <c r="J14" i="31"/>
  <c r="L12" i="31"/>
  <c r="F10" i="31"/>
  <c r="F98" i="33"/>
  <c r="F37" i="33"/>
  <c r="F21" i="31"/>
  <c r="H19" i="31"/>
  <c r="J17" i="31"/>
  <c r="L15" i="31"/>
  <c r="F13" i="31"/>
  <c r="H11" i="31"/>
  <c r="J9" i="31"/>
  <c r="F79" i="33"/>
  <c r="H39" i="31"/>
  <c r="L37" i="31"/>
  <c r="L13" i="31"/>
  <c r="L10" i="31"/>
  <c r="F284" i="30"/>
  <c r="F282" i="30"/>
  <c r="F281" i="30"/>
  <c r="F278" i="30"/>
  <c r="F275" i="30"/>
  <c r="H274" i="30"/>
  <c r="J63" i="31"/>
  <c r="L57" i="31"/>
  <c r="F54" i="31"/>
  <c r="J37" i="31"/>
  <c r="H34" i="31"/>
  <c r="J20" i="31"/>
  <c r="J12" i="31"/>
  <c r="L11" i="31"/>
  <c r="L9" i="31"/>
  <c r="F276" i="30"/>
  <c r="J59" i="31"/>
  <c r="H42" i="31"/>
  <c r="L35" i="31"/>
  <c r="J32" i="31"/>
  <c r="H20" i="31"/>
  <c r="L18" i="31"/>
  <c r="F17" i="31"/>
  <c r="H14" i="31"/>
  <c r="J13" i="31"/>
  <c r="J11" i="31"/>
  <c r="J10" i="31"/>
  <c r="H109" i="31"/>
  <c r="L101" i="31"/>
  <c r="F77" i="31"/>
  <c r="F62" i="31"/>
  <c r="L43" i="31"/>
  <c r="J40" i="31"/>
  <c r="J18" i="31"/>
  <c r="H15" i="31"/>
  <c r="H13" i="31"/>
  <c r="H12" i="31"/>
  <c r="H9" i="31"/>
  <c r="L285" i="30"/>
  <c r="H106" i="33"/>
  <c r="L38" i="31"/>
  <c r="L16" i="31"/>
  <c r="F15" i="31"/>
  <c r="F14" i="31"/>
  <c r="F11" i="31"/>
  <c r="J103" i="33"/>
  <c r="L98" i="33"/>
  <c r="L56" i="31"/>
  <c r="H33" i="31"/>
  <c r="J21" i="31"/>
  <c r="F9" i="31"/>
  <c r="J285" i="30"/>
  <c r="J282" i="30"/>
  <c r="J279" i="30"/>
  <c r="L278" i="30"/>
  <c r="L276" i="30"/>
  <c r="L275" i="30"/>
  <c r="J34" i="33"/>
  <c r="J38" i="33"/>
  <c r="L98" i="31"/>
  <c r="H53" i="31"/>
  <c r="H41" i="31"/>
  <c r="L19" i="31"/>
  <c r="F16" i="31"/>
  <c r="J39" i="31"/>
  <c r="H280" i="30"/>
  <c r="F274" i="30"/>
  <c r="H279" i="30"/>
  <c r="H273" i="30"/>
  <c r="L54" i="31"/>
  <c r="F273" i="30"/>
  <c r="J105" i="31"/>
  <c r="J239" i="30"/>
  <c r="F231" i="30"/>
  <c r="L229" i="30"/>
  <c r="L219" i="30"/>
  <c r="F213" i="30"/>
  <c r="J211" i="30"/>
  <c r="H105" i="31"/>
  <c r="H276" i="30"/>
  <c r="H31" i="31"/>
  <c r="F35" i="31"/>
  <c r="F283" i="30"/>
  <c r="H237" i="30"/>
  <c r="F229" i="30"/>
  <c r="H219" i="30"/>
  <c r="L217" i="30"/>
  <c r="J209" i="30"/>
  <c r="H282" i="30"/>
  <c r="L253" i="30"/>
  <c r="F237" i="30"/>
  <c r="J235" i="30"/>
  <c r="J217" i="30"/>
  <c r="F209" i="30"/>
  <c r="L207" i="30"/>
  <c r="H207" i="30"/>
  <c r="H191" i="30"/>
  <c r="J187" i="30"/>
  <c r="J185" i="30"/>
  <c r="F129" i="30"/>
  <c r="L127" i="30"/>
  <c r="J125" i="30"/>
  <c r="L123" i="30"/>
  <c r="F121" i="30"/>
  <c r="H119" i="30"/>
  <c r="L109" i="30"/>
  <c r="F107" i="30"/>
  <c r="H105" i="30"/>
  <c r="J103" i="30"/>
  <c r="L101" i="30"/>
  <c r="F99" i="30"/>
  <c r="H97" i="30"/>
  <c r="H86" i="30"/>
  <c r="F80" i="30"/>
  <c r="H78" i="30"/>
  <c r="F61" i="30"/>
  <c r="H59" i="30"/>
  <c r="L55" i="30"/>
  <c r="F53" i="30"/>
  <c r="F42" i="30"/>
  <c r="J255" i="30"/>
  <c r="F217" i="30"/>
  <c r="F193" i="30"/>
  <c r="H189" i="30"/>
  <c r="F187" i="30"/>
  <c r="H185" i="30"/>
  <c r="H128" i="30"/>
  <c r="L126" i="30"/>
  <c r="F124" i="30"/>
  <c r="H122" i="30"/>
  <c r="J120" i="30"/>
  <c r="H108" i="30"/>
  <c r="J106" i="30"/>
  <c r="L104" i="30"/>
  <c r="F102" i="30"/>
  <c r="H100" i="30"/>
  <c r="J98" i="30"/>
  <c r="F83" i="30"/>
  <c r="H81" i="30"/>
  <c r="F75" i="30"/>
  <c r="F64" i="30"/>
  <c r="H62" i="30"/>
  <c r="L58" i="30"/>
  <c r="F56" i="30"/>
  <c r="H54" i="30"/>
  <c r="J253" i="30"/>
  <c r="H235" i="30"/>
  <c r="L215" i="30"/>
  <c r="J109" i="30"/>
  <c r="L107" i="30"/>
  <c r="F105" i="30"/>
  <c r="H103" i="30"/>
  <c r="J101" i="30"/>
  <c r="L99" i="30"/>
  <c r="F97" i="30"/>
  <c r="L42" i="30"/>
  <c r="F40" i="30"/>
  <c r="H38" i="30"/>
  <c r="J36" i="30"/>
  <c r="L34" i="30"/>
  <c r="F32" i="30"/>
  <c r="F21" i="30"/>
  <c r="H19" i="30"/>
  <c r="J17" i="30"/>
  <c r="L15" i="30"/>
  <c r="F13" i="30"/>
  <c r="H11" i="30"/>
  <c r="J9" i="30"/>
  <c r="F41" i="31"/>
  <c r="L233" i="30"/>
  <c r="F195" i="30"/>
  <c r="J192" i="30"/>
  <c r="J186" i="30"/>
  <c r="F128" i="30"/>
  <c r="J126" i="30"/>
  <c r="L124" i="30"/>
  <c r="F122" i="30"/>
  <c r="H120" i="30"/>
  <c r="F108" i="30"/>
  <c r="H106" i="30"/>
  <c r="J104" i="30"/>
  <c r="L102" i="30"/>
  <c r="F100" i="30"/>
  <c r="H98" i="30"/>
  <c r="H87" i="30"/>
  <c r="F81" i="30"/>
  <c r="H79" i="30"/>
  <c r="F62" i="30"/>
  <c r="H60" i="30"/>
  <c r="F54" i="30"/>
  <c r="F43" i="30"/>
  <c r="H41" i="30"/>
  <c r="J39" i="30"/>
  <c r="L37" i="30"/>
  <c r="H188" i="30"/>
  <c r="J131" i="30"/>
  <c r="L129" i="30"/>
  <c r="F127" i="30"/>
  <c r="F125" i="30"/>
  <c r="H123" i="30"/>
  <c r="J121" i="30"/>
  <c r="L119" i="30"/>
  <c r="H109" i="30"/>
  <c r="J107" i="30"/>
  <c r="L105" i="30"/>
  <c r="F103" i="30"/>
  <c r="H101" i="30"/>
  <c r="J99" i="30"/>
  <c r="L97" i="30"/>
  <c r="F84" i="30"/>
  <c r="H82" i="30"/>
  <c r="F76" i="30"/>
  <c r="F65" i="30"/>
  <c r="H63" i="30"/>
  <c r="F57" i="30"/>
  <c r="H55" i="30"/>
  <c r="J42" i="30"/>
  <c r="L40" i="30"/>
  <c r="L108" i="30"/>
  <c r="F106" i="30"/>
  <c r="H104" i="30"/>
  <c r="J102" i="30"/>
  <c r="L100" i="30"/>
  <c r="F98" i="30"/>
  <c r="L43" i="30"/>
  <c r="F41" i="30"/>
  <c r="H39" i="30"/>
  <c r="J37" i="30"/>
  <c r="L35" i="30"/>
  <c r="F33" i="30"/>
  <c r="H31" i="30"/>
  <c r="H20" i="30"/>
  <c r="J18" i="30"/>
  <c r="L16" i="30"/>
  <c r="F14" i="30"/>
  <c r="H12" i="30"/>
  <c r="J10" i="30"/>
  <c r="L263" i="30"/>
  <c r="J241" i="30"/>
  <c r="F123" i="30"/>
  <c r="H121" i="30"/>
  <c r="J119" i="30"/>
  <c r="F109" i="30"/>
  <c r="H107" i="30"/>
  <c r="J105" i="30"/>
  <c r="L103" i="30"/>
  <c r="F101" i="30"/>
  <c r="H99" i="30"/>
  <c r="J97" i="30"/>
  <c r="H53" i="30"/>
  <c r="H42" i="30"/>
  <c r="J40" i="30"/>
  <c r="L38" i="30"/>
  <c r="F36" i="30"/>
  <c r="H34" i="30"/>
  <c r="J32" i="30"/>
  <c r="J21" i="30"/>
  <c r="L19" i="30"/>
  <c r="F17" i="30"/>
  <c r="H15" i="30"/>
  <c r="J13" i="30"/>
  <c r="L11" i="30"/>
  <c r="F9" i="30"/>
  <c r="L185" i="30"/>
  <c r="F126" i="30"/>
  <c r="J108" i="30"/>
  <c r="L98" i="30"/>
  <c r="F85" i="30"/>
  <c r="H75" i="30"/>
  <c r="L41" i="30"/>
  <c r="L36" i="30"/>
  <c r="L33" i="30"/>
  <c r="F20" i="30"/>
  <c r="H17" i="30"/>
  <c r="H16" i="30"/>
  <c r="H14" i="30"/>
  <c r="H13" i="30"/>
  <c r="H10" i="30"/>
  <c r="F260" i="30"/>
  <c r="L120" i="30"/>
  <c r="L79" i="30"/>
  <c r="H56" i="30"/>
  <c r="J35" i="30"/>
  <c r="L32" i="30"/>
  <c r="L31" i="30"/>
  <c r="F19" i="30"/>
  <c r="F18" i="30"/>
  <c r="F16" i="30"/>
  <c r="F15" i="30"/>
  <c r="F12" i="30"/>
  <c r="H9" i="30"/>
  <c r="H102" i="30"/>
  <c r="L60" i="30"/>
  <c r="J43" i="30"/>
  <c r="J41" i="30"/>
  <c r="H37" i="30"/>
  <c r="J34" i="30"/>
  <c r="J33" i="30"/>
  <c r="J31" i="30"/>
  <c r="F11" i="30"/>
  <c r="F10" i="30"/>
  <c r="F130" i="30"/>
  <c r="H124" i="30"/>
  <c r="L106" i="30"/>
  <c r="H83" i="30"/>
  <c r="L82" i="30"/>
  <c r="H43" i="30"/>
  <c r="J38" i="30"/>
  <c r="H36" i="30"/>
  <c r="H35" i="30"/>
  <c r="H33" i="30"/>
  <c r="H32" i="30"/>
  <c r="H130" i="30"/>
  <c r="L87" i="30"/>
  <c r="H64" i="30"/>
  <c r="J54" i="30"/>
  <c r="J84" i="30"/>
  <c r="L39" i="30"/>
  <c r="F37" i="30"/>
  <c r="F35" i="30"/>
  <c r="F34" i="30"/>
  <c r="F31" i="30"/>
  <c r="J128" i="30"/>
  <c r="J100" i="30"/>
  <c r="F77" i="30"/>
  <c r="H84" i="30"/>
  <c r="F38" i="30"/>
  <c r="L21" i="30"/>
  <c r="L20" i="30"/>
  <c r="L18" i="30"/>
  <c r="L17" i="30"/>
  <c r="L14" i="30"/>
  <c r="H60" i="31"/>
  <c r="J189" i="30"/>
  <c r="F171" i="30"/>
  <c r="J122" i="30"/>
  <c r="J81" i="30"/>
  <c r="F58" i="30"/>
  <c r="F86" i="30"/>
  <c r="F39" i="30"/>
  <c r="J20" i="30"/>
  <c r="J19" i="30"/>
  <c r="J16" i="30"/>
  <c r="L13" i="30"/>
  <c r="L12" i="30"/>
  <c r="L10" i="30"/>
  <c r="L9" i="30"/>
  <c r="J62" i="30"/>
  <c r="J14" i="30"/>
  <c r="C34" i="28"/>
  <c r="E160" i="27"/>
  <c r="D146" i="27"/>
  <c r="C132" i="27"/>
  <c r="G76" i="27"/>
  <c r="F104" i="30"/>
  <c r="H21" i="30"/>
  <c r="C48" i="28"/>
  <c r="D160" i="27"/>
  <c r="C146" i="27"/>
  <c r="G90" i="27"/>
  <c r="J12" i="30"/>
  <c r="C160" i="27"/>
  <c r="G104" i="27"/>
  <c r="F90" i="27"/>
  <c r="E76" i="27"/>
  <c r="D62" i="27"/>
  <c r="J11" i="30"/>
  <c r="G20" i="28"/>
  <c r="G118" i="27"/>
  <c r="F104" i="27"/>
  <c r="E90" i="27"/>
  <c r="D76" i="27"/>
  <c r="J169" i="30"/>
  <c r="H18" i="30"/>
  <c r="G132" i="27"/>
  <c r="F118" i="27"/>
  <c r="E104" i="27"/>
  <c r="D90" i="27"/>
  <c r="C76" i="27"/>
  <c r="H40" i="30"/>
  <c r="G48" i="28"/>
  <c r="F34" i="28"/>
  <c r="E20" i="28"/>
  <c r="G146" i="27"/>
  <c r="F132" i="27"/>
  <c r="E118" i="27"/>
  <c r="D104" i="27"/>
  <c r="G160" i="27"/>
  <c r="F146" i="27"/>
  <c r="E132" i="27"/>
  <c r="D118" i="27"/>
  <c r="C104" i="27"/>
  <c r="E48" i="28"/>
  <c r="E62" i="27"/>
  <c r="C48" i="27"/>
  <c r="D160" i="26"/>
  <c r="C146" i="26"/>
  <c r="G90" i="26"/>
  <c r="F76" i="26"/>
  <c r="E62" i="26"/>
  <c r="D48" i="26"/>
  <c r="C34" i="26"/>
  <c r="H109" i="25"/>
  <c r="J107" i="25"/>
  <c r="F103" i="25"/>
  <c r="H101" i="25"/>
  <c r="J99" i="25"/>
  <c r="F84" i="25"/>
  <c r="H82" i="25"/>
  <c r="J80" i="25"/>
  <c r="F76" i="25"/>
  <c r="F65" i="25"/>
  <c r="H63" i="25"/>
  <c r="J61" i="25"/>
  <c r="F57" i="25"/>
  <c r="H55" i="25"/>
  <c r="J53" i="25"/>
  <c r="J42" i="25"/>
  <c r="F38" i="25"/>
  <c r="H36" i="25"/>
  <c r="J34" i="25"/>
  <c r="L32" i="25"/>
  <c r="L21" i="25"/>
  <c r="F19" i="25"/>
  <c r="H17" i="25"/>
  <c r="J15" i="25"/>
  <c r="D132" i="27"/>
  <c r="C62" i="27"/>
  <c r="C160" i="26"/>
  <c r="G104" i="26"/>
  <c r="F90" i="26"/>
  <c r="E76" i="26"/>
  <c r="D62" i="26"/>
  <c r="C48" i="26"/>
  <c r="F106" i="25"/>
  <c r="H104" i="25"/>
  <c r="J102" i="25"/>
  <c r="F98" i="25"/>
  <c r="F87" i="25"/>
  <c r="H85" i="25"/>
  <c r="J83" i="25"/>
  <c r="F79" i="25"/>
  <c r="H77" i="25"/>
  <c r="J75" i="25"/>
  <c r="J64" i="25"/>
  <c r="F60" i="25"/>
  <c r="H58" i="25"/>
  <c r="J56" i="25"/>
  <c r="L43" i="25"/>
  <c r="F41" i="25"/>
  <c r="H39" i="25"/>
  <c r="J37" i="25"/>
  <c r="L35" i="25"/>
  <c r="F33" i="25"/>
  <c r="H31" i="25"/>
  <c r="J15" i="30"/>
  <c r="D34" i="28"/>
  <c r="G20" i="27"/>
  <c r="G118" i="26"/>
  <c r="F104" i="26"/>
  <c r="E90" i="26"/>
  <c r="D76" i="26"/>
  <c r="C62" i="26"/>
  <c r="F109" i="25"/>
  <c r="H107" i="25"/>
  <c r="J105" i="25"/>
  <c r="F101" i="25"/>
  <c r="H99" i="25"/>
  <c r="J97" i="25"/>
  <c r="J86" i="25"/>
  <c r="F82" i="25"/>
  <c r="H80" i="25"/>
  <c r="J78" i="25"/>
  <c r="F63" i="25"/>
  <c r="H61" i="25"/>
  <c r="J59" i="25"/>
  <c r="F55" i="25"/>
  <c r="H53" i="25"/>
  <c r="H42" i="25"/>
  <c r="J40" i="25"/>
  <c r="L38" i="25"/>
  <c r="F36" i="25"/>
  <c r="H34" i="25"/>
  <c r="J32" i="25"/>
  <c r="J21" i="25"/>
  <c r="C118" i="27"/>
  <c r="G34" i="27"/>
  <c r="F20" i="27"/>
  <c r="G132" i="26"/>
  <c r="F118" i="26"/>
  <c r="E104" i="26"/>
  <c r="D90" i="26"/>
  <c r="C76" i="26"/>
  <c r="G20" i="26"/>
  <c r="J108" i="25"/>
  <c r="F104" i="25"/>
  <c r="H102" i="25"/>
  <c r="J100" i="25"/>
  <c r="F85" i="25"/>
  <c r="H83" i="25"/>
  <c r="J81" i="25"/>
  <c r="F77" i="25"/>
  <c r="H75" i="25"/>
  <c r="H64" i="25"/>
  <c r="J62" i="25"/>
  <c r="F58" i="25"/>
  <c r="H56" i="25"/>
  <c r="J54" i="25"/>
  <c r="J43" i="25"/>
  <c r="F39" i="25"/>
  <c r="H37" i="25"/>
  <c r="J35" i="25"/>
  <c r="F31" i="25"/>
  <c r="F20" i="25"/>
  <c r="H18" i="25"/>
  <c r="J16" i="25"/>
  <c r="L14" i="25"/>
  <c r="C20" i="28"/>
  <c r="F76" i="27"/>
  <c r="G48" i="27"/>
  <c r="F34" i="27"/>
  <c r="E20" i="27"/>
  <c r="G146" i="26"/>
  <c r="F132" i="26"/>
  <c r="E118" i="26"/>
  <c r="D104" i="26"/>
  <c r="C90" i="26"/>
  <c r="G34" i="26"/>
  <c r="F20" i="26"/>
  <c r="F107" i="25"/>
  <c r="H105" i="25"/>
  <c r="J103" i="25"/>
  <c r="F99" i="25"/>
  <c r="H97" i="25"/>
  <c r="H86" i="25"/>
  <c r="J84" i="25"/>
  <c r="F80" i="25"/>
  <c r="H78" i="25"/>
  <c r="J76" i="25"/>
  <c r="J65" i="25"/>
  <c r="F61" i="25"/>
  <c r="H59" i="25"/>
  <c r="J57" i="25"/>
  <c r="F53" i="25"/>
  <c r="F42" i="25"/>
  <c r="H40" i="25"/>
  <c r="J38" i="25"/>
  <c r="F34" i="25"/>
  <c r="H32" i="25"/>
  <c r="H21" i="25"/>
  <c r="J19" i="25"/>
  <c r="L17" i="25"/>
  <c r="F15" i="25"/>
  <c r="H13" i="25"/>
  <c r="C160" i="28"/>
  <c r="F132" i="28"/>
  <c r="F160" i="27"/>
  <c r="F48" i="27"/>
  <c r="E34" i="27"/>
  <c r="D20" i="27"/>
  <c r="G160" i="26"/>
  <c r="F146" i="26"/>
  <c r="E132" i="26"/>
  <c r="D118" i="26"/>
  <c r="C104" i="26"/>
  <c r="G48" i="26"/>
  <c r="F34" i="26"/>
  <c r="E20" i="26"/>
  <c r="H108" i="25"/>
  <c r="J106" i="25"/>
  <c r="F102" i="25"/>
  <c r="H100" i="25"/>
  <c r="J98" i="25"/>
  <c r="J87" i="25"/>
  <c r="F83" i="25"/>
  <c r="H81" i="25"/>
  <c r="J79" i="25"/>
  <c r="F75" i="25"/>
  <c r="F64" i="25"/>
  <c r="H62" i="25"/>
  <c r="J60" i="25"/>
  <c r="F56" i="25"/>
  <c r="H54" i="25"/>
  <c r="H43" i="25"/>
  <c r="J41" i="25"/>
  <c r="F37" i="25"/>
  <c r="H35" i="25"/>
  <c r="J33" i="25"/>
  <c r="L31" i="25"/>
  <c r="L20" i="25"/>
  <c r="F18" i="25"/>
  <c r="H16" i="25"/>
  <c r="E118" i="28"/>
  <c r="G62" i="27"/>
  <c r="E48" i="27"/>
  <c r="D34" i="27"/>
  <c r="C20" i="27"/>
  <c r="F160" i="26"/>
  <c r="E146" i="26"/>
  <c r="D132" i="26"/>
  <c r="C118" i="26"/>
  <c r="G62" i="26"/>
  <c r="F48" i="26"/>
  <c r="E34" i="26"/>
  <c r="D20" i="26"/>
  <c r="J109" i="25"/>
  <c r="F105" i="25"/>
  <c r="H103" i="25"/>
  <c r="J101" i="25"/>
  <c r="F97" i="25"/>
  <c r="F86" i="25"/>
  <c r="H84" i="25"/>
  <c r="J82" i="25"/>
  <c r="F78" i="25"/>
  <c r="H76" i="25"/>
  <c r="H65" i="25"/>
  <c r="J63" i="25"/>
  <c r="F59" i="25"/>
  <c r="H57" i="25"/>
  <c r="J55" i="25"/>
  <c r="F40" i="25"/>
  <c r="H38" i="25"/>
  <c r="J36" i="25"/>
  <c r="F32" i="25"/>
  <c r="F21" i="25"/>
  <c r="H19" i="25"/>
  <c r="J17" i="25"/>
  <c r="L15" i="25"/>
  <c r="F13" i="25"/>
  <c r="F62" i="27"/>
  <c r="C34" i="27"/>
  <c r="C132" i="26"/>
  <c r="L102" i="25"/>
  <c r="L37" i="25"/>
  <c r="J20" i="25"/>
  <c r="H14" i="25"/>
  <c r="J13" i="25"/>
  <c r="L11" i="25"/>
  <c r="F9" i="25"/>
  <c r="H106" i="24"/>
  <c r="J104" i="24"/>
  <c r="L102" i="24"/>
  <c r="H98" i="24"/>
  <c r="J85" i="24"/>
  <c r="F81" i="24"/>
  <c r="J77" i="24"/>
  <c r="H60" i="24"/>
  <c r="H41" i="24"/>
  <c r="J39" i="24"/>
  <c r="L37" i="24"/>
  <c r="F35" i="24"/>
  <c r="H33" i="24"/>
  <c r="J31" i="24"/>
  <c r="J20" i="24"/>
  <c r="L18" i="24"/>
  <c r="H14" i="24"/>
  <c r="J12" i="24"/>
  <c r="L10" i="24"/>
  <c r="E147" i="22"/>
  <c r="F62" i="26"/>
  <c r="H79" i="25"/>
  <c r="H60" i="25"/>
  <c r="H20" i="25"/>
  <c r="L18" i="25"/>
  <c r="F17" i="25"/>
  <c r="H12" i="25"/>
  <c r="H10" i="25"/>
  <c r="H109" i="24"/>
  <c r="J107" i="24"/>
  <c r="L105" i="24"/>
  <c r="H101" i="24"/>
  <c r="J99" i="24"/>
  <c r="L97" i="24"/>
  <c r="F84" i="24"/>
  <c r="J80" i="24"/>
  <c r="F76" i="24"/>
  <c r="H63" i="24"/>
  <c r="L59" i="24"/>
  <c r="H55" i="24"/>
  <c r="J42" i="24"/>
  <c r="L40" i="24"/>
  <c r="F38" i="24"/>
  <c r="H36" i="24"/>
  <c r="J34" i="24"/>
  <c r="L32" i="24"/>
  <c r="L21" i="24"/>
  <c r="H17" i="24"/>
  <c r="J15" i="24"/>
  <c r="L13" i="24"/>
  <c r="H9" i="24"/>
  <c r="H106" i="25"/>
  <c r="L83" i="25"/>
  <c r="L64" i="25"/>
  <c r="H41" i="25"/>
  <c r="J31" i="25"/>
  <c r="J18" i="25"/>
  <c r="H15" i="25"/>
  <c r="F14" i="25"/>
  <c r="J11" i="25"/>
  <c r="L9" i="25"/>
  <c r="L108" i="24"/>
  <c r="H104" i="24"/>
  <c r="J102" i="24"/>
  <c r="L100" i="24"/>
  <c r="L43" i="24"/>
  <c r="H39" i="24"/>
  <c r="J37" i="24"/>
  <c r="L35" i="24"/>
  <c r="H31" i="24"/>
  <c r="H20" i="24"/>
  <c r="J18" i="24"/>
  <c r="L16" i="24"/>
  <c r="H12" i="24"/>
  <c r="J10" i="24"/>
  <c r="G161" i="22"/>
  <c r="C147" i="22"/>
  <c r="G133" i="22"/>
  <c r="E48" i="26"/>
  <c r="F54" i="25"/>
  <c r="L16" i="25"/>
  <c r="F12" i="25"/>
  <c r="F10" i="25"/>
  <c r="H107" i="24"/>
  <c r="J105" i="24"/>
  <c r="L103" i="24"/>
  <c r="F101" i="24"/>
  <c r="H99" i="24"/>
  <c r="J97" i="24"/>
  <c r="J86" i="24"/>
  <c r="F82" i="24"/>
  <c r="J78" i="24"/>
  <c r="L65" i="24"/>
  <c r="H61" i="24"/>
  <c r="L57" i="24"/>
  <c r="H53" i="24"/>
  <c r="H42" i="24"/>
  <c r="J40" i="24"/>
  <c r="L38" i="24"/>
  <c r="F36" i="24"/>
  <c r="H34" i="24"/>
  <c r="J32" i="24"/>
  <c r="J21" i="24"/>
  <c r="L19" i="24"/>
  <c r="H15" i="24"/>
  <c r="J13" i="24"/>
  <c r="L11" i="24"/>
  <c r="F161" i="22"/>
  <c r="E62" i="28"/>
  <c r="E160" i="26"/>
  <c r="F100" i="25"/>
  <c r="H87" i="25"/>
  <c r="J77" i="25"/>
  <c r="J58" i="25"/>
  <c r="F35" i="25"/>
  <c r="H11" i="25"/>
  <c r="J9" i="25"/>
  <c r="J108" i="24"/>
  <c r="L106" i="24"/>
  <c r="H102" i="24"/>
  <c r="J100" i="24"/>
  <c r="L98" i="24"/>
  <c r="J43" i="24"/>
  <c r="L41" i="24"/>
  <c r="H37" i="24"/>
  <c r="J35" i="24"/>
  <c r="L33" i="24"/>
  <c r="H18" i="24"/>
  <c r="J16" i="24"/>
  <c r="L14" i="24"/>
  <c r="H10" i="24"/>
  <c r="E161" i="22"/>
  <c r="E133" i="22"/>
  <c r="D34" i="26"/>
  <c r="J104" i="25"/>
  <c r="J39" i="25"/>
  <c r="L19" i="25"/>
  <c r="F16" i="25"/>
  <c r="L10" i="25"/>
  <c r="L109" i="24"/>
  <c r="H105" i="24"/>
  <c r="J103" i="24"/>
  <c r="L101" i="24"/>
  <c r="H97" i="24"/>
  <c r="J84" i="24"/>
  <c r="F80" i="24"/>
  <c r="J76" i="24"/>
  <c r="H59" i="24"/>
  <c r="H40" i="24"/>
  <c r="J38" i="24"/>
  <c r="L36" i="24"/>
  <c r="F34" i="24"/>
  <c r="H32" i="24"/>
  <c r="H21" i="24"/>
  <c r="J19" i="24"/>
  <c r="L17" i="24"/>
  <c r="H13" i="24"/>
  <c r="J11" i="24"/>
  <c r="L9" i="24"/>
  <c r="D161" i="22"/>
  <c r="H147" i="22"/>
  <c r="E146" i="27"/>
  <c r="D48" i="27"/>
  <c r="D146" i="26"/>
  <c r="F81" i="25"/>
  <c r="F62" i="25"/>
  <c r="L105" i="25"/>
  <c r="L13" i="25"/>
  <c r="L12" i="25"/>
  <c r="F11" i="25"/>
  <c r="H9" i="25"/>
  <c r="H108" i="24"/>
  <c r="J106" i="24"/>
  <c r="L104" i="24"/>
  <c r="H100" i="24"/>
  <c r="J98" i="24"/>
  <c r="H43" i="24"/>
  <c r="J41" i="24"/>
  <c r="L39" i="24"/>
  <c r="H35" i="24"/>
  <c r="J33" i="24"/>
  <c r="L31" i="24"/>
  <c r="L20" i="24"/>
  <c r="H16" i="24"/>
  <c r="J14" i="24"/>
  <c r="L12" i="24"/>
  <c r="C161" i="22"/>
  <c r="G147" i="22"/>
  <c r="C133" i="22"/>
  <c r="H98" i="25"/>
  <c r="J12" i="25"/>
  <c r="L217" i="24"/>
  <c r="F127" i="24"/>
  <c r="F130" i="24"/>
  <c r="F97" i="24"/>
  <c r="F86" i="24"/>
  <c r="H76" i="24"/>
  <c r="H65" i="24"/>
  <c r="J55" i="24"/>
  <c r="H119" i="22"/>
  <c r="D105" i="22"/>
  <c r="H91" i="22"/>
  <c r="D77" i="22"/>
  <c r="H63" i="22"/>
  <c r="D49" i="22"/>
  <c r="H35" i="22"/>
  <c r="G21" i="22"/>
  <c r="E162" i="21"/>
  <c r="H33" i="25"/>
  <c r="L265" i="24"/>
  <c r="F237" i="24"/>
  <c r="F240" i="24"/>
  <c r="F207" i="24"/>
  <c r="J131" i="24"/>
  <c r="L121" i="24"/>
  <c r="J101" i="24"/>
  <c r="L80" i="24"/>
  <c r="L83" i="24"/>
  <c r="H38" i="24"/>
  <c r="F21" i="24"/>
  <c r="H11" i="24"/>
  <c r="F147" i="22"/>
  <c r="G119" i="22"/>
  <c r="C105" i="22"/>
  <c r="G91" i="22"/>
  <c r="C77" i="22"/>
  <c r="G63" i="22"/>
  <c r="C49" i="22"/>
  <c r="G35" i="22"/>
  <c r="F21" i="22"/>
  <c r="J85" i="25"/>
  <c r="J83" i="24"/>
  <c r="F59" i="24"/>
  <c r="L64" i="24"/>
  <c r="L42" i="24"/>
  <c r="L15" i="24"/>
  <c r="D147" i="22"/>
  <c r="F119" i="22"/>
  <c r="F91" i="22"/>
  <c r="F63" i="22"/>
  <c r="F35" i="22"/>
  <c r="E21" i="22"/>
  <c r="C162" i="21"/>
  <c r="C148" i="21"/>
  <c r="C134" i="21"/>
  <c r="C120" i="21"/>
  <c r="J10" i="25"/>
  <c r="H125" i="24"/>
  <c r="F105" i="24"/>
  <c r="F108" i="24"/>
  <c r="H84" i="24"/>
  <c r="H79" i="24"/>
  <c r="J63" i="24"/>
  <c r="L53" i="24"/>
  <c r="J58" i="24"/>
  <c r="F32" i="24"/>
  <c r="F16" i="24"/>
  <c r="E119" i="22"/>
  <c r="E91" i="22"/>
  <c r="E63" i="22"/>
  <c r="E35" i="22"/>
  <c r="D21" i="22"/>
  <c r="C90" i="27"/>
  <c r="G76" i="26"/>
  <c r="L75" i="25"/>
  <c r="H235" i="24"/>
  <c r="F215" i="24"/>
  <c r="F218" i="24"/>
  <c r="L129" i="24"/>
  <c r="J109" i="24"/>
  <c r="L99" i="24"/>
  <c r="F79" i="24"/>
  <c r="H87" i="24"/>
  <c r="J36" i="24"/>
  <c r="H19" i="24"/>
  <c r="J9" i="24"/>
  <c r="D119" i="22"/>
  <c r="H105" i="22"/>
  <c r="D91" i="22"/>
  <c r="H77" i="22"/>
  <c r="D63" i="22"/>
  <c r="H49" i="22"/>
  <c r="D35" i="22"/>
  <c r="C21" i="22"/>
  <c r="C20" i="26"/>
  <c r="L56" i="25"/>
  <c r="L239" i="24"/>
  <c r="J219" i="24"/>
  <c r="L209" i="24"/>
  <c r="F119" i="24"/>
  <c r="F78" i="24"/>
  <c r="H57" i="24"/>
  <c r="F62" i="24"/>
  <c r="F43" i="24"/>
  <c r="H133" i="22"/>
  <c r="C119" i="22"/>
  <c r="G105" i="22"/>
  <c r="C91" i="22"/>
  <c r="G77" i="22"/>
  <c r="C63" i="22"/>
  <c r="G49" i="22"/>
  <c r="C35" i="22"/>
  <c r="F108" i="25"/>
  <c r="J14" i="25"/>
  <c r="F229" i="24"/>
  <c r="J123" i="24"/>
  <c r="H103" i="24"/>
  <c r="J82" i="24"/>
  <c r="L61" i="24"/>
  <c r="F40" i="24"/>
  <c r="F13" i="24"/>
  <c r="F133" i="22"/>
  <c r="F105" i="22"/>
  <c r="F77" i="22"/>
  <c r="F49" i="22"/>
  <c r="F43" i="25"/>
  <c r="E106" i="21"/>
  <c r="C78" i="21"/>
  <c r="F64" i="21"/>
  <c r="D36" i="21"/>
  <c r="F196" i="24"/>
  <c r="J17" i="24"/>
  <c r="F148" i="21"/>
  <c r="D106" i="21"/>
  <c r="E64" i="21"/>
  <c r="C36" i="21"/>
  <c r="P22" i="21"/>
  <c r="F22" i="21"/>
  <c r="E49" i="22"/>
  <c r="E148" i="21"/>
  <c r="C106" i="21"/>
  <c r="F92" i="21"/>
  <c r="D64" i="21"/>
  <c r="O22" i="21"/>
  <c r="E22" i="21"/>
  <c r="H191" i="24"/>
  <c r="E77" i="22"/>
  <c r="D148" i="21"/>
  <c r="E92" i="21"/>
  <c r="C64" i="21"/>
  <c r="F50" i="21"/>
  <c r="N22" i="21"/>
  <c r="D22" i="21"/>
  <c r="H169" i="24"/>
  <c r="E105" i="22"/>
  <c r="S21" i="22"/>
  <c r="F162" i="21"/>
  <c r="F120" i="21"/>
  <c r="D92" i="21"/>
  <c r="E50" i="21"/>
  <c r="C22" i="21"/>
  <c r="J233" i="24"/>
  <c r="H213" i="24"/>
  <c r="F193" i="24"/>
  <c r="L34" i="24"/>
  <c r="H161" i="22"/>
  <c r="H21" i="22"/>
  <c r="D162" i="21"/>
  <c r="F134" i="21"/>
  <c r="E120" i="21"/>
  <c r="C92" i="21"/>
  <c r="F78" i="21"/>
  <c r="D50" i="21"/>
  <c r="E134" i="21"/>
  <c r="D120" i="21"/>
  <c r="E78" i="21"/>
  <c r="C50" i="21"/>
  <c r="F36" i="21"/>
  <c r="L107" i="24"/>
  <c r="X160" i="18"/>
  <c r="F163" i="24"/>
  <c r="D133" i="22"/>
  <c r="D134" i="21"/>
  <c r="D78" i="21"/>
  <c r="U160" i="18"/>
  <c r="M160" i="18"/>
  <c r="F106" i="21"/>
  <c r="L160" i="18"/>
  <c r="D160" i="18"/>
  <c r="V160" i="18"/>
  <c r="X148" i="18"/>
  <c r="O148" i="18"/>
  <c r="F148" i="18"/>
  <c r="W134" i="18"/>
  <c r="O134" i="18"/>
  <c r="G134" i="18"/>
  <c r="C132" i="18"/>
  <c r="U118" i="18"/>
  <c r="M118" i="18"/>
  <c r="E118" i="18"/>
  <c r="C106" i="18"/>
  <c r="W104" i="18"/>
  <c r="O104" i="18"/>
  <c r="G104" i="18"/>
  <c r="U92" i="18"/>
  <c r="M92" i="18"/>
  <c r="E92" i="18"/>
  <c r="W78" i="18"/>
  <c r="O78" i="18"/>
  <c r="G78" i="18"/>
  <c r="C76" i="18"/>
  <c r="U62" i="18"/>
  <c r="M62" i="18"/>
  <c r="E62" i="18"/>
  <c r="C50" i="18"/>
  <c r="W148" i="18"/>
  <c r="N148" i="18"/>
  <c r="E148" i="18"/>
  <c r="X146" i="18"/>
  <c r="P146" i="18"/>
  <c r="V134" i="18"/>
  <c r="N134" i="18"/>
  <c r="F134" i="18"/>
  <c r="X120" i="18"/>
  <c r="P120" i="18"/>
  <c r="L118" i="18"/>
  <c r="D118" i="18"/>
  <c r="V104" i="18"/>
  <c r="N104" i="18"/>
  <c r="F104" i="18"/>
  <c r="L92" i="18"/>
  <c r="D92" i="18"/>
  <c r="X90" i="18"/>
  <c r="P90" i="18"/>
  <c r="V78" i="18"/>
  <c r="N78" i="18"/>
  <c r="F78" i="18"/>
  <c r="X64" i="18"/>
  <c r="P64" i="18"/>
  <c r="L62" i="18"/>
  <c r="D62" i="18"/>
  <c r="V148" i="18"/>
  <c r="M148" i="18"/>
  <c r="D148" i="18"/>
  <c r="W146" i="18"/>
  <c r="O146" i="18"/>
  <c r="G146" i="18"/>
  <c r="U134" i="18"/>
  <c r="M134" i="18"/>
  <c r="E134" i="18"/>
  <c r="W120" i="18"/>
  <c r="O120" i="18"/>
  <c r="G120" i="18"/>
  <c r="C118" i="18"/>
  <c r="U104" i="18"/>
  <c r="M104" i="18"/>
  <c r="E104" i="18"/>
  <c r="C92" i="18"/>
  <c r="W90" i="18"/>
  <c r="O90" i="18"/>
  <c r="G90" i="18"/>
  <c r="U78" i="18"/>
  <c r="M78" i="18"/>
  <c r="E78" i="18"/>
  <c r="W64" i="18"/>
  <c r="O64" i="18"/>
  <c r="G64" i="18"/>
  <c r="C62" i="18"/>
  <c r="G160" i="18"/>
  <c r="U148" i="18"/>
  <c r="L148" i="18"/>
  <c r="C148" i="18"/>
  <c r="V146" i="18"/>
  <c r="N146" i="18"/>
  <c r="F146" i="18"/>
  <c r="L134" i="18"/>
  <c r="D134" i="18"/>
  <c r="X132" i="18"/>
  <c r="P132" i="18"/>
  <c r="V120" i="18"/>
  <c r="N120" i="18"/>
  <c r="F120" i="18"/>
  <c r="X106" i="18"/>
  <c r="P106" i="18"/>
  <c r="L104" i="18"/>
  <c r="D104" i="18"/>
  <c r="V90" i="18"/>
  <c r="N90" i="18"/>
  <c r="F90" i="18"/>
  <c r="L78" i="18"/>
  <c r="D78" i="18"/>
  <c r="X76" i="18"/>
  <c r="P76" i="18"/>
  <c r="V64" i="18"/>
  <c r="N64" i="18"/>
  <c r="F64" i="18"/>
  <c r="X50" i="18"/>
  <c r="P50" i="18"/>
  <c r="L48" i="18"/>
  <c r="D48" i="18"/>
  <c r="P160" i="18"/>
  <c r="F160" i="18"/>
  <c r="U146" i="18"/>
  <c r="M146" i="18"/>
  <c r="E146" i="18"/>
  <c r="C134" i="18"/>
  <c r="W132" i="18"/>
  <c r="O132" i="18"/>
  <c r="G132" i="18"/>
  <c r="U120" i="18"/>
  <c r="M120" i="18"/>
  <c r="E120" i="18"/>
  <c r="W106" i="18"/>
  <c r="O106" i="18"/>
  <c r="G106" i="18"/>
  <c r="C104" i="18"/>
  <c r="U90" i="18"/>
  <c r="M90" i="18"/>
  <c r="E90" i="18"/>
  <c r="C78" i="18"/>
  <c r="W76" i="18"/>
  <c r="O76" i="18"/>
  <c r="G76" i="18"/>
  <c r="U64" i="18"/>
  <c r="M64" i="18"/>
  <c r="E64" i="18"/>
  <c r="W50" i="18"/>
  <c r="O50" i="18"/>
  <c r="G50" i="18"/>
  <c r="C48" i="18"/>
  <c r="O160" i="18"/>
  <c r="E160" i="18"/>
  <c r="L146" i="18"/>
  <c r="D146" i="18"/>
  <c r="V132" i="18"/>
  <c r="N132" i="18"/>
  <c r="F132" i="18"/>
  <c r="L120" i="18"/>
  <c r="D120" i="18"/>
  <c r="X118" i="18"/>
  <c r="P118" i="18"/>
  <c r="V106" i="18"/>
  <c r="N106" i="18"/>
  <c r="F106" i="18"/>
  <c r="X92" i="18"/>
  <c r="P92" i="18"/>
  <c r="L90" i="18"/>
  <c r="D90" i="18"/>
  <c r="V76" i="18"/>
  <c r="N76" i="18"/>
  <c r="F76" i="18"/>
  <c r="L64" i="18"/>
  <c r="D64" i="18"/>
  <c r="X62" i="18"/>
  <c r="P62" i="18"/>
  <c r="V50" i="18"/>
  <c r="N50" i="18"/>
  <c r="F50" i="18"/>
  <c r="X36" i="18"/>
  <c r="P36" i="18"/>
  <c r="N160" i="18"/>
  <c r="C160" i="18"/>
  <c r="C146" i="18"/>
  <c r="U132" i="18"/>
  <c r="M132" i="18"/>
  <c r="E132" i="18"/>
  <c r="C120" i="18"/>
  <c r="W118" i="18"/>
  <c r="O118" i="18"/>
  <c r="G118" i="18"/>
  <c r="U106" i="18"/>
  <c r="M106" i="18"/>
  <c r="E106" i="18"/>
  <c r="W92" i="18"/>
  <c r="O92" i="18"/>
  <c r="G92" i="18"/>
  <c r="C90" i="18"/>
  <c r="U76" i="18"/>
  <c r="M76" i="18"/>
  <c r="E76" i="18"/>
  <c r="C64" i="18"/>
  <c r="W62" i="18"/>
  <c r="O62" i="18"/>
  <c r="G62" i="18"/>
  <c r="U50" i="18"/>
  <c r="M50" i="18"/>
  <c r="E50" i="18"/>
  <c r="N118" i="18"/>
  <c r="D76" i="18"/>
  <c r="V62" i="18"/>
  <c r="N48" i="18"/>
  <c r="W34" i="18"/>
  <c r="O34" i="18"/>
  <c r="G34" i="18"/>
  <c r="U22" i="18"/>
  <c r="M22" i="18"/>
  <c r="E22" i="18"/>
  <c r="W8" i="18"/>
  <c r="O8" i="18"/>
  <c r="G8" i="18"/>
  <c r="G49" i="17"/>
  <c r="F35" i="17"/>
  <c r="G23" i="17"/>
  <c r="U9" i="17"/>
  <c r="F118" i="18"/>
  <c r="X104" i="18"/>
  <c r="N62" i="18"/>
  <c r="M48" i="18"/>
  <c r="V34" i="18"/>
  <c r="N34" i="18"/>
  <c r="F34" i="18"/>
  <c r="L22" i="18"/>
  <c r="D22" i="18"/>
  <c r="X20" i="18"/>
  <c r="P20" i="18"/>
  <c r="V8" i="18"/>
  <c r="N8" i="18"/>
  <c r="F8" i="18"/>
  <c r="F49" i="17"/>
  <c r="G37" i="17"/>
  <c r="E35" i="17"/>
  <c r="F23" i="17"/>
  <c r="G21" i="17"/>
  <c r="E36" i="21"/>
  <c r="V93" i="19"/>
  <c r="L106" i="18"/>
  <c r="P104" i="18"/>
  <c r="F62" i="18"/>
  <c r="X48" i="18"/>
  <c r="G36" i="18"/>
  <c r="U34" i="18"/>
  <c r="M34" i="18"/>
  <c r="E34" i="18"/>
  <c r="C22" i="18"/>
  <c r="W20" i="18"/>
  <c r="O20" i="18"/>
  <c r="G20" i="18"/>
  <c r="U8" i="18"/>
  <c r="M8" i="18"/>
  <c r="E8" i="18"/>
  <c r="E49" i="17"/>
  <c r="F37" i="17"/>
  <c r="D35" i="17"/>
  <c r="E23" i="17"/>
  <c r="F21" i="17"/>
  <c r="D106" i="18"/>
  <c r="V92" i="18"/>
  <c r="L50" i="18"/>
  <c r="W48" i="18"/>
  <c r="G48" i="18"/>
  <c r="O36" i="18"/>
  <c r="F36" i="18"/>
  <c r="L34" i="18"/>
  <c r="D34" i="18"/>
  <c r="V20" i="18"/>
  <c r="N20" i="18"/>
  <c r="F20" i="18"/>
  <c r="L8" i="18"/>
  <c r="D8" i="18"/>
  <c r="D49" i="17"/>
  <c r="E37" i="17"/>
  <c r="C35" i="17"/>
  <c r="D23" i="17"/>
  <c r="E21" i="17"/>
  <c r="G9" i="17"/>
  <c r="W160" i="18"/>
  <c r="X134" i="18"/>
  <c r="N92" i="18"/>
  <c r="D50" i="18"/>
  <c r="V48" i="18"/>
  <c r="F48" i="18"/>
  <c r="W36" i="18"/>
  <c r="N36" i="18"/>
  <c r="E36" i="18"/>
  <c r="C34" i="18"/>
  <c r="U20" i="18"/>
  <c r="M20" i="18"/>
  <c r="E20" i="18"/>
  <c r="C8" i="18"/>
  <c r="C49" i="17"/>
  <c r="D37" i="17"/>
  <c r="C23" i="17"/>
  <c r="D21" i="17"/>
  <c r="F9" i="17"/>
  <c r="P148" i="18"/>
  <c r="P134" i="18"/>
  <c r="F92" i="18"/>
  <c r="X78" i="18"/>
  <c r="U48" i="18"/>
  <c r="E48" i="18"/>
  <c r="V36" i="18"/>
  <c r="M36" i="18"/>
  <c r="D36" i="18"/>
  <c r="X22" i="18"/>
  <c r="P22" i="18"/>
  <c r="L20" i="18"/>
  <c r="D20" i="18"/>
  <c r="C37" i="17"/>
  <c r="C21" i="17"/>
  <c r="E9" i="17"/>
  <c r="G148" i="18"/>
  <c r="L132" i="18"/>
  <c r="P78" i="18"/>
  <c r="P48" i="18"/>
  <c r="U36" i="18"/>
  <c r="L36" i="18"/>
  <c r="C36" i="18"/>
  <c r="W22" i="18"/>
  <c r="O22" i="18"/>
  <c r="G22" i="18"/>
  <c r="C20" i="18"/>
  <c r="D9" i="17"/>
  <c r="D132" i="18"/>
  <c r="P34" i="18"/>
  <c r="E119" i="17"/>
  <c r="D79" i="17"/>
  <c r="T21" i="17"/>
  <c r="V22" i="18"/>
  <c r="G161" i="16"/>
  <c r="F147" i="16"/>
  <c r="G135" i="16"/>
  <c r="E133" i="16"/>
  <c r="F121" i="16"/>
  <c r="O48" i="18"/>
  <c r="N22" i="18"/>
  <c r="G121" i="17"/>
  <c r="D105" i="17"/>
  <c r="C65" i="17"/>
  <c r="C9" i="17"/>
  <c r="F161" i="16"/>
  <c r="G149" i="16"/>
  <c r="E147" i="16"/>
  <c r="F135" i="16"/>
  <c r="F22" i="18"/>
  <c r="X8" i="18"/>
  <c r="G35" i="17"/>
  <c r="E161" i="16"/>
  <c r="F149" i="16"/>
  <c r="D147" i="16"/>
  <c r="E135" i="16"/>
  <c r="P8" i="18"/>
  <c r="G147" i="17"/>
  <c r="F107" i="17"/>
  <c r="C91" i="17"/>
  <c r="D161" i="16"/>
  <c r="E149" i="16"/>
  <c r="C147" i="16"/>
  <c r="D135" i="16"/>
  <c r="C121" i="16"/>
  <c r="V118" i="18"/>
  <c r="L76" i="18"/>
  <c r="C161" i="16"/>
  <c r="D149" i="16"/>
  <c r="C135" i="16"/>
  <c r="F133" i="17"/>
  <c r="E93" i="17"/>
  <c r="G161" i="17"/>
  <c r="C149" i="16"/>
  <c r="X34" i="18"/>
  <c r="G133" i="16"/>
  <c r="F133" i="16"/>
  <c r="D119" i="16"/>
  <c r="E107" i="16"/>
  <c r="C105" i="16"/>
  <c r="D93" i="16"/>
  <c r="C79" i="16"/>
  <c r="G49" i="16"/>
  <c r="F35" i="16"/>
  <c r="G23" i="16"/>
  <c r="U9" i="16"/>
  <c r="D161" i="15"/>
  <c r="C147" i="15"/>
  <c r="G91" i="15"/>
  <c r="F77" i="15"/>
  <c r="E63" i="15"/>
  <c r="D49" i="15"/>
  <c r="C35" i="15"/>
  <c r="E21" i="15"/>
  <c r="G163" i="14"/>
  <c r="D149" i="14"/>
  <c r="F121" i="14"/>
  <c r="C107" i="14"/>
  <c r="E79" i="14"/>
  <c r="G51" i="14"/>
  <c r="D37" i="14"/>
  <c r="D133" i="16"/>
  <c r="C119" i="16"/>
  <c r="D107" i="16"/>
  <c r="C93" i="16"/>
  <c r="G63" i="16"/>
  <c r="F49" i="16"/>
  <c r="G37" i="16"/>
  <c r="E35" i="16"/>
  <c r="F23" i="16"/>
  <c r="R21" i="16"/>
  <c r="G21" i="16"/>
  <c r="T9" i="16"/>
  <c r="C161" i="15"/>
  <c r="G105" i="15"/>
  <c r="F91" i="15"/>
  <c r="E77" i="15"/>
  <c r="D63" i="15"/>
  <c r="C49" i="15"/>
  <c r="D21" i="15"/>
  <c r="F163" i="14"/>
  <c r="C149" i="14"/>
  <c r="E121" i="14"/>
  <c r="G93" i="14"/>
  <c r="D79" i="14"/>
  <c r="F51" i="14"/>
  <c r="C37" i="14"/>
  <c r="C133" i="16"/>
  <c r="C107" i="16"/>
  <c r="G77" i="16"/>
  <c r="F63" i="16"/>
  <c r="G51" i="16"/>
  <c r="E49" i="16"/>
  <c r="F37" i="16"/>
  <c r="D35" i="16"/>
  <c r="E23" i="16"/>
  <c r="Q21" i="16"/>
  <c r="F21" i="16"/>
  <c r="S9" i="16"/>
  <c r="G119" i="15"/>
  <c r="F105" i="15"/>
  <c r="E91" i="15"/>
  <c r="D77" i="15"/>
  <c r="C63" i="15"/>
  <c r="C21" i="15"/>
  <c r="E163" i="14"/>
  <c r="G135" i="14"/>
  <c r="D121" i="14"/>
  <c r="F93" i="14"/>
  <c r="C79" i="14"/>
  <c r="E51" i="14"/>
  <c r="G23" i="14"/>
  <c r="G147" i="16"/>
  <c r="G91" i="16"/>
  <c r="F77" i="16"/>
  <c r="G65" i="16"/>
  <c r="E63" i="16"/>
  <c r="F51" i="16"/>
  <c r="D49" i="16"/>
  <c r="E37" i="16"/>
  <c r="C35" i="16"/>
  <c r="D23" i="16"/>
  <c r="E21" i="16"/>
  <c r="R9" i="16"/>
  <c r="G9" i="16"/>
  <c r="G133" i="15"/>
  <c r="F119" i="15"/>
  <c r="E105" i="15"/>
  <c r="D91" i="15"/>
  <c r="C77" i="15"/>
  <c r="D163" i="14"/>
  <c r="F135" i="14"/>
  <c r="C121" i="14"/>
  <c r="E93" i="14"/>
  <c r="G65" i="14"/>
  <c r="D51" i="14"/>
  <c r="F23" i="14"/>
  <c r="G121" i="16"/>
  <c r="G105" i="16"/>
  <c r="F91" i="16"/>
  <c r="G79" i="16"/>
  <c r="E77" i="16"/>
  <c r="F65" i="16"/>
  <c r="D63" i="16"/>
  <c r="E51" i="16"/>
  <c r="C49" i="16"/>
  <c r="D37" i="16"/>
  <c r="C23" i="16"/>
  <c r="D21" i="16"/>
  <c r="F9" i="16"/>
  <c r="G147" i="15"/>
  <c r="F133" i="15"/>
  <c r="E119" i="15"/>
  <c r="D105" i="15"/>
  <c r="C91" i="15"/>
  <c r="G35" i="15"/>
  <c r="C163" i="14"/>
  <c r="E135" i="14"/>
  <c r="G107" i="14"/>
  <c r="D93" i="14"/>
  <c r="F65" i="14"/>
  <c r="C51" i="14"/>
  <c r="E23" i="14"/>
  <c r="E121" i="16"/>
  <c r="G119" i="16"/>
  <c r="F105" i="16"/>
  <c r="G93" i="16"/>
  <c r="E91" i="16"/>
  <c r="F79" i="16"/>
  <c r="D77" i="16"/>
  <c r="E65" i="16"/>
  <c r="C63" i="16"/>
  <c r="D51" i="16"/>
  <c r="C37" i="16"/>
  <c r="C21" i="16"/>
  <c r="E9" i="16"/>
  <c r="G161" i="15"/>
  <c r="F147" i="15"/>
  <c r="E133" i="15"/>
  <c r="D119" i="15"/>
  <c r="C105" i="15"/>
  <c r="G49" i="15"/>
  <c r="F35" i="15"/>
  <c r="G149" i="14"/>
  <c r="D135" i="14"/>
  <c r="F107" i="14"/>
  <c r="C93" i="14"/>
  <c r="E65" i="14"/>
  <c r="G37" i="14"/>
  <c r="D23" i="14"/>
  <c r="D121" i="16"/>
  <c r="F119" i="16"/>
  <c r="G107" i="16"/>
  <c r="E105" i="16"/>
  <c r="F93" i="16"/>
  <c r="D91" i="16"/>
  <c r="E79" i="16"/>
  <c r="C77" i="16"/>
  <c r="D65" i="16"/>
  <c r="C51" i="16"/>
  <c r="D9" i="16"/>
  <c r="F161" i="15"/>
  <c r="E147" i="15"/>
  <c r="D133" i="15"/>
  <c r="C119" i="15"/>
  <c r="G63" i="15"/>
  <c r="F49" i="15"/>
  <c r="E35" i="15"/>
  <c r="G21" i="15"/>
  <c r="F149" i="14"/>
  <c r="C135" i="14"/>
  <c r="E107" i="14"/>
  <c r="G79" i="14"/>
  <c r="D65" i="14"/>
  <c r="F37" i="14"/>
  <c r="C23" i="14"/>
  <c r="D105" i="16"/>
  <c r="C65" i="16"/>
  <c r="C9" i="16"/>
  <c r="Q21" i="15"/>
  <c r="E149" i="14"/>
  <c r="C65" i="14"/>
  <c r="E160" i="13"/>
  <c r="W51" i="12"/>
  <c r="W47" i="12"/>
  <c r="W43" i="12"/>
  <c r="W39" i="12"/>
  <c r="W35" i="12"/>
  <c r="W31" i="12"/>
  <c r="W27" i="12"/>
  <c r="W23" i="12"/>
  <c r="W19" i="12"/>
  <c r="W15" i="12"/>
  <c r="A12" i="12"/>
  <c r="G54" i="12"/>
  <c r="E53" i="12"/>
  <c r="D61" i="11"/>
  <c r="D57" i="11"/>
  <c r="D53" i="11"/>
  <c r="D41" i="11"/>
  <c r="D37" i="11"/>
  <c r="D33" i="11"/>
  <c r="D17" i="11"/>
  <c r="D13" i="11"/>
  <c r="D9" i="11"/>
  <c r="L109" i="10"/>
  <c r="J103" i="10"/>
  <c r="L101" i="10"/>
  <c r="H86" i="10"/>
  <c r="J84" i="10"/>
  <c r="L82" i="10"/>
  <c r="H78" i="10"/>
  <c r="J76" i="10"/>
  <c r="J65" i="10"/>
  <c r="L63" i="10"/>
  <c r="F61" i="10"/>
  <c r="H59" i="10"/>
  <c r="J57" i="10"/>
  <c r="L55" i="10"/>
  <c r="F53" i="10"/>
  <c r="F42" i="10"/>
  <c r="G35" i="16"/>
  <c r="E49" i="15"/>
  <c r="F21" i="15"/>
  <c r="F79" i="14"/>
  <c r="D34" i="13"/>
  <c r="A13" i="12"/>
  <c r="F54" i="12"/>
  <c r="D105" i="11"/>
  <c r="D101" i="11"/>
  <c r="D97" i="11"/>
  <c r="D85" i="11"/>
  <c r="D81" i="11"/>
  <c r="D77" i="11"/>
  <c r="J106" i="10"/>
  <c r="L104" i="10"/>
  <c r="J98" i="10"/>
  <c r="J87" i="10"/>
  <c r="L85" i="10"/>
  <c r="H81" i="10"/>
  <c r="J79" i="10"/>
  <c r="L77" i="10"/>
  <c r="F64" i="10"/>
  <c r="H62" i="10"/>
  <c r="J60" i="10"/>
  <c r="L58" i="10"/>
  <c r="F56" i="10"/>
  <c r="H54" i="10"/>
  <c r="H43" i="10"/>
  <c r="J41" i="10"/>
  <c r="L39" i="10"/>
  <c r="F37" i="10"/>
  <c r="H35" i="10"/>
  <c r="J33" i="10"/>
  <c r="L31" i="10"/>
  <c r="F18" i="10"/>
  <c r="H16" i="10"/>
  <c r="J14" i="10"/>
  <c r="F10" i="10"/>
  <c r="M18" i="9"/>
  <c r="E18" i="9"/>
  <c r="G16" i="9"/>
  <c r="I14" i="9"/>
  <c r="M10" i="9"/>
  <c r="E10" i="9"/>
  <c r="F107" i="16"/>
  <c r="C91" i="16"/>
  <c r="E161" i="15"/>
  <c r="D64" i="11"/>
  <c r="D60" i="11"/>
  <c r="D56" i="11"/>
  <c r="D52" i="11"/>
  <c r="D40" i="11"/>
  <c r="D36" i="11"/>
  <c r="D32" i="11"/>
  <c r="D20" i="11"/>
  <c r="D16" i="11"/>
  <c r="D12" i="11"/>
  <c r="D8" i="11"/>
  <c r="J82" i="10"/>
  <c r="H76" i="10"/>
  <c r="H65" i="10"/>
  <c r="F59" i="10"/>
  <c r="H57" i="10"/>
  <c r="F40" i="10"/>
  <c r="J36" i="10"/>
  <c r="F32" i="10"/>
  <c r="H19" i="10"/>
  <c r="H11" i="10"/>
  <c r="I21" i="9"/>
  <c r="M17" i="9"/>
  <c r="E17" i="9"/>
  <c r="G15" i="9"/>
  <c r="I13" i="9"/>
  <c r="M9" i="9"/>
  <c r="E9" i="9"/>
  <c r="H109" i="8"/>
  <c r="J107" i="8"/>
  <c r="L105" i="8"/>
  <c r="H101" i="8"/>
  <c r="J99" i="8"/>
  <c r="L97" i="8"/>
  <c r="F84" i="8"/>
  <c r="J80" i="8"/>
  <c r="F76" i="8"/>
  <c r="H63" i="8"/>
  <c r="H55" i="8"/>
  <c r="J42" i="8"/>
  <c r="L40" i="8"/>
  <c r="H36" i="8"/>
  <c r="J34" i="8"/>
  <c r="L32" i="8"/>
  <c r="L21" i="8"/>
  <c r="D35" i="15"/>
  <c r="D108" i="11"/>
  <c r="D104" i="11"/>
  <c r="D100" i="11"/>
  <c r="D96" i="11"/>
  <c r="D84" i="11"/>
  <c r="D80" i="11"/>
  <c r="D76" i="11"/>
  <c r="I20" i="9"/>
  <c r="M16" i="9"/>
  <c r="E16" i="9"/>
  <c r="G14" i="9"/>
  <c r="I12" i="9"/>
  <c r="L108" i="8"/>
  <c r="H104" i="8"/>
  <c r="J102" i="8"/>
  <c r="L100" i="8"/>
  <c r="L43" i="8"/>
  <c r="H39" i="8"/>
  <c r="J37" i="8"/>
  <c r="L35" i="8"/>
  <c r="H31" i="8"/>
  <c r="H20" i="8"/>
  <c r="J18" i="8"/>
  <c r="L16" i="8"/>
  <c r="H12" i="8"/>
  <c r="J10" i="8"/>
  <c r="E93" i="16"/>
  <c r="D147" i="15"/>
  <c r="D107" i="14"/>
  <c r="C132" i="13"/>
  <c r="E55" i="12"/>
  <c r="D63" i="11"/>
  <c r="D59" i="11"/>
  <c r="D55" i="11"/>
  <c r="D39" i="11"/>
  <c r="D35" i="11"/>
  <c r="D31" i="11"/>
  <c r="D19" i="11"/>
  <c r="D15" i="11"/>
  <c r="D11" i="11"/>
  <c r="J107" i="10"/>
  <c r="J99" i="10"/>
  <c r="L86" i="10"/>
  <c r="H82" i="10"/>
  <c r="J80" i="10"/>
  <c r="L78" i="10"/>
  <c r="F65" i="10"/>
  <c r="H63" i="10"/>
  <c r="L59" i="10"/>
  <c r="F57" i="10"/>
  <c r="H55" i="10"/>
  <c r="J42" i="10"/>
  <c r="L40" i="10"/>
  <c r="F38" i="10"/>
  <c r="J34" i="10"/>
  <c r="L32" i="10"/>
  <c r="H17" i="10"/>
  <c r="J15" i="10"/>
  <c r="H9" i="10"/>
  <c r="G21" i="9"/>
  <c r="I19" i="9"/>
  <c r="M15" i="9"/>
  <c r="E15" i="9"/>
  <c r="G13" i="9"/>
  <c r="I11" i="9"/>
  <c r="G77" i="15"/>
  <c r="G121" i="14"/>
  <c r="E37" i="14"/>
  <c r="D107" i="11"/>
  <c r="D103" i="11"/>
  <c r="D99" i="11"/>
  <c r="D83" i="11"/>
  <c r="D79" i="11"/>
  <c r="D75" i="11"/>
  <c r="G20" i="9"/>
  <c r="I18" i="9"/>
  <c r="M14" i="9"/>
  <c r="E14" i="9"/>
  <c r="G12" i="9"/>
  <c r="I10" i="9"/>
  <c r="J108" i="8"/>
  <c r="L106" i="8"/>
  <c r="H102" i="8"/>
  <c r="J100" i="8"/>
  <c r="L98" i="8"/>
  <c r="J81" i="8"/>
  <c r="H64" i="8"/>
  <c r="H56" i="8"/>
  <c r="J43" i="8"/>
  <c r="L41" i="8"/>
  <c r="H37" i="8"/>
  <c r="J35" i="8"/>
  <c r="L33" i="8"/>
  <c r="H18" i="8"/>
  <c r="J16" i="8"/>
  <c r="L14" i="8"/>
  <c r="H10" i="8"/>
  <c r="E119" i="16"/>
  <c r="D79" i="16"/>
  <c r="T21" i="16"/>
  <c r="C133" i="15"/>
  <c r="D62" i="11"/>
  <c r="D58" i="11"/>
  <c r="D54" i="11"/>
  <c r="D42" i="11"/>
  <c r="D38" i="11"/>
  <c r="D34" i="11"/>
  <c r="D30" i="11"/>
  <c r="D18" i="11"/>
  <c r="D14" i="11"/>
  <c r="D10" i="11"/>
  <c r="J78" i="10"/>
  <c r="H53" i="10"/>
  <c r="M21" i="9"/>
  <c r="E21" i="9"/>
  <c r="G19" i="9"/>
  <c r="I17" i="9"/>
  <c r="M13" i="9"/>
  <c r="E13" i="9"/>
  <c r="G11" i="9"/>
  <c r="I9" i="9"/>
  <c r="L109" i="8"/>
  <c r="H105" i="8"/>
  <c r="J103" i="8"/>
  <c r="L101" i="8"/>
  <c r="H97" i="8"/>
  <c r="H40" i="8"/>
  <c r="J38" i="8"/>
  <c r="L36" i="8"/>
  <c r="H32" i="8"/>
  <c r="H21" i="8"/>
  <c r="J19" i="8"/>
  <c r="L17" i="8"/>
  <c r="H13" i="8"/>
  <c r="J11" i="8"/>
  <c r="L9" i="8"/>
  <c r="F20" i="13"/>
  <c r="A11" i="12"/>
  <c r="D98" i="11"/>
  <c r="H83" i="10"/>
  <c r="H56" i="10"/>
  <c r="J35" i="10"/>
  <c r="L17" i="10"/>
  <c r="F15" i="10"/>
  <c r="L20" i="10"/>
  <c r="E12" i="9"/>
  <c r="G10" i="9"/>
  <c r="H276" i="8"/>
  <c r="L258" i="8"/>
  <c r="J238" i="8"/>
  <c r="L107" i="8"/>
  <c r="J101" i="8"/>
  <c r="L85" i="8"/>
  <c r="F83" i="8"/>
  <c r="J79" i="8"/>
  <c r="H61" i="8"/>
  <c r="L57" i="8"/>
  <c r="J39" i="8"/>
  <c r="H33" i="8"/>
  <c r="H17" i="8"/>
  <c r="H15" i="8"/>
  <c r="H14" i="8"/>
  <c r="H11" i="8"/>
  <c r="W55" i="12"/>
  <c r="J100" i="10"/>
  <c r="L87" i="10"/>
  <c r="L60" i="10"/>
  <c r="J43" i="10"/>
  <c r="H40" i="10"/>
  <c r="L14" i="10"/>
  <c r="F12" i="10"/>
  <c r="J17" i="10"/>
  <c r="M19" i="9"/>
  <c r="L283" i="8"/>
  <c r="J263" i="8"/>
  <c r="L253" i="8"/>
  <c r="J233" i="8"/>
  <c r="H196" i="8"/>
  <c r="J186" i="8"/>
  <c r="H152" i="8"/>
  <c r="J142" i="8"/>
  <c r="H106" i="8"/>
  <c r="L102" i="8"/>
  <c r="H84" i="8"/>
  <c r="L80" i="8"/>
  <c r="F78" i="8"/>
  <c r="H62" i="8"/>
  <c r="L58" i="8"/>
  <c r="J40" i="8"/>
  <c r="H34" i="8"/>
  <c r="F19" i="8"/>
  <c r="F17" i="8"/>
  <c r="F16" i="8"/>
  <c r="F13" i="8"/>
  <c r="F10" i="8"/>
  <c r="H9" i="8"/>
  <c r="E48" i="13"/>
  <c r="D86" i="11"/>
  <c r="F77" i="10"/>
  <c r="H37" i="10"/>
  <c r="J19" i="10"/>
  <c r="L9" i="10"/>
  <c r="H14" i="10"/>
  <c r="L280" i="8"/>
  <c r="J260" i="8"/>
  <c r="H107" i="8"/>
  <c r="L103" i="8"/>
  <c r="J97" i="8"/>
  <c r="J85" i="8"/>
  <c r="H79" i="8"/>
  <c r="L75" i="8"/>
  <c r="J63" i="8"/>
  <c r="H57" i="8"/>
  <c r="L53" i="8"/>
  <c r="J41" i="8"/>
  <c r="H35" i="8"/>
  <c r="L31" i="8"/>
  <c r="G18" i="2"/>
  <c r="D82" i="11"/>
  <c r="F104" i="10"/>
  <c r="J81" i="10"/>
  <c r="H64" i="10"/>
  <c r="J54" i="10"/>
  <c r="H32" i="10"/>
  <c r="J16" i="10"/>
  <c r="F21" i="10"/>
  <c r="E19" i="9"/>
  <c r="G17" i="9"/>
  <c r="I15" i="9"/>
  <c r="M11" i="9"/>
  <c r="J285" i="8"/>
  <c r="L275" i="8"/>
  <c r="J255" i="8"/>
  <c r="H235" i="8"/>
  <c r="L192" i="8"/>
  <c r="J189" i="8"/>
  <c r="H186" i="8"/>
  <c r="L148" i="8"/>
  <c r="J145" i="8"/>
  <c r="H142" i="8"/>
  <c r="H108" i="8"/>
  <c r="L104" i="8"/>
  <c r="J98" i="8"/>
  <c r="J86" i="8"/>
  <c r="H80" i="8"/>
  <c r="L76" i="8"/>
  <c r="L64" i="8"/>
  <c r="J58" i="8"/>
  <c r="L42" i="8"/>
  <c r="J36" i="8"/>
  <c r="D78" i="11"/>
  <c r="J108" i="10"/>
  <c r="L98" i="10"/>
  <c r="J109" i="10"/>
  <c r="J85" i="10"/>
  <c r="J63" i="10"/>
  <c r="L41" i="10"/>
  <c r="F39" i="10"/>
  <c r="L107" i="10"/>
  <c r="H21" i="10"/>
  <c r="J11" i="10"/>
  <c r="M20" i="9"/>
  <c r="J109" i="8"/>
  <c r="H103" i="8"/>
  <c r="L99" i="8"/>
  <c r="J87" i="8"/>
  <c r="L77" i="8"/>
  <c r="F75" i="8"/>
  <c r="L86" i="8"/>
  <c r="J59" i="8"/>
  <c r="H53" i="8"/>
  <c r="H41" i="8"/>
  <c r="L37" i="8"/>
  <c r="J31" i="8"/>
  <c r="L20" i="8"/>
  <c r="F17" i="2"/>
  <c r="C56" i="12"/>
  <c r="D74" i="11"/>
  <c r="F85" i="10"/>
  <c r="H75" i="10"/>
  <c r="H84" i="10"/>
  <c r="F58" i="10"/>
  <c r="H60" i="10"/>
  <c r="L36" i="10"/>
  <c r="F34" i="10"/>
  <c r="J39" i="10"/>
  <c r="H18" i="10"/>
  <c r="E11" i="9"/>
  <c r="G9" i="9"/>
  <c r="J277" i="8"/>
  <c r="H257" i="8"/>
  <c r="L239" i="8"/>
  <c r="J104" i="8"/>
  <c r="H98" i="8"/>
  <c r="F86" i="8"/>
  <c r="J82" i="8"/>
  <c r="H76" i="8"/>
  <c r="J83" i="8"/>
  <c r="J60" i="8"/>
  <c r="H54" i="8"/>
  <c r="J61" i="8"/>
  <c r="H42" i="8"/>
  <c r="L38" i="8"/>
  <c r="J32" i="8"/>
  <c r="L19" i="8"/>
  <c r="L18" i="8"/>
  <c r="L15" i="8"/>
  <c r="L12" i="8"/>
  <c r="W14" i="12"/>
  <c r="F53" i="12"/>
  <c r="F57" i="12" s="1"/>
  <c r="D106" i="11"/>
  <c r="F107" i="10"/>
  <c r="L79" i="10"/>
  <c r="J62" i="10"/>
  <c r="F62" i="10"/>
  <c r="L33" i="10"/>
  <c r="F31" i="10"/>
  <c r="H38" i="10"/>
  <c r="H13" i="10"/>
  <c r="E20" i="9"/>
  <c r="G18" i="9"/>
  <c r="I16" i="9"/>
  <c r="M12" i="9"/>
  <c r="J105" i="8"/>
  <c r="H99" i="8"/>
  <c r="H87" i="8"/>
  <c r="L83" i="8"/>
  <c r="F81" i="8"/>
  <c r="J77" i="8"/>
  <c r="H65" i="8"/>
  <c r="J55" i="8"/>
  <c r="H58" i="8"/>
  <c r="H43" i="8"/>
  <c r="L39" i="8"/>
  <c r="J33" i="8"/>
  <c r="J21" i="8"/>
  <c r="J20" i="8"/>
  <c r="J17" i="8"/>
  <c r="J14" i="8"/>
  <c r="L13" i="8"/>
  <c r="L11" i="8"/>
  <c r="L10" i="8"/>
  <c r="F63" i="15"/>
  <c r="L106" i="10"/>
  <c r="H102" i="10"/>
  <c r="H279" i="8"/>
  <c r="F259" i="8"/>
  <c r="J241" i="8"/>
  <c r="F190" i="8"/>
  <c r="H164" i="8"/>
  <c r="J123" i="8"/>
  <c r="L84" i="8"/>
  <c r="F79" i="8"/>
  <c r="H19" i="8"/>
  <c r="H17" i="2"/>
  <c r="W8" i="12"/>
  <c r="D102" i="11"/>
  <c r="H10" i="10"/>
  <c r="F32" i="8"/>
  <c r="F43" i="10"/>
  <c r="F174" i="8"/>
  <c r="F146" i="8"/>
  <c r="H120" i="8"/>
  <c r="J106" i="8"/>
  <c r="F82" i="8"/>
  <c r="L56" i="8"/>
  <c r="L61" i="8"/>
  <c r="J9" i="8"/>
  <c r="H16" i="8"/>
  <c r="H18" i="2"/>
  <c r="L34" i="8"/>
  <c r="L231" i="8"/>
  <c r="L170" i="8"/>
  <c r="F130" i="8"/>
  <c r="H38" i="8"/>
  <c r="J15" i="8"/>
  <c r="F234" i="8"/>
  <c r="F18" i="2"/>
  <c r="L261" i="8"/>
  <c r="H100" i="8"/>
  <c r="F20" i="10"/>
  <c r="F229" i="8"/>
  <c r="J211" i="8"/>
  <c r="J78" i="8"/>
  <c r="D56" i="12"/>
  <c r="J167" i="8"/>
  <c r="L126" i="8"/>
  <c r="J13" i="8"/>
  <c r="J38" i="10"/>
  <c r="H60" i="8"/>
  <c r="J12" i="8"/>
  <c r="J15" i="31" l="1"/>
  <c r="H17" i="31"/>
  <c r="F19" i="31"/>
  <c r="L21" i="31"/>
  <c r="L32" i="31"/>
  <c r="L40" i="31"/>
  <c r="L59" i="31"/>
  <c r="F31" i="33"/>
  <c r="H32" i="33"/>
  <c r="F103" i="33"/>
  <c r="F106" i="33"/>
  <c r="M7" i="2"/>
  <c r="L7" i="2"/>
  <c r="K7" i="2"/>
  <c r="N7" i="2"/>
  <c r="J7" i="2"/>
  <c r="W10" i="6"/>
  <c r="V10" i="6"/>
  <c r="U10" i="6"/>
  <c r="T10" i="6"/>
  <c r="S10" i="6"/>
  <c r="O281" i="8"/>
  <c r="N281" i="8"/>
  <c r="F68" i="2"/>
  <c r="F118" i="3"/>
  <c r="W46" i="5"/>
  <c r="V46" i="5"/>
  <c r="U46" i="5"/>
  <c r="T46" i="5"/>
  <c r="S46" i="5"/>
  <c r="O127" i="8"/>
  <c r="N127" i="8"/>
  <c r="O256" i="8"/>
  <c r="N256" i="8"/>
  <c r="M40" i="5"/>
  <c r="L40" i="5"/>
  <c r="K40" i="5"/>
  <c r="J40" i="5"/>
  <c r="I40" i="5"/>
  <c r="M41" i="3"/>
  <c r="L41" i="3"/>
  <c r="K41" i="3"/>
  <c r="J41" i="3"/>
  <c r="H186" i="3"/>
  <c r="W22" i="5"/>
  <c r="V22" i="5"/>
  <c r="U22" i="5"/>
  <c r="T22" i="5"/>
  <c r="S22" i="5"/>
  <c r="M23" i="6"/>
  <c r="L23" i="6"/>
  <c r="K23" i="6"/>
  <c r="J23" i="6"/>
  <c r="I23" i="6"/>
  <c r="O62" i="8"/>
  <c r="N62" i="8"/>
  <c r="O102" i="8"/>
  <c r="N102" i="8"/>
  <c r="H117" i="3"/>
  <c r="M36" i="6"/>
  <c r="L36" i="6"/>
  <c r="K36" i="6"/>
  <c r="J36" i="6"/>
  <c r="I36" i="6"/>
  <c r="W37" i="6"/>
  <c r="V37" i="6"/>
  <c r="U37" i="6"/>
  <c r="T37" i="6"/>
  <c r="S37" i="6"/>
  <c r="M49" i="3"/>
  <c r="L49" i="3"/>
  <c r="K49" i="3"/>
  <c r="J49" i="3"/>
  <c r="M142" i="3"/>
  <c r="L142" i="3"/>
  <c r="K142" i="3"/>
  <c r="J142" i="3"/>
  <c r="N142" i="3"/>
  <c r="H113" i="3"/>
  <c r="M215" i="3"/>
  <c r="L215" i="3"/>
  <c r="K215" i="3"/>
  <c r="J215" i="3"/>
  <c r="N215" i="3"/>
  <c r="M32" i="5"/>
  <c r="L32" i="5"/>
  <c r="K32" i="5"/>
  <c r="J32" i="5"/>
  <c r="I32" i="5"/>
  <c r="W29" i="6"/>
  <c r="V29" i="6"/>
  <c r="U29" i="6"/>
  <c r="T29" i="6"/>
  <c r="S29" i="6"/>
  <c r="O83" i="8"/>
  <c r="N83" i="8"/>
  <c r="O171" i="8"/>
  <c r="N171" i="8"/>
  <c r="J21" i="2"/>
  <c r="M21" i="2"/>
  <c r="L21" i="2"/>
  <c r="K21" i="2"/>
  <c r="O193" i="8"/>
  <c r="N193" i="8"/>
  <c r="E42" i="2"/>
  <c r="H42" i="2"/>
  <c r="M57" i="3"/>
  <c r="L57" i="3"/>
  <c r="K57" i="3"/>
  <c r="J57" i="3"/>
  <c r="F114" i="3"/>
  <c r="H194" i="3"/>
  <c r="M51" i="5"/>
  <c r="L51" i="5"/>
  <c r="K51" i="5"/>
  <c r="J51" i="5"/>
  <c r="I51" i="5"/>
  <c r="W11" i="5"/>
  <c r="V11" i="5"/>
  <c r="U11" i="5"/>
  <c r="T11" i="5"/>
  <c r="S11" i="5"/>
  <c r="W38" i="5"/>
  <c r="V38" i="5"/>
  <c r="U38" i="5"/>
  <c r="T38" i="5"/>
  <c r="S38" i="5"/>
  <c r="M12" i="6"/>
  <c r="L12" i="6"/>
  <c r="K12" i="6"/>
  <c r="J12" i="6"/>
  <c r="I12" i="6"/>
  <c r="M39" i="6"/>
  <c r="L39" i="6"/>
  <c r="K39" i="6"/>
  <c r="J39" i="6"/>
  <c r="I39" i="6"/>
  <c r="O144" i="8"/>
  <c r="N144" i="8"/>
  <c r="O251" i="8"/>
  <c r="N251" i="8"/>
  <c r="M13" i="5"/>
  <c r="L13" i="5"/>
  <c r="K13" i="5"/>
  <c r="J13" i="5"/>
  <c r="I13" i="5"/>
  <c r="H121" i="3"/>
  <c r="W49" i="5"/>
  <c r="V49" i="5"/>
  <c r="U49" i="5"/>
  <c r="T49" i="5"/>
  <c r="S49" i="5"/>
  <c r="M48" i="5"/>
  <c r="L48" i="5"/>
  <c r="K48" i="5"/>
  <c r="J48" i="5"/>
  <c r="I48" i="5"/>
  <c r="V52" i="6"/>
  <c r="W52" i="6"/>
  <c r="U52" i="6"/>
  <c r="T52" i="6"/>
  <c r="S52" i="6"/>
  <c r="O40" i="8"/>
  <c r="N40" i="8"/>
  <c r="O212" i="8"/>
  <c r="N212" i="8"/>
  <c r="F191" i="3"/>
  <c r="F43" i="2"/>
  <c r="F67" i="2"/>
  <c r="F122" i="3"/>
  <c r="M24" i="5"/>
  <c r="L24" i="5"/>
  <c r="K24" i="5"/>
  <c r="J24" i="5"/>
  <c r="I24" i="5"/>
  <c r="W21" i="6"/>
  <c r="V21" i="6"/>
  <c r="U21" i="6"/>
  <c r="T21" i="6"/>
  <c r="S21" i="6"/>
  <c r="O55" i="8"/>
  <c r="N55" i="8"/>
  <c r="O149" i="8"/>
  <c r="N149" i="8"/>
  <c r="O188" i="8"/>
  <c r="N188" i="8"/>
  <c r="H43" i="2"/>
  <c r="E68" i="2"/>
  <c r="H67" i="2"/>
  <c r="H190" i="3"/>
  <c r="W30" i="5"/>
  <c r="V30" i="5"/>
  <c r="U30" i="5"/>
  <c r="T30" i="5"/>
  <c r="S30" i="5"/>
  <c r="M31" i="6"/>
  <c r="L31" i="6"/>
  <c r="K31" i="6"/>
  <c r="J31" i="6"/>
  <c r="I31" i="6"/>
  <c r="O234" i="8"/>
  <c r="N234" i="8"/>
  <c r="O12" i="10"/>
  <c r="N12" i="10"/>
  <c r="V17" i="14"/>
  <c r="U17" i="14"/>
  <c r="T17" i="14"/>
  <c r="N9" i="3"/>
  <c r="M9" i="3"/>
  <c r="L9" i="3"/>
  <c r="K9" i="3"/>
  <c r="J9" i="3"/>
  <c r="N13" i="3"/>
  <c r="M13" i="3"/>
  <c r="L13" i="3"/>
  <c r="K13" i="3"/>
  <c r="J13" i="3"/>
  <c r="N17" i="3"/>
  <c r="M17" i="3"/>
  <c r="L17" i="3"/>
  <c r="K17" i="3"/>
  <c r="J17" i="3"/>
  <c r="N21" i="3"/>
  <c r="M21" i="3"/>
  <c r="L21" i="3"/>
  <c r="K21" i="3"/>
  <c r="J21" i="3"/>
  <c r="N25" i="3"/>
  <c r="M25" i="3"/>
  <c r="L25" i="3"/>
  <c r="K25" i="3"/>
  <c r="J25" i="3"/>
  <c r="N29" i="3"/>
  <c r="M29" i="3"/>
  <c r="L29" i="3"/>
  <c r="K29" i="3"/>
  <c r="J29" i="3"/>
  <c r="N33" i="3"/>
  <c r="M33" i="3"/>
  <c r="L33" i="3"/>
  <c r="K33" i="3"/>
  <c r="J33" i="3"/>
  <c r="N37" i="3"/>
  <c r="M37" i="3"/>
  <c r="L37" i="3"/>
  <c r="K37" i="3"/>
  <c r="J37" i="3"/>
  <c r="M42" i="3"/>
  <c r="L42" i="3"/>
  <c r="K42" i="3"/>
  <c r="J42" i="3"/>
  <c r="M50" i="3"/>
  <c r="L50" i="3"/>
  <c r="K50" i="3"/>
  <c r="J50" i="3"/>
  <c r="M58" i="3"/>
  <c r="L58" i="3"/>
  <c r="K58" i="3"/>
  <c r="J58" i="3"/>
  <c r="N64" i="3"/>
  <c r="M64" i="3"/>
  <c r="L64" i="3"/>
  <c r="K64" i="3"/>
  <c r="J64" i="3"/>
  <c r="N68" i="3"/>
  <c r="M68" i="3"/>
  <c r="L68" i="3"/>
  <c r="K68" i="3"/>
  <c r="J68" i="3"/>
  <c r="N72" i="3"/>
  <c r="M72" i="3"/>
  <c r="L72" i="3"/>
  <c r="K72" i="3"/>
  <c r="J72" i="3"/>
  <c r="N82" i="3"/>
  <c r="M82" i="3"/>
  <c r="L82" i="3"/>
  <c r="K82" i="3"/>
  <c r="J82" i="3"/>
  <c r="N86" i="3"/>
  <c r="M86" i="3"/>
  <c r="L86" i="3"/>
  <c r="K86" i="3"/>
  <c r="J86" i="3"/>
  <c r="N90" i="3"/>
  <c r="M90" i="3"/>
  <c r="L90" i="3"/>
  <c r="K90" i="3"/>
  <c r="J90" i="3"/>
  <c r="N94" i="3"/>
  <c r="M94" i="3"/>
  <c r="L94" i="3"/>
  <c r="K94" i="3"/>
  <c r="J94" i="3"/>
  <c r="N98" i="3"/>
  <c r="M98" i="3"/>
  <c r="L98" i="3"/>
  <c r="K98" i="3"/>
  <c r="J98" i="3"/>
  <c r="I113" i="3"/>
  <c r="N102" i="3"/>
  <c r="M102" i="3"/>
  <c r="L102" i="3"/>
  <c r="K102" i="3"/>
  <c r="J102" i="3"/>
  <c r="G114" i="3"/>
  <c r="E115" i="3"/>
  <c r="N106" i="3"/>
  <c r="M106" i="3"/>
  <c r="L106" i="3"/>
  <c r="I117" i="3"/>
  <c r="K106" i="3"/>
  <c r="J106" i="3"/>
  <c r="G118" i="3"/>
  <c r="E119" i="3"/>
  <c r="I121" i="3"/>
  <c r="N110" i="3"/>
  <c r="M110" i="3"/>
  <c r="L110" i="3"/>
  <c r="K110" i="3"/>
  <c r="J110" i="3"/>
  <c r="G122" i="3"/>
  <c r="E123" i="3"/>
  <c r="O101" i="8"/>
  <c r="N101" i="8"/>
  <c r="P10" i="9"/>
  <c r="O10" i="9"/>
  <c r="M65" i="13"/>
  <c r="L65" i="13"/>
  <c r="K65" i="13"/>
  <c r="J65" i="13"/>
  <c r="I65" i="13"/>
  <c r="H135" i="16"/>
  <c r="L136" i="16"/>
  <c r="K136" i="16"/>
  <c r="J136" i="16"/>
  <c r="I136" i="16"/>
  <c r="M43" i="3"/>
  <c r="L43" i="3"/>
  <c r="K43" i="3"/>
  <c r="J43" i="3"/>
  <c r="M51" i="3"/>
  <c r="L51" i="3"/>
  <c r="K51" i="3"/>
  <c r="J51" i="3"/>
  <c r="M59" i="3"/>
  <c r="L59" i="3"/>
  <c r="K59" i="3"/>
  <c r="J59" i="3"/>
  <c r="H114" i="3"/>
  <c r="F115" i="3"/>
  <c r="H118" i="3"/>
  <c r="F119" i="3"/>
  <c r="H122" i="3"/>
  <c r="F123" i="3"/>
  <c r="M7" i="5"/>
  <c r="L7" i="5"/>
  <c r="K7" i="5"/>
  <c r="J7" i="5"/>
  <c r="I7" i="5"/>
  <c r="W13" i="5"/>
  <c r="V13" i="5"/>
  <c r="U13" i="5"/>
  <c r="T13" i="5"/>
  <c r="S13" i="5"/>
  <c r="M15" i="5"/>
  <c r="L15" i="5"/>
  <c r="K15" i="5"/>
  <c r="J15" i="5"/>
  <c r="I15" i="5"/>
  <c r="M18" i="5"/>
  <c r="L18" i="5"/>
  <c r="K18" i="5"/>
  <c r="J18" i="5"/>
  <c r="I18" i="5"/>
  <c r="M26" i="5"/>
  <c r="L26" i="5"/>
  <c r="K26" i="5"/>
  <c r="J26" i="5"/>
  <c r="I26" i="5"/>
  <c r="N9" i="8"/>
  <c r="O9" i="8"/>
  <c r="O11" i="8"/>
  <c r="N11" i="8"/>
  <c r="O100" i="8"/>
  <c r="N100" i="8"/>
  <c r="O229" i="8"/>
  <c r="N229" i="8"/>
  <c r="O259" i="8"/>
  <c r="N259" i="8"/>
  <c r="S14" i="9"/>
  <c r="R14" i="9"/>
  <c r="N12" i="12"/>
  <c r="M12" i="12"/>
  <c r="L12" i="12"/>
  <c r="K12" i="12"/>
  <c r="J12" i="12"/>
  <c r="I12" i="12"/>
  <c r="M117" i="15"/>
  <c r="L117" i="15"/>
  <c r="K117" i="15"/>
  <c r="J117" i="15"/>
  <c r="I117" i="15"/>
  <c r="M10" i="3"/>
  <c r="L10" i="3"/>
  <c r="K10" i="3"/>
  <c r="J10" i="3"/>
  <c r="N10" i="3"/>
  <c r="M14" i="3"/>
  <c r="L14" i="3"/>
  <c r="K14" i="3"/>
  <c r="J14" i="3"/>
  <c r="N14" i="3"/>
  <c r="M18" i="3"/>
  <c r="L18" i="3"/>
  <c r="K18" i="3"/>
  <c r="J18" i="3"/>
  <c r="N18" i="3"/>
  <c r="M22" i="3"/>
  <c r="L22" i="3"/>
  <c r="K22" i="3"/>
  <c r="J22" i="3"/>
  <c r="N22" i="3"/>
  <c r="M26" i="3"/>
  <c r="L26" i="3"/>
  <c r="K26" i="3"/>
  <c r="J26" i="3"/>
  <c r="N26" i="3"/>
  <c r="M30" i="3"/>
  <c r="L30" i="3"/>
  <c r="K30" i="3"/>
  <c r="J30" i="3"/>
  <c r="N30" i="3"/>
  <c r="M34" i="3"/>
  <c r="L34" i="3"/>
  <c r="K34" i="3"/>
  <c r="J34" i="3"/>
  <c r="N34" i="3"/>
  <c r="M38" i="3"/>
  <c r="L38" i="3"/>
  <c r="K38" i="3"/>
  <c r="J38" i="3"/>
  <c r="N38" i="3"/>
  <c r="M44" i="3"/>
  <c r="L44" i="3"/>
  <c r="K44" i="3"/>
  <c r="J44" i="3"/>
  <c r="M52" i="3"/>
  <c r="L52" i="3"/>
  <c r="K52" i="3"/>
  <c r="J52" i="3"/>
  <c r="M60" i="3"/>
  <c r="L60" i="3"/>
  <c r="K60" i="3"/>
  <c r="J60" i="3"/>
  <c r="M65" i="3"/>
  <c r="L65" i="3"/>
  <c r="K65" i="3"/>
  <c r="J65" i="3"/>
  <c r="N65" i="3"/>
  <c r="M69" i="3"/>
  <c r="L69" i="3"/>
  <c r="K69" i="3"/>
  <c r="J69" i="3"/>
  <c r="N69" i="3"/>
  <c r="M83" i="3"/>
  <c r="L83" i="3"/>
  <c r="K83" i="3"/>
  <c r="J83" i="3"/>
  <c r="N83" i="3"/>
  <c r="M87" i="3"/>
  <c r="L87" i="3"/>
  <c r="K87" i="3"/>
  <c r="J87" i="3"/>
  <c r="N87" i="3"/>
  <c r="M91" i="3"/>
  <c r="L91" i="3"/>
  <c r="K91" i="3"/>
  <c r="J91" i="3"/>
  <c r="N91" i="3"/>
  <c r="M95" i="3"/>
  <c r="L95" i="3"/>
  <c r="K95" i="3"/>
  <c r="J95" i="3"/>
  <c r="N95" i="3"/>
  <c r="M99" i="3"/>
  <c r="L99" i="3"/>
  <c r="K99" i="3"/>
  <c r="J99" i="3"/>
  <c r="N99" i="3"/>
  <c r="M103" i="3"/>
  <c r="L103" i="3"/>
  <c r="K103" i="3"/>
  <c r="J103" i="3"/>
  <c r="N103" i="3"/>
  <c r="I114" i="3"/>
  <c r="G115" i="3"/>
  <c r="E116" i="3"/>
  <c r="M107" i="3"/>
  <c r="L107" i="3"/>
  <c r="K107" i="3"/>
  <c r="I118" i="3"/>
  <c r="J107" i="3"/>
  <c r="N107" i="3"/>
  <c r="G119" i="3"/>
  <c r="E120" i="3"/>
  <c r="M111" i="3"/>
  <c r="L111" i="3"/>
  <c r="K111" i="3"/>
  <c r="J111" i="3"/>
  <c r="N111" i="3"/>
  <c r="I122" i="3"/>
  <c r="G123" i="3"/>
  <c r="O10" i="8"/>
  <c r="N10" i="8"/>
  <c r="O13" i="8"/>
  <c r="N13" i="8"/>
  <c r="O16" i="8"/>
  <c r="N16" i="8"/>
  <c r="N17" i="8"/>
  <c r="O17" i="8"/>
  <c r="O19" i="8"/>
  <c r="N19" i="8"/>
  <c r="O105" i="8"/>
  <c r="N105" i="8"/>
  <c r="P18" i="9"/>
  <c r="O18" i="9"/>
  <c r="O31" i="10"/>
  <c r="N31" i="10"/>
  <c r="O58" i="10"/>
  <c r="N58" i="10"/>
  <c r="O85" i="10"/>
  <c r="N85" i="10"/>
  <c r="K34" i="14"/>
  <c r="J34" i="14"/>
  <c r="I34" i="14"/>
  <c r="F42" i="2"/>
  <c r="L45" i="3"/>
  <c r="K45" i="3"/>
  <c r="J45" i="3"/>
  <c r="M45" i="3"/>
  <c r="L53" i="3"/>
  <c r="K53" i="3"/>
  <c r="J53" i="3"/>
  <c r="M53" i="3"/>
  <c r="L61" i="3"/>
  <c r="K61" i="3"/>
  <c r="J61" i="3"/>
  <c r="M61" i="3"/>
  <c r="H115" i="3"/>
  <c r="F116" i="3"/>
  <c r="H119" i="3"/>
  <c r="F120" i="3"/>
  <c r="H123" i="3"/>
  <c r="H188" i="3"/>
  <c r="H192" i="3"/>
  <c r="H196" i="3"/>
  <c r="U7" i="5"/>
  <c r="T7" i="5"/>
  <c r="S7" i="5"/>
  <c r="W7" i="5"/>
  <c r="V7" i="5"/>
  <c r="K9" i="5"/>
  <c r="J9" i="5"/>
  <c r="I9" i="5"/>
  <c r="M9" i="5"/>
  <c r="L9" i="5"/>
  <c r="U15" i="5"/>
  <c r="T15" i="5"/>
  <c r="S15" i="5"/>
  <c r="W15" i="5"/>
  <c r="V15" i="5"/>
  <c r="U18" i="5"/>
  <c r="T18" i="5"/>
  <c r="S18" i="5"/>
  <c r="W18" i="5"/>
  <c r="V18" i="5"/>
  <c r="K20" i="5"/>
  <c r="J20" i="5"/>
  <c r="I20" i="5"/>
  <c r="M20" i="5"/>
  <c r="L20" i="5"/>
  <c r="U26" i="5"/>
  <c r="T26" i="5"/>
  <c r="S26" i="5"/>
  <c r="W26" i="5"/>
  <c r="V26" i="5"/>
  <c r="K28" i="5"/>
  <c r="J28" i="5"/>
  <c r="I28" i="5"/>
  <c r="M28" i="5"/>
  <c r="L28" i="5"/>
  <c r="K36" i="5"/>
  <c r="J36" i="5"/>
  <c r="I36" i="5"/>
  <c r="M36" i="5"/>
  <c r="L36" i="5"/>
  <c r="K8" i="6"/>
  <c r="J8" i="6"/>
  <c r="I8" i="6"/>
  <c r="M8" i="6"/>
  <c r="L8" i="6"/>
  <c r="O18" i="8"/>
  <c r="N18" i="8"/>
  <c r="O32" i="8"/>
  <c r="N32" i="8"/>
  <c r="O237" i="8"/>
  <c r="N237" i="8"/>
  <c r="P9" i="9"/>
  <c r="O9" i="9"/>
  <c r="N102" i="10"/>
  <c r="O102" i="10"/>
  <c r="O34" i="10"/>
  <c r="N34" i="10"/>
  <c r="H54" i="12"/>
  <c r="N7" i="12"/>
  <c r="M7" i="12"/>
  <c r="L7" i="12"/>
  <c r="K7" i="12"/>
  <c r="J7" i="12"/>
  <c r="I7" i="12"/>
  <c r="M134" i="13"/>
  <c r="L134" i="13"/>
  <c r="K134" i="13"/>
  <c r="J134" i="13"/>
  <c r="I134" i="13"/>
  <c r="K103" i="14"/>
  <c r="J103" i="14"/>
  <c r="I103" i="14"/>
  <c r="L41" i="16"/>
  <c r="K41" i="16"/>
  <c r="J41" i="16"/>
  <c r="I41" i="16"/>
  <c r="H49" i="16"/>
  <c r="E43" i="2"/>
  <c r="K7" i="3"/>
  <c r="J7" i="3"/>
  <c r="N7" i="3"/>
  <c r="M7" i="3"/>
  <c r="L7" i="3"/>
  <c r="K11" i="3"/>
  <c r="J11" i="3"/>
  <c r="N11" i="3"/>
  <c r="M11" i="3"/>
  <c r="L11" i="3"/>
  <c r="K15" i="3"/>
  <c r="J15" i="3"/>
  <c r="N15" i="3"/>
  <c r="M15" i="3"/>
  <c r="L15" i="3"/>
  <c r="K19" i="3"/>
  <c r="J19" i="3"/>
  <c r="N19" i="3"/>
  <c r="M19" i="3"/>
  <c r="L19" i="3"/>
  <c r="K23" i="3"/>
  <c r="J23" i="3"/>
  <c r="N23" i="3"/>
  <c r="M23" i="3"/>
  <c r="L23" i="3"/>
  <c r="K27" i="3"/>
  <c r="J27" i="3"/>
  <c r="N27" i="3"/>
  <c r="M27" i="3"/>
  <c r="L27" i="3"/>
  <c r="K31" i="3"/>
  <c r="J31" i="3"/>
  <c r="N31" i="3"/>
  <c r="M31" i="3"/>
  <c r="L31" i="3"/>
  <c r="K35" i="3"/>
  <c r="J35" i="3"/>
  <c r="N35" i="3"/>
  <c r="M35" i="3"/>
  <c r="L35" i="3"/>
  <c r="K39" i="3"/>
  <c r="J39" i="3"/>
  <c r="N39" i="3"/>
  <c r="M39" i="3"/>
  <c r="L39" i="3"/>
  <c r="K46" i="3"/>
  <c r="J46" i="3"/>
  <c r="M46" i="3"/>
  <c r="L46" i="3"/>
  <c r="K54" i="3"/>
  <c r="J54" i="3"/>
  <c r="M54" i="3"/>
  <c r="L54" i="3"/>
  <c r="K62" i="3"/>
  <c r="J62" i="3"/>
  <c r="N62" i="3"/>
  <c r="M62" i="3"/>
  <c r="L62" i="3"/>
  <c r="K66" i="3"/>
  <c r="J66" i="3"/>
  <c r="N66" i="3"/>
  <c r="M66" i="3"/>
  <c r="L66" i="3"/>
  <c r="K70" i="3"/>
  <c r="J70" i="3"/>
  <c r="N70" i="3"/>
  <c r="M70" i="3"/>
  <c r="L70" i="3"/>
  <c r="K80" i="3"/>
  <c r="J80" i="3"/>
  <c r="N80" i="3"/>
  <c r="M80" i="3"/>
  <c r="L80" i="3"/>
  <c r="K84" i="3"/>
  <c r="J84" i="3"/>
  <c r="N84" i="3"/>
  <c r="M84" i="3"/>
  <c r="L84" i="3"/>
  <c r="K88" i="3"/>
  <c r="J88" i="3"/>
  <c r="N88" i="3"/>
  <c r="M88" i="3"/>
  <c r="L88" i="3"/>
  <c r="K92" i="3"/>
  <c r="J92" i="3"/>
  <c r="N92" i="3"/>
  <c r="M92" i="3"/>
  <c r="L92" i="3"/>
  <c r="K96" i="3"/>
  <c r="J96" i="3"/>
  <c r="N96" i="3"/>
  <c r="M96" i="3"/>
  <c r="L96" i="3"/>
  <c r="K100" i="3"/>
  <c r="J100" i="3"/>
  <c r="N100" i="3"/>
  <c r="M100" i="3"/>
  <c r="L100" i="3"/>
  <c r="E113" i="3"/>
  <c r="K104" i="3"/>
  <c r="J104" i="3"/>
  <c r="N104" i="3"/>
  <c r="I115" i="3"/>
  <c r="M104" i="3"/>
  <c r="L104" i="3"/>
  <c r="G116" i="3"/>
  <c r="E117" i="3"/>
  <c r="K108" i="3"/>
  <c r="J108" i="3"/>
  <c r="I119" i="3"/>
  <c r="N108" i="3"/>
  <c r="M108" i="3"/>
  <c r="L108" i="3"/>
  <c r="G120" i="3"/>
  <c r="E121" i="3"/>
  <c r="K112" i="3"/>
  <c r="J112" i="3"/>
  <c r="N112" i="3"/>
  <c r="I123" i="3"/>
  <c r="M112" i="3"/>
  <c r="L112" i="3"/>
  <c r="K135" i="3"/>
  <c r="J135" i="3"/>
  <c r="N135" i="3"/>
  <c r="M135" i="3"/>
  <c r="L135" i="3"/>
  <c r="K139" i="3"/>
  <c r="J139" i="3"/>
  <c r="N139" i="3"/>
  <c r="M139" i="3"/>
  <c r="L139" i="3"/>
  <c r="K143" i="3"/>
  <c r="J143" i="3"/>
  <c r="N143" i="3"/>
  <c r="M143" i="3"/>
  <c r="L143" i="3"/>
  <c r="K153" i="3"/>
  <c r="J153" i="3"/>
  <c r="N153" i="3"/>
  <c r="M153" i="3"/>
  <c r="L153" i="3"/>
  <c r="K157" i="3"/>
  <c r="J157" i="3"/>
  <c r="N157" i="3"/>
  <c r="M157" i="3"/>
  <c r="L157" i="3"/>
  <c r="K161" i="3"/>
  <c r="J161" i="3"/>
  <c r="N161" i="3"/>
  <c r="M161" i="3"/>
  <c r="L161" i="3"/>
  <c r="K165" i="3"/>
  <c r="J165" i="3"/>
  <c r="N165" i="3"/>
  <c r="M165" i="3"/>
  <c r="L165" i="3"/>
  <c r="K169" i="3"/>
  <c r="J169" i="3"/>
  <c r="N169" i="3"/>
  <c r="M169" i="3"/>
  <c r="L169" i="3"/>
  <c r="K173" i="3"/>
  <c r="J173" i="3"/>
  <c r="N173" i="3"/>
  <c r="M173" i="3"/>
  <c r="L173" i="3"/>
  <c r="K177" i="3"/>
  <c r="J177" i="3"/>
  <c r="N177" i="3"/>
  <c r="I188" i="3"/>
  <c r="M177" i="3"/>
  <c r="L177" i="3"/>
  <c r="G189" i="3"/>
  <c r="K181" i="3"/>
  <c r="J181" i="3"/>
  <c r="I192" i="3"/>
  <c r="N181" i="3"/>
  <c r="M181" i="3"/>
  <c r="L181" i="3"/>
  <c r="G193" i="3"/>
  <c r="K185" i="3"/>
  <c r="J185" i="3"/>
  <c r="N185" i="3"/>
  <c r="I196" i="3"/>
  <c r="M185" i="3"/>
  <c r="L185" i="3"/>
  <c r="K208" i="3"/>
  <c r="J208" i="3"/>
  <c r="N208" i="3"/>
  <c r="M208" i="3"/>
  <c r="L208" i="3"/>
  <c r="K212" i="3"/>
  <c r="J212" i="3"/>
  <c r="N212" i="3"/>
  <c r="M212" i="3"/>
  <c r="L212" i="3"/>
  <c r="K216" i="3"/>
  <c r="J216" i="3"/>
  <c r="N216" i="3"/>
  <c r="M216" i="3"/>
  <c r="L216" i="3"/>
  <c r="O37" i="8"/>
  <c r="N37" i="8"/>
  <c r="O39" i="10"/>
  <c r="N39" i="10"/>
  <c r="O86" i="10"/>
  <c r="N86" i="10"/>
  <c r="O104" i="10"/>
  <c r="N104" i="10"/>
  <c r="J47" i="3"/>
  <c r="M47" i="3"/>
  <c r="L47" i="3"/>
  <c r="K47" i="3"/>
  <c r="J55" i="3"/>
  <c r="M55" i="3"/>
  <c r="L55" i="3"/>
  <c r="K55" i="3"/>
  <c r="F113" i="3"/>
  <c r="H116" i="3"/>
  <c r="F117" i="3"/>
  <c r="H120" i="3"/>
  <c r="F121" i="3"/>
  <c r="H189" i="3"/>
  <c r="H193" i="3"/>
  <c r="S9" i="5"/>
  <c r="W9" i="5"/>
  <c r="V9" i="5"/>
  <c r="U9" i="5"/>
  <c r="T9" i="5"/>
  <c r="I11" i="5"/>
  <c r="M11" i="5"/>
  <c r="L11" i="5"/>
  <c r="K11" i="5"/>
  <c r="J11" i="5"/>
  <c r="S20" i="5"/>
  <c r="W20" i="5"/>
  <c r="V20" i="5"/>
  <c r="U20" i="5"/>
  <c r="T20" i="5"/>
  <c r="I22" i="5"/>
  <c r="M22" i="5"/>
  <c r="L22" i="5"/>
  <c r="K22" i="5"/>
  <c r="J22" i="5"/>
  <c r="S28" i="5"/>
  <c r="W28" i="5"/>
  <c r="V28" i="5"/>
  <c r="U28" i="5"/>
  <c r="T28" i="5"/>
  <c r="I30" i="5"/>
  <c r="M30" i="5"/>
  <c r="L30" i="5"/>
  <c r="K30" i="5"/>
  <c r="J30" i="5"/>
  <c r="S36" i="5"/>
  <c r="W36" i="5"/>
  <c r="V36" i="5"/>
  <c r="U36" i="5"/>
  <c r="T36" i="5"/>
  <c r="I38" i="5"/>
  <c r="M38" i="5"/>
  <c r="L38" i="5"/>
  <c r="K38" i="5"/>
  <c r="J38" i="5"/>
  <c r="I46" i="5"/>
  <c r="M46" i="5"/>
  <c r="L46" i="5"/>
  <c r="K46" i="5"/>
  <c r="J46" i="5"/>
  <c r="S8" i="6"/>
  <c r="W8" i="6"/>
  <c r="V8" i="6"/>
  <c r="U8" i="6"/>
  <c r="T8" i="6"/>
  <c r="I10" i="6"/>
  <c r="M10" i="6"/>
  <c r="L10" i="6"/>
  <c r="K10" i="6"/>
  <c r="J10" i="6"/>
  <c r="O36" i="8"/>
  <c r="N36" i="8"/>
  <c r="N108" i="8"/>
  <c r="O108" i="8"/>
  <c r="O273" i="8"/>
  <c r="N273" i="8"/>
  <c r="P17" i="9"/>
  <c r="O17" i="9"/>
  <c r="O77" i="10"/>
  <c r="N77" i="10"/>
  <c r="N8" i="3"/>
  <c r="M8" i="3"/>
  <c r="L8" i="3"/>
  <c r="K8" i="3"/>
  <c r="J8" i="3"/>
  <c r="N12" i="3"/>
  <c r="M12" i="3"/>
  <c r="L12" i="3"/>
  <c r="K12" i="3"/>
  <c r="J12" i="3"/>
  <c r="N16" i="3"/>
  <c r="M16" i="3"/>
  <c r="L16" i="3"/>
  <c r="K16" i="3"/>
  <c r="J16" i="3"/>
  <c r="N20" i="3"/>
  <c r="M20" i="3"/>
  <c r="L20" i="3"/>
  <c r="K20" i="3"/>
  <c r="J20" i="3"/>
  <c r="N24" i="3"/>
  <c r="M24" i="3"/>
  <c r="L24" i="3"/>
  <c r="K24" i="3"/>
  <c r="J24" i="3"/>
  <c r="N28" i="3"/>
  <c r="M28" i="3"/>
  <c r="L28" i="3"/>
  <c r="K28" i="3"/>
  <c r="J28" i="3"/>
  <c r="N32" i="3"/>
  <c r="M32" i="3"/>
  <c r="L32" i="3"/>
  <c r="K32" i="3"/>
  <c r="J32" i="3"/>
  <c r="N36" i="3"/>
  <c r="M36" i="3"/>
  <c r="L36" i="3"/>
  <c r="K36" i="3"/>
  <c r="J36" i="3"/>
  <c r="M40" i="3"/>
  <c r="L40" i="3"/>
  <c r="K40" i="3"/>
  <c r="J40" i="3"/>
  <c r="M48" i="3"/>
  <c r="L48" i="3"/>
  <c r="K48" i="3"/>
  <c r="J48" i="3"/>
  <c r="M56" i="3"/>
  <c r="L56" i="3"/>
  <c r="K56" i="3"/>
  <c r="J56" i="3"/>
  <c r="N63" i="3"/>
  <c r="M63" i="3"/>
  <c r="L63" i="3"/>
  <c r="K63" i="3"/>
  <c r="J63" i="3"/>
  <c r="N67" i="3"/>
  <c r="M67" i="3"/>
  <c r="L67" i="3"/>
  <c r="K67" i="3"/>
  <c r="J67" i="3"/>
  <c r="N71" i="3"/>
  <c r="M71" i="3"/>
  <c r="L71" i="3"/>
  <c r="K71" i="3"/>
  <c r="J71" i="3"/>
  <c r="N81" i="3"/>
  <c r="M81" i="3"/>
  <c r="L81" i="3"/>
  <c r="K81" i="3"/>
  <c r="J81" i="3"/>
  <c r="N85" i="3"/>
  <c r="M85" i="3"/>
  <c r="L85" i="3"/>
  <c r="K85" i="3"/>
  <c r="J85" i="3"/>
  <c r="N89" i="3"/>
  <c r="M89" i="3"/>
  <c r="L89" i="3"/>
  <c r="K89" i="3"/>
  <c r="J89" i="3"/>
  <c r="N93" i="3"/>
  <c r="M93" i="3"/>
  <c r="L93" i="3"/>
  <c r="K93" i="3"/>
  <c r="J93" i="3"/>
  <c r="N97" i="3"/>
  <c r="M97" i="3"/>
  <c r="L97" i="3"/>
  <c r="K97" i="3"/>
  <c r="J97" i="3"/>
  <c r="N101" i="3"/>
  <c r="M101" i="3"/>
  <c r="L101" i="3"/>
  <c r="K101" i="3"/>
  <c r="J101" i="3"/>
  <c r="G113" i="3"/>
  <c r="E114" i="3"/>
  <c r="N105" i="3"/>
  <c r="M105" i="3"/>
  <c r="I116" i="3"/>
  <c r="L105" i="3"/>
  <c r="K105" i="3"/>
  <c r="J105" i="3"/>
  <c r="G117" i="3"/>
  <c r="E118" i="3"/>
  <c r="I120" i="3"/>
  <c r="N109" i="3"/>
  <c r="M109" i="3"/>
  <c r="L109" i="3"/>
  <c r="K109" i="3"/>
  <c r="J109" i="3"/>
  <c r="G121" i="3"/>
  <c r="E122" i="3"/>
  <c r="N136" i="3"/>
  <c r="M136" i="3"/>
  <c r="L136" i="3"/>
  <c r="K136" i="3"/>
  <c r="J136" i="3"/>
  <c r="N140" i="3"/>
  <c r="M140" i="3"/>
  <c r="L140" i="3"/>
  <c r="K140" i="3"/>
  <c r="J140" i="3"/>
  <c r="N144" i="3"/>
  <c r="M144" i="3"/>
  <c r="L144" i="3"/>
  <c r="K144" i="3"/>
  <c r="J144" i="3"/>
  <c r="N154" i="3"/>
  <c r="M154" i="3"/>
  <c r="L154" i="3"/>
  <c r="K154" i="3"/>
  <c r="J154" i="3"/>
  <c r="N158" i="3"/>
  <c r="M158" i="3"/>
  <c r="L158" i="3"/>
  <c r="K158" i="3"/>
  <c r="J158" i="3"/>
  <c r="N162" i="3"/>
  <c r="M162" i="3"/>
  <c r="L162" i="3"/>
  <c r="K162" i="3"/>
  <c r="J162" i="3"/>
  <c r="N166" i="3"/>
  <c r="M166" i="3"/>
  <c r="L166" i="3"/>
  <c r="K166" i="3"/>
  <c r="J166" i="3"/>
  <c r="N170" i="3"/>
  <c r="M170" i="3"/>
  <c r="L170" i="3"/>
  <c r="K170" i="3"/>
  <c r="J170" i="3"/>
  <c r="N174" i="3"/>
  <c r="M174" i="3"/>
  <c r="L174" i="3"/>
  <c r="K174" i="3"/>
  <c r="J174" i="3"/>
  <c r="G186" i="3"/>
  <c r="N178" i="3"/>
  <c r="M178" i="3"/>
  <c r="I189" i="3"/>
  <c r="L178" i="3"/>
  <c r="K178" i="3"/>
  <c r="J178" i="3"/>
  <c r="G190" i="3"/>
  <c r="I193" i="3"/>
  <c r="N182" i="3"/>
  <c r="M182" i="3"/>
  <c r="L182" i="3"/>
  <c r="K182" i="3"/>
  <c r="J182" i="3"/>
  <c r="G194" i="3"/>
  <c r="N209" i="3"/>
  <c r="M209" i="3"/>
  <c r="L209" i="3"/>
  <c r="K209" i="3"/>
  <c r="J209" i="3"/>
  <c r="N213" i="3"/>
  <c r="M213" i="3"/>
  <c r="L213" i="3"/>
  <c r="K213" i="3"/>
  <c r="J213" i="3"/>
  <c r="N217" i="3"/>
  <c r="M217" i="3"/>
  <c r="L217" i="3"/>
  <c r="K217" i="3"/>
  <c r="J217" i="3"/>
  <c r="M8" i="5"/>
  <c r="L8" i="5"/>
  <c r="K8" i="5"/>
  <c r="J8" i="5"/>
  <c r="I8" i="5"/>
  <c r="O35" i="8"/>
  <c r="N35" i="8"/>
  <c r="O97" i="8"/>
  <c r="N97" i="8"/>
  <c r="O278" i="8"/>
  <c r="N278" i="8"/>
  <c r="S15" i="9"/>
  <c r="R15" i="9"/>
  <c r="J51" i="12"/>
  <c r="I51" i="12"/>
  <c r="N51" i="12"/>
  <c r="M51" i="12"/>
  <c r="L51" i="12"/>
  <c r="K51" i="12"/>
  <c r="M48" i="15"/>
  <c r="L48" i="15"/>
  <c r="K48" i="15"/>
  <c r="J48" i="15"/>
  <c r="I48" i="15"/>
  <c r="L110" i="16"/>
  <c r="K110" i="16"/>
  <c r="J110" i="16"/>
  <c r="I110" i="16"/>
  <c r="N15" i="8"/>
  <c r="O15" i="8"/>
  <c r="N34" i="8"/>
  <c r="O34" i="8"/>
  <c r="N42" i="8"/>
  <c r="O42" i="8"/>
  <c r="N99" i="8"/>
  <c r="O99" i="8"/>
  <c r="N107" i="8"/>
  <c r="O107" i="8"/>
  <c r="P11" i="9"/>
  <c r="O11" i="9"/>
  <c r="S16" i="9"/>
  <c r="R16" i="9"/>
  <c r="P19" i="9"/>
  <c r="O19" i="9"/>
  <c r="K43" i="14"/>
  <c r="J43" i="14"/>
  <c r="I43" i="14"/>
  <c r="H51" i="14"/>
  <c r="K112" i="14"/>
  <c r="J112" i="14"/>
  <c r="I112" i="14"/>
  <c r="M14" i="15"/>
  <c r="L14" i="15"/>
  <c r="K14" i="15"/>
  <c r="J14" i="15"/>
  <c r="I14" i="15"/>
  <c r="M74" i="15"/>
  <c r="L74" i="15"/>
  <c r="K74" i="15"/>
  <c r="J74" i="15"/>
  <c r="I74" i="15"/>
  <c r="M143" i="15"/>
  <c r="L143" i="15"/>
  <c r="K143" i="15"/>
  <c r="J143" i="15"/>
  <c r="I143" i="15"/>
  <c r="Z10" i="16"/>
  <c r="Y10" i="16"/>
  <c r="X10" i="16"/>
  <c r="V9" i="16"/>
  <c r="AA10" i="16" s="1"/>
  <c r="W10" i="16"/>
  <c r="L67" i="16"/>
  <c r="K67" i="16"/>
  <c r="J67" i="16"/>
  <c r="I67" i="16"/>
  <c r="O12" i="8"/>
  <c r="N12" i="8"/>
  <c r="O20" i="8"/>
  <c r="N20" i="8"/>
  <c r="O31" i="8"/>
  <c r="N31" i="8"/>
  <c r="O39" i="8"/>
  <c r="N39" i="8"/>
  <c r="O104" i="8"/>
  <c r="N104" i="8"/>
  <c r="S9" i="9"/>
  <c r="R9" i="9"/>
  <c r="P12" i="9"/>
  <c r="O12" i="9"/>
  <c r="S17" i="9"/>
  <c r="R17" i="9"/>
  <c r="P20" i="9"/>
  <c r="O20" i="9"/>
  <c r="K120" i="14"/>
  <c r="J120" i="14"/>
  <c r="I120" i="14"/>
  <c r="AA20" i="15"/>
  <c r="Z20" i="15"/>
  <c r="Y20" i="15"/>
  <c r="X20" i="15"/>
  <c r="W20" i="15"/>
  <c r="M31" i="15"/>
  <c r="L31" i="15"/>
  <c r="K31" i="15"/>
  <c r="J31" i="15"/>
  <c r="I31" i="15"/>
  <c r="M100" i="15"/>
  <c r="L100" i="15"/>
  <c r="K100" i="15"/>
  <c r="J100" i="15"/>
  <c r="I100" i="15"/>
  <c r="H23" i="16"/>
  <c r="L24" i="16"/>
  <c r="K24" i="16"/>
  <c r="J24" i="16"/>
  <c r="I24" i="16"/>
  <c r="S10" i="9"/>
  <c r="R10" i="9"/>
  <c r="P13" i="9"/>
  <c r="O13" i="9"/>
  <c r="S18" i="9"/>
  <c r="R18" i="9"/>
  <c r="P21" i="9"/>
  <c r="O21" i="9"/>
  <c r="O57" i="10"/>
  <c r="N57" i="10"/>
  <c r="O76" i="10"/>
  <c r="N76" i="10"/>
  <c r="O84" i="10"/>
  <c r="N84" i="10"/>
  <c r="L16" i="12"/>
  <c r="K16" i="12"/>
  <c r="J16" i="12"/>
  <c r="I16" i="12"/>
  <c r="N16" i="12"/>
  <c r="M16" i="12"/>
  <c r="L20" i="12"/>
  <c r="K20" i="12"/>
  <c r="J20" i="12"/>
  <c r="I20" i="12"/>
  <c r="N20" i="12"/>
  <c r="M20" i="12"/>
  <c r="L24" i="12"/>
  <c r="K24" i="12"/>
  <c r="J24" i="12"/>
  <c r="I24" i="12"/>
  <c r="N24" i="12"/>
  <c r="M24" i="12"/>
  <c r="L28" i="12"/>
  <c r="K28" i="12"/>
  <c r="J28" i="12"/>
  <c r="I28" i="12"/>
  <c r="N28" i="12"/>
  <c r="M28" i="12"/>
  <c r="M13" i="13"/>
  <c r="L13" i="13"/>
  <c r="K13" i="13"/>
  <c r="J13" i="13"/>
  <c r="I13" i="13"/>
  <c r="M73" i="13"/>
  <c r="L73" i="13"/>
  <c r="K73" i="13"/>
  <c r="J73" i="13"/>
  <c r="I73" i="13"/>
  <c r="M142" i="13"/>
  <c r="L142" i="13"/>
  <c r="K142" i="13"/>
  <c r="J142" i="13"/>
  <c r="I142" i="13"/>
  <c r="K60" i="14"/>
  <c r="J60" i="14"/>
  <c r="I60" i="14"/>
  <c r="K129" i="14"/>
  <c r="J129" i="14"/>
  <c r="I129" i="14"/>
  <c r="M57" i="15"/>
  <c r="L57" i="15"/>
  <c r="K57" i="15"/>
  <c r="J57" i="15"/>
  <c r="I57" i="15"/>
  <c r="M126" i="15"/>
  <c r="L126" i="15"/>
  <c r="K126" i="15"/>
  <c r="J126" i="15"/>
  <c r="I126" i="15"/>
  <c r="O14" i="8"/>
  <c r="N14" i="8"/>
  <c r="N33" i="8"/>
  <c r="O33" i="8"/>
  <c r="N41" i="8"/>
  <c r="O41" i="8"/>
  <c r="N98" i="8"/>
  <c r="O98" i="8"/>
  <c r="N106" i="8"/>
  <c r="O106" i="8"/>
  <c r="S11" i="9"/>
  <c r="R11" i="9"/>
  <c r="P14" i="9"/>
  <c r="O14" i="9"/>
  <c r="S19" i="9"/>
  <c r="R19" i="9"/>
  <c r="K69" i="14"/>
  <c r="J69" i="14"/>
  <c r="I69" i="14"/>
  <c r="K138" i="14"/>
  <c r="J138" i="14"/>
  <c r="I138" i="14"/>
  <c r="M18" i="15"/>
  <c r="L18" i="15"/>
  <c r="K18" i="15"/>
  <c r="J18" i="15"/>
  <c r="I18" i="15"/>
  <c r="M83" i="15"/>
  <c r="L83" i="15"/>
  <c r="K83" i="15"/>
  <c r="J83" i="15"/>
  <c r="I83" i="15"/>
  <c r="H91" i="15"/>
  <c r="M152" i="15"/>
  <c r="L152" i="15"/>
  <c r="K152" i="15"/>
  <c r="J152" i="15"/>
  <c r="I152" i="15"/>
  <c r="Z14" i="16"/>
  <c r="Y14" i="16"/>
  <c r="X14" i="16"/>
  <c r="W14" i="16"/>
  <c r="L75" i="16"/>
  <c r="K75" i="16"/>
  <c r="J75" i="16"/>
  <c r="I75" i="16"/>
  <c r="O38" i="8"/>
  <c r="N38" i="8"/>
  <c r="O103" i="8"/>
  <c r="N103" i="8"/>
  <c r="R12" i="9"/>
  <c r="S12" i="9"/>
  <c r="O15" i="9"/>
  <c r="P15" i="9"/>
  <c r="R20" i="9"/>
  <c r="S20" i="9"/>
  <c r="O78" i="10"/>
  <c r="N78" i="10"/>
  <c r="K77" i="14"/>
  <c r="J77" i="14"/>
  <c r="I77" i="14"/>
  <c r="K146" i="14"/>
  <c r="J146" i="14"/>
  <c r="I146" i="14"/>
  <c r="M40" i="15"/>
  <c r="L40" i="15"/>
  <c r="K40" i="15"/>
  <c r="J40" i="15"/>
  <c r="I40" i="15"/>
  <c r="M109" i="15"/>
  <c r="L109" i="15"/>
  <c r="K109" i="15"/>
  <c r="J109" i="15"/>
  <c r="I109" i="15"/>
  <c r="L32" i="16"/>
  <c r="K32" i="16"/>
  <c r="J32" i="16"/>
  <c r="I32" i="16"/>
  <c r="L101" i="16"/>
  <c r="K101" i="16"/>
  <c r="J101" i="16"/>
  <c r="I101" i="16"/>
  <c r="S13" i="9"/>
  <c r="R13" i="9"/>
  <c r="P16" i="9"/>
  <c r="O16" i="9"/>
  <c r="N56" i="10"/>
  <c r="O56" i="10"/>
  <c r="N64" i="10"/>
  <c r="O64" i="10"/>
  <c r="N83" i="10"/>
  <c r="O83" i="10"/>
  <c r="I8" i="12"/>
  <c r="H55" i="12"/>
  <c r="N8" i="12"/>
  <c r="M8" i="12"/>
  <c r="L8" i="12"/>
  <c r="K8" i="12"/>
  <c r="J8" i="12"/>
  <c r="I14" i="12"/>
  <c r="N14" i="12"/>
  <c r="M14" i="12"/>
  <c r="L14" i="12"/>
  <c r="K14" i="12"/>
  <c r="J14" i="12"/>
  <c r="M9" i="13"/>
  <c r="L9" i="13"/>
  <c r="K9" i="13"/>
  <c r="J9" i="13"/>
  <c r="I9" i="13"/>
  <c r="M17" i="13"/>
  <c r="L17" i="13"/>
  <c r="K17" i="13"/>
  <c r="J17" i="13"/>
  <c r="I17" i="13"/>
  <c r="M82" i="13"/>
  <c r="L82" i="13"/>
  <c r="K82" i="13"/>
  <c r="J82" i="13"/>
  <c r="I82" i="13"/>
  <c r="H90" i="13"/>
  <c r="M151" i="13"/>
  <c r="L151" i="13"/>
  <c r="K151" i="13"/>
  <c r="J151" i="13"/>
  <c r="I151" i="13"/>
  <c r="K86" i="14"/>
  <c r="J86" i="14"/>
  <c r="I86" i="14"/>
  <c r="K155" i="14"/>
  <c r="J155" i="14"/>
  <c r="I155" i="14"/>
  <c r="H163" i="14"/>
  <c r="M10" i="15"/>
  <c r="L10" i="15"/>
  <c r="K10" i="15"/>
  <c r="J10" i="15"/>
  <c r="I10" i="15"/>
  <c r="M66" i="15"/>
  <c r="L66" i="15"/>
  <c r="K66" i="15"/>
  <c r="J66" i="15"/>
  <c r="I66" i="15"/>
  <c r="M135" i="15"/>
  <c r="L135" i="15"/>
  <c r="K135" i="15"/>
  <c r="J135" i="15"/>
  <c r="I135" i="15"/>
  <c r="L58" i="16"/>
  <c r="K58" i="16"/>
  <c r="J58" i="16"/>
  <c r="I58" i="16"/>
  <c r="O42" i="10"/>
  <c r="N42" i="10"/>
  <c r="O53" i="10"/>
  <c r="N53" i="10"/>
  <c r="O61" i="10"/>
  <c r="N61" i="10"/>
  <c r="O80" i="10"/>
  <c r="N80" i="10"/>
  <c r="O99" i="10"/>
  <c r="N99" i="10"/>
  <c r="O107" i="10"/>
  <c r="N107" i="10"/>
  <c r="N13" i="12"/>
  <c r="M13" i="12"/>
  <c r="L13" i="12"/>
  <c r="K13" i="12"/>
  <c r="J13" i="12"/>
  <c r="I13" i="12"/>
  <c r="N18" i="12"/>
  <c r="M18" i="12"/>
  <c r="L18" i="12"/>
  <c r="K18" i="12"/>
  <c r="J18" i="12"/>
  <c r="I18" i="12"/>
  <c r="N22" i="12"/>
  <c r="M22" i="12"/>
  <c r="L22" i="12"/>
  <c r="K22" i="12"/>
  <c r="J22" i="12"/>
  <c r="I22" i="12"/>
  <c r="N26" i="12"/>
  <c r="M26" i="12"/>
  <c r="L26" i="12"/>
  <c r="K26" i="12"/>
  <c r="J26" i="12"/>
  <c r="I26" i="12"/>
  <c r="N30" i="12"/>
  <c r="M30" i="12"/>
  <c r="L30" i="12"/>
  <c r="K30" i="12"/>
  <c r="J30" i="12"/>
  <c r="I30" i="12"/>
  <c r="N34" i="12"/>
  <c r="M34" i="12"/>
  <c r="L34" i="12"/>
  <c r="K34" i="12"/>
  <c r="J34" i="12"/>
  <c r="I34" i="12"/>
  <c r="N38" i="12"/>
  <c r="M38" i="12"/>
  <c r="L38" i="12"/>
  <c r="K38" i="12"/>
  <c r="J38" i="12"/>
  <c r="I38" i="12"/>
  <c r="N42" i="12"/>
  <c r="M42" i="12"/>
  <c r="L42" i="12"/>
  <c r="K42" i="12"/>
  <c r="J42" i="12"/>
  <c r="I42" i="12"/>
  <c r="N46" i="12"/>
  <c r="M46" i="12"/>
  <c r="L46" i="12"/>
  <c r="K46" i="12"/>
  <c r="J46" i="12"/>
  <c r="I46" i="12"/>
  <c r="N50" i="12"/>
  <c r="M50" i="12"/>
  <c r="L50" i="12"/>
  <c r="K50" i="12"/>
  <c r="J50" i="12"/>
  <c r="I50" i="12"/>
  <c r="M39" i="13"/>
  <c r="L39" i="13"/>
  <c r="K39" i="13"/>
  <c r="J39" i="13"/>
  <c r="I39" i="13"/>
  <c r="M108" i="13"/>
  <c r="L108" i="13"/>
  <c r="K108" i="13"/>
  <c r="J108" i="13"/>
  <c r="I108" i="13"/>
  <c r="K17" i="14"/>
  <c r="J17" i="14"/>
  <c r="I17" i="14"/>
  <c r="K26" i="14"/>
  <c r="J26" i="14"/>
  <c r="I26" i="14"/>
  <c r="K95" i="14"/>
  <c r="J95" i="14"/>
  <c r="I95" i="14"/>
  <c r="M23" i="15"/>
  <c r="L23" i="15"/>
  <c r="K23" i="15"/>
  <c r="J23" i="15"/>
  <c r="I23" i="15"/>
  <c r="M160" i="15"/>
  <c r="L160" i="15"/>
  <c r="K160" i="15"/>
  <c r="J160" i="15"/>
  <c r="I160" i="15"/>
  <c r="AA18" i="16"/>
  <c r="Z18" i="16"/>
  <c r="Y18" i="16"/>
  <c r="X18" i="16"/>
  <c r="W18" i="16"/>
  <c r="L84" i="16"/>
  <c r="K84" i="16"/>
  <c r="J84" i="16"/>
  <c r="I84" i="16"/>
  <c r="K18" i="14"/>
  <c r="J18" i="14"/>
  <c r="I18" i="14"/>
  <c r="K27" i="14"/>
  <c r="J27" i="14"/>
  <c r="I27" i="14"/>
  <c r="K35" i="14"/>
  <c r="J35" i="14"/>
  <c r="I35" i="14"/>
  <c r="K44" i="14"/>
  <c r="J44" i="14"/>
  <c r="I44" i="14"/>
  <c r="K53" i="14"/>
  <c r="J53" i="14"/>
  <c r="I53" i="14"/>
  <c r="K61" i="14"/>
  <c r="J61" i="14"/>
  <c r="I61" i="14"/>
  <c r="K70" i="14"/>
  <c r="J70" i="14"/>
  <c r="I70" i="14"/>
  <c r="K78" i="14"/>
  <c r="J78" i="14"/>
  <c r="I78" i="14"/>
  <c r="K87" i="14"/>
  <c r="J87" i="14"/>
  <c r="I87" i="14"/>
  <c r="K96" i="14"/>
  <c r="J96" i="14"/>
  <c r="I96" i="14"/>
  <c r="K104" i="14"/>
  <c r="J104" i="14"/>
  <c r="I104" i="14"/>
  <c r="K113" i="14"/>
  <c r="J113" i="14"/>
  <c r="I113" i="14"/>
  <c r="H121" i="14"/>
  <c r="K130" i="14"/>
  <c r="J130" i="14"/>
  <c r="I130" i="14"/>
  <c r="K139" i="14"/>
  <c r="J139" i="14"/>
  <c r="I139" i="14"/>
  <c r="K147" i="14"/>
  <c r="J147" i="14"/>
  <c r="I147" i="14"/>
  <c r="K156" i="14"/>
  <c r="J156" i="14"/>
  <c r="I156" i="14"/>
  <c r="M26" i="15"/>
  <c r="L26" i="15"/>
  <c r="K26" i="15"/>
  <c r="J26" i="15"/>
  <c r="I26" i="15"/>
  <c r="M34" i="15"/>
  <c r="L34" i="15"/>
  <c r="K34" i="15"/>
  <c r="J34" i="15"/>
  <c r="I34" i="15"/>
  <c r="M43" i="15"/>
  <c r="L43" i="15"/>
  <c r="K43" i="15"/>
  <c r="J43" i="15"/>
  <c r="I43" i="15"/>
  <c r="M52" i="15"/>
  <c r="L52" i="15"/>
  <c r="K52" i="15"/>
  <c r="J52" i="15"/>
  <c r="I52" i="15"/>
  <c r="M60" i="15"/>
  <c r="L60" i="15"/>
  <c r="K60" i="15"/>
  <c r="J60" i="15"/>
  <c r="I60" i="15"/>
  <c r="M69" i="15"/>
  <c r="L69" i="15"/>
  <c r="K69" i="15"/>
  <c r="J69" i="15"/>
  <c r="I69" i="15"/>
  <c r="H77" i="15"/>
  <c r="M86" i="15"/>
  <c r="L86" i="15"/>
  <c r="K86" i="15"/>
  <c r="J86" i="15"/>
  <c r="I86" i="15"/>
  <c r="M95" i="15"/>
  <c r="L95" i="15"/>
  <c r="K95" i="15"/>
  <c r="J95" i="15"/>
  <c r="I95" i="15"/>
  <c r="M103" i="15"/>
  <c r="L103" i="15"/>
  <c r="K103" i="15"/>
  <c r="J103" i="15"/>
  <c r="I103" i="15"/>
  <c r="M112" i="15"/>
  <c r="L112" i="15"/>
  <c r="K112" i="15"/>
  <c r="J112" i="15"/>
  <c r="I112" i="15"/>
  <c r="M121" i="15"/>
  <c r="L121" i="15"/>
  <c r="K121" i="15"/>
  <c r="J121" i="15"/>
  <c r="I121" i="15"/>
  <c r="M129" i="15"/>
  <c r="L129" i="15"/>
  <c r="K129" i="15"/>
  <c r="J129" i="15"/>
  <c r="I129" i="15"/>
  <c r="M138" i="15"/>
  <c r="L138" i="15"/>
  <c r="K138" i="15"/>
  <c r="J138" i="15"/>
  <c r="I138" i="15"/>
  <c r="M146" i="15"/>
  <c r="L146" i="15"/>
  <c r="K146" i="15"/>
  <c r="J146" i="15"/>
  <c r="I146" i="15"/>
  <c r="M155" i="15"/>
  <c r="L155" i="15"/>
  <c r="K155" i="15"/>
  <c r="J155" i="15"/>
  <c r="I155" i="15"/>
  <c r="L12" i="16"/>
  <c r="K12" i="16"/>
  <c r="J12" i="16"/>
  <c r="I12" i="16"/>
  <c r="L16" i="16"/>
  <c r="K16" i="16"/>
  <c r="J16" i="16"/>
  <c r="I16" i="16"/>
  <c r="L20" i="16"/>
  <c r="K20" i="16"/>
  <c r="J20" i="16"/>
  <c r="I20" i="16"/>
  <c r="L27" i="16"/>
  <c r="K27" i="16"/>
  <c r="J27" i="16"/>
  <c r="I27" i="16"/>
  <c r="H35" i="16"/>
  <c r="L44" i="16"/>
  <c r="K44" i="16"/>
  <c r="J44" i="16"/>
  <c r="I44" i="16"/>
  <c r="L53" i="16"/>
  <c r="K53" i="16"/>
  <c r="J53" i="16"/>
  <c r="I53" i="16"/>
  <c r="L61" i="16"/>
  <c r="K61" i="16"/>
  <c r="J61" i="16"/>
  <c r="I61" i="16"/>
  <c r="L70" i="16"/>
  <c r="K70" i="16"/>
  <c r="J70" i="16"/>
  <c r="I70" i="16"/>
  <c r="M87" i="16"/>
  <c r="L87" i="16"/>
  <c r="K87" i="16"/>
  <c r="J87" i="16"/>
  <c r="I87" i="16"/>
  <c r="L96" i="16"/>
  <c r="K96" i="16"/>
  <c r="J96" i="16"/>
  <c r="I96" i="16"/>
  <c r="L104" i="16"/>
  <c r="K104" i="16"/>
  <c r="J104" i="16"/>
  <c r="I104" i="16"/>
  <c r="L113" i="16"/>
  <c r="K113" i="16"/>
  <c r="J113" i="16"/>
  <c r="I113" i="16"/>
  <c r="L118" i="17"/>
  <c r="K118" i="17"/>
  <c r="J118" i="17"/>
  <c r="I118" i="17"/>
  <c r="K11" i="14"/>
  <c r="J11" i="14"/>
  <c r="I11" i="14"/>
  <c r="V11" i="14"/>
  <c r="U11" i="14"/>
  <c r="T11" i="14"/>
  <c r="K19" i="14"/>
  <c r="J19" i="14"/>
  <c r="I19" i="14"/>
  <c r="K28" i="14"/>
  <c r="J28" i="14"/>
  <c r="I28" i="14"/>
  <c r="K36" i="14"/>
  <c r="J36" i="14"/>
  <c r="I36" i="14"/>
  <c r="K45" i="14"/>
  <c r="J45" i="14"/>
  <c r="I45" i="14"/>
  <c r="K54" i="14"/>
  <c r="J54" i="14"/>
  <c r="I54" i="14"/>
  <c r="K62" i="14"/>
  <c r="J62" i="14"/>
  <c r="I62" i="14"/>
  <c r="K71" i="14"/>
  <c r="J71" i="14"/>
  <c r="I71" i="14"/>
  <c r="H79" i="14"/>
  <c r="K88" i="14"/>
  <c r="J88" i="14"/>
  <c r="I88" i="14"/>
  <c r="K97" i="14"/>
  <c r="J97" i="14"/>
  <c r="I97" i="14"/>
  <c r="K105" i="14"/>
  <c r="J105" i="14"/>
  <c r="I105" i="14"/>
  <c r="K114" i="14"/>
  <c r="J114" i="14"/>
  <c r="I114" i="14"/>
  <c r="K123" i="14"/>
  <c r="J123" i="14"/>
  <c r="I123" i="14"/>
  <c r="K131" i="14"/>
  <c r="J131" i="14"/>
  <c r="I131" i="14"/>
  <c r="K140" i="14"/>
  <c r="J140" i="14"/>
  <c r="I140" i="14"/>
  <c r="K148" i="14"/>
  <c r="J148" i="14"/>
  <c r="I148" i="14"/>
  <c r="K157" i="14"/>
  <c r="J157" i="14"/>
  <c r="I157" i="14"/>
  <c r="M9" i="15"/>
  <c r="L9" i="15"/>
  <c r="K9" i="15"/>
  <c r="J9" i="15"/>
  <c r="I9" i="15"/>
  <c r="M13" i="15"/>
  <c r="L13" i="15"/>
  <c r="K13" i="15"/>
  <c r="J13" i="15"/>
  <c r="I13" i="15"/>
  <c r="H21" i="15"/>
  <c r="M17" i="15"/>
  <c r="L17" i="15"/>
  <c r="K17" i="15"/>
  <c r="J17" i="15"/>
  <c r="I17" i="15"/>
  <c r="M29" i="15"/>
  <c r="L29" i="15"/>
  <c r="K29" i="15"/>
  <c r="J29" i="15"/>
  <c r="I29" i="15"/>
  <c r="M38" i="15"/>
  <c r="L38" i="15"/>
  <c r="K38" i="15"/>
  <c r="J38" i="15"/>
  <c r="I38" i="15"/>
  <c r="M46" i="15"/>
  <c r="L46" i="15"/>
  <c r="K46" i="15"/>
  <c r="J46" i="15"/>
  <c r="I46" i="15"/>
  <c r="M55" i="15"/>
  <c r="L55" i="15"/>
  <c r="K55" i="15"/>
  <c r="J55" i="15"/>
  <c r="I55" i="15"/>
  <c r="H63" i="15"/>
  <c r="M72" i="15"/>
  <c r="L72" i="15"/>
  <c r="K72" i="15"/>
  <c r="J72" i="15"/>
  <c r="I72" i="15"/>
  <c r="M81" i="15"/>
  <c r="L81" i="15"/>
  <c r="K81" i="15"/>
  <c r="J81" i="15"/>
  <c r="I81" i="15"/>
  <c r="M89" i="15"/>
  <c r="L89" i="15"/>
  <c r="K89" i="15"/>
  <c r="J89" i="15"/>
  <c r="I89" i="15"/>
  <c r="M98" i="15"/>
  <c r="L98" i="15"/>
  <c r="K98" i="15"/>
  <c r="J98" i="15"/>
  <c r="I98" i="15"/>
  <c r="M107" i="15"/>
  <c r="L107" i="15"/>
  <c r="K107" i="15"/>
  <c r="J107" i="15"/>
  <c r="I107" i="15"/>
  <c r="M115" i="15"/>
  <c r="L115" i="15"/>
  <c r="K115" i="15"/>
  <c r="J115" i="15"/>
  <c r="I115" i="15"/>
  <c r="M124" i="15"/>
  <c r="L124" i="15"/>
  <c r="K124" i="15"/>
  <c r="J124" i="15"/>
  <c r="I124" i="15"/>
  <c r="M132" i="15"/>
  <c r="L132" i="15"/>
  <c r="K132" i="15"/>
  <c r="J132" i="15"/>
  <c r="I132" i="15"/>
  <c r="M141" i="15"/>
  <c r="L141" i="15"/>
  <c r="K141" i="15"/>
  <c r="J141" i="15"/>
  <c r="I141" i="15"/>
  <c r="M150" i="15"/>
  <c r="L150" i="15"/>
  <c r="K150" i="15"/>
  <c r="J150" i="15"/>
  <c r="I150" i="15"/>
  <c r="M158" i="15"/>
  <c r="L158" i="15"/>
  <c r="K158" i="15"/>
  <c r="J158" i="15"/>
  <c r="I158" i="15"/>
  <c r="Z13" i="16"/>
  <c r="Y13" i="16"/>
  <c r="X13" i="16"/>
  <c r="W13" i="16"/>
  <c r="V21" i="16"/>
  <c r="L30" i="16"/>
  <c r="K30" i="16"/>
  <c r="J30" i="16"/>
  <c r="I30" i="16"/>
  <c r="L39" i="16"/>
  <c r="K39" i="16"/>
  <c r="J39" i="16"/>
  <c r="I39" i="16"/>
  <c r="L47" i="16"/>
  <c r="K47" i="16"/>
  <c r="J47" i="16"/>
  <c r="I47" i="16"/>
  <c r="L56" i="16"/>
  <c r="K56" i="16"/>
  <c r="J56" i="16"/>
  <c r="I56" i="16"/>
  <c r="L73" i="16"/>
  <c r="K73" i="16"/>
  <c r="J73" i="16"/>
  <c r="I73" i="16"/>
  <c r="L82" i="16"/>
  <c r="K82" i="16"/>
  <c r="J82" i="16"/>
  <c r="I82" i="16"/>
  <c r="M90" i="16"/>
  <c r="L90" i="16"/>
  <c r="K90" i="16"/>
  <c r="J90" i="16"/>
  <c r="I90" i="16"/>
  <c r="L99" i="16"/>
  <c r="K99" i="16"/>
  <c r="J99" i="16"/>
  <c r="I99" i="16"/>
  <c r="H107" i="16"/>
  <c r="L108" i="16"/>
  <c r="K108" i="16"/>
  <c r="J108" i="16"/>
  <c r="I108" i="16"/>
  <c r="K12" i="14"/>
  <c r="J12" i="14"/>
  <c r="I12" i="14"/>
  <c r="K20" i="14"/>
  <c r="J20" i="14"/>
  <c r="I20" i="14"/>
  <c r="K29" i="14"/>
  <c r="J29" i="14"/>
  <c r="I29" i="14"/>
  <c r="H37" i="14"/>
  <c r="K46" i="14"/>
  <c r="J46" i="14"/>
  <c r="I46" i="14"/>
  <c r="K55" i="14"/>
  <c r="J55" i="14"/>
  <c r="I55" i="14"/>
  <c r="K63" i="14"/>
  <c r="J63" i="14"/>
  <c r="I63" i="14"/>
  <c r="K72" i="14"/>
  <c r="J72" i="14"/>
  <c r="I72" i="14"/>
  <c r="K81" i="14"/>
  <c r="J81" i="14"/>
  <c r="I81" i="14"/>
  <c r="K89" i="14"/>
  <c r="J89" i="14"/>
  <c r="I89" i="14"/>
  <c r="K98" i="14"/>
  <c r="J98" i="14"/>
  <c r="I98" i="14"/>
  <c r="K106" i="14"/>
  <c r="J106" i="14"/>
  <c r="I106" i="14"/>
  <c r="K115" i="14"/>
  <c r="J115" i="14"/>
  <c r="I115" i="14"/>
  <c r="K124" i="14"/>
  <c r="J124" i="14"/>
  <c r="I124" i="14"/>
  <c r="K132" i="14"/>
  <c r="J132" i="14"/>
  <c r="I132" i="14"/>
  <c r="K141" i="14"/>
  <c r="J141" i="14"/>
  <c r="I141" i="14"/>
  <c r="H149" i="14"/>
  <c r="K158" i="14"/>
  <c r="J158" i="14"/>
  <c r="I158" i="14"/>
  <c r="L24" i="15"/>
  <c r="K24" i="15"/>
  <c r="J24" i="15"/>
  <c r="I24" i="15"/>
  <c r="M24" i="15"/>
  <c r="L32" i="15"/>
  <c r="K32" i="15"/>
  <c r="J32" i="15"/>
  <c r="I32" i="15"/>
  <c r="M32" i="15"/>
  <c r="L41" i="15"/>
  <c r="K41" i="15"/>
  <c r="J41" i="15"/>
  <c r="I41" i="15"/>
  <c r="H49" i="15"/>
  <c r="M41" i="15"/>
  <c r="L58" i="15"/>
  <c r="K58" i="15"/>
  <c r="J58" i="15"/>
  <c r="I58" i="15"/>
  <c r="M58" i="15"/>
  <c r="L67" i="15"/>
  <c r="K67" i="15"/>
  <c r="J67" i="15"/>
  <c r="I67" i="15"/>
  <c r="M67" i="15"/>
  <c r="L75" i="15"/>
  <c r="K75" i="15"/>
  <c r="J75" i="15"/>
  <c r="I75" i="15"/>
  <c r="M75" i="15"/>
  <c r="L84" i="15"/>
  <c r="K84" i="15"/>
  <c r="J84" i="15"/>
  <c r="I84" i="15"/>
  <c r="M84" i="15"/>
  <c r="L93" i="15"/>
  <c r="K93" i="15"/>
  <c r="J93" i="15"/>
  <c r="I93" i="15"/>
  <c r="M93" i="15"/>
  <c r="L101" i="15"/>
  <c r="K101" i="15"/>
  <c r="J101" i="15"/>
  <c r="I101" i="15"/>
  <c r="M101" i="15"/>
  <c r="L110" i="15"/>
  <c r="K110" i="15"/>
  <c r="J110" i="15"/>
  <c r="I110" i="15"/>
  <c r="M110" i="15"/>
  <c r="L118" i="15"/>
  <c r="K118" i="15"/>
  <c r="J118" i="15"/>
  <c r="I118" i="15"/>
  <c r="M118" i="15"/>
  <c r="L127" i="15"/>
  <c r="K127" i="15"/>
  <c r="J127" i="15"/>
  <c r="I127" i="15"/>
  <c r="M127" i="15"/>
  <c r="L136" i="15"/>
  <c r="K136" i="15"/>
  <c r="J136" i="15"/>
  <c r="I136" i="15"/>
  <c r="M136" i="15"/>
  <c r="L144" i="15"/>
  <c r="K144" i="15"/>
  <c r="J144" i="15"/>
  <c r="I144" i="15"/>
  <c r="M144" i="15"/>
  <c r="L153" i="15"/>
  <c r="K153" i="15"/>
  <c r="J153" i="15"/>
  <c r="I153" i="15"/>
  <c r="H161" i="15"/>
  <c r="M153" i="15"/>
  <c r="L11" i="16"/>
  <c r="K11" i="16"/>
  <c r="J11" i="16"/>
  <c r="I11" i="16"/>
  <c r="L15" i="16"/>
  <c r="K15" i="16"/>
  <c r="J15" i="16"/>
  <c r="I15" i="16"/>
  <c r="M15" i="16"/>
  <c r="L19" i="16"/>
  <c r="K19" i="16"/>
  <c r="J19" i="16"/>
  <c r="I19" i="16"/>
  <c r="L25" i="16"/>
  <c r="K25" i="16"/>
  <c r="J25" i="16"/>
  <c r="I25" i="16"/>
  <c r="L33" i="16"/>
  <c r="K33" i="16"/>
  <c r="J33" i="16"/>
  <c r="I33" i="16"/>
  <c r="L42" i="16"/>
  <c r="K42" i="16"/>
  <c r="J42" i="16"/>
  <c r="I42" i="16"/>
  <c r="L59" i="16"/>
  <c r="K59" i="16"/>
  <c r="J59" i="16"/>
  <c r="I59" i="16"/>
  <c r="L68" i="16"/>
  <c r="K68" i="16"/>
  <c r="J68" i="16"/>
  <c r="I68" i="16"/>
  <c r="L76" i="16"/>
  <c r="K76" i="16"/>
  <c r="J76" i="16"/>
  <c r="I76" i="16"/>
  <c r="L85" i="16"/>
  <c r="K85" i="16"/>
  <c r="J85" i="16"/>
  <c r="I85" i="16"/>
  <c r="M85" i="16"/>
  <c r="L94" i="16"/>
  <c r="K94" i="16"/>
  <c r="J94" i="16"/>
  <c r="I94" i="16"/>
  <c r="H93" i="16"/>
  <c r="L102" i="16"/>
  <c r="K102" i="16"/>
  <c r="J102" i="16"/>
  <c r="I102" i="16"/>
  <c r="H119" i="16"/>
  <c r="L111" i="16"/>
  <c r="K111" i="16"/>
  <c r="J111" i="16"/>
  <c r="I111" i="16"/>
  <c r="J126" i="16"/>
  <c r="L126" i="16"/>
  <c r="K126" i="16"/>
  <c r="I126" i="16"/>
  <c r="K13" i="14"/>
  <c r="J13" i="14"/>
  <c r="I13" i="14"/>
  <c r="K21" i="14"/>
  <c r="J21" i="14"/>
  <c r="I21" i="14"/>
  <c r="K30" i="14"/>
  <c r="J30" i="14"/>
  <c r="I30" i="14"/>
  <c r="K39" i="14"/>
  <c r="J39" i="14"/>
  <c r="I39" i="14"/>
  <c r="K47" i="14"/>
  <c r="J47" i="14"/>
  <c r="I47" i="14"/>
  <c r="K56" i="14"/>
  <c r="J56" i="14"/>
  <c r="I56" i="14"/>
  <c r="K64" i="14"/>
  <c r="J64" i="14"/>
  <c r="I64" i="14"/>
  <c r="K73" i="14"/>
  <c r="J73" i="14"/>
  <c r="I73" i="14"/>
  <c r="K82" i="14"/>
  <c r="J82" i="14"/>
  <c r="I82" i="14"/>
  <c r="K90" i="14"/>
  <c r="J90" i="14"/>
  <c r="I90" i="14"/>
  <c r="K99" i="14"/>
  <c r="J99" i="14"/>
  <c r="I99" i="14"/>
  <c r="H107" i="14"/>
  <c r="K116" i="14"/>
  <c r="J116" i="14"/>
  <c r="I116" i="14"/>
  <c r="K125" i="14"/>
  <c r="J125" i="14"/>
  <c r="I125" i="14"/>
  <c r="K133" i="14"/>
  <c r="J133" i="14"/>
  <c r="I133" i="14"/>
  <c r="K142" i="14"/>
  <c r="J142" i="14"/>
  <c r="I142" i="14"/>
  <c r="K151" i="14"/>
  <c r="J151" i="14"/>
  <c r="I151" i="14"/>
  <c r="K159" i="14"/>
  <c r="J159" i="14"/>
  <c r="I159" i="14"/>
  <c r="K12" i="15"/>
  <c r="J12" i="15"/>
  <c r="I12" i="15"/>
  <c r="M12" i="15"/>
  <c r="L12" i="15"/>
  <c r="K16" i="15"/>
  <c r="J16" i="15"/>
  <c r="I16" i="15"/>
  <c r="M16" i="15"/>
  <c r="L16" i="15"/>
  <c r="K20" i="15"/>
  <c r="J20" i="15"/>
  <c r="I20" i="15"/>
  <c r="M20" i="15"/>
  <c r="L20" i="15"/>
  <c r="K27" i="15"/>
  <c r="J27" i="15"/>
  <c r="I27" i="15"/>
  <c r="H35" i="15"/>
  <c r="M27" i="15"/>
  <c r="L27" i="15"/>
  <c r="K44" i="15"/>
  <c r="J44" i="15"/>
  <c r="I44" i="15"/>
  <c r="M44" i="15"/>
  <c r="L44" i="15"/>
  <c r="K53" i="15"/>
  <c r="J53" i="15"/>
  <c r="I53" i="15"/>
  <c r="M53" i="15"/>
  <c r="L53" i="15"/>
  <c r="K61" i="15"/>
  <c r="J61" i="15"/>
  <c r="I61" i="15"/>
  <c r="M61" i="15"/>
  <c r="L61" i="15"/>
  <c r="K70" i="15"/>
  <c r="J70" i="15"/>
  <c r="I70" i="15"/>
  <c r="M70" i="15"/>
  <c r="L70" i="15"/>
  <c r="K79" i="15"/>
  <c r="J79" i="15"/>
  <c r="I79" i="15"/>
  <c r="M79" i="15"/>
  <c r="L79" i="15"/>
  <c r="K87" i="15"/>
  <c r="J87" i="15"/>
  <c r="I87" i="15"/>
  <c r="M87" i="15"/>
  <c r="L87" i="15"/>
  <c r="K96" i="15"/>
  <c r="J96" i="15"/>
  <c r="I96" i="15"/>
  <c r="M96" i="15"/>
  <c r="L96" i="15"/>
  <c r="K104" i="15"/>
  <c r="J104" i="15"/>
  <c r="I104" i="15"/>
  <c r="M104" i="15"/>
  <c r="L104" i="15"/>
  <c r="K113" i="15"/>
  <c r="J113" i="15"/>
  <c r="I113" i="15"/>
  <c r="M113" i="15"/>
  <c r="L113" i="15"/>
  <c r="K122" i="15"/>
  <c r="J122" i="15"/>
  <c r="I122" i="15"/>
  <c r="M122" i="15"/>
  <c r="L122" i="15"/>
  <c r="K130" i="15"/>
  <c r="J130" i="15"/>
  <c r="I130" i="15"/>
  <c r="M130" i="15"/>
  <c r="L130" i="15"/>
  <c r="K139" i="15"/>
  <c r="J139" i="15"/>
  <c r="I139" i="15"/>
  <c r="H147" i="15"/>
  <c r="M139" i="15"/>
  <c r="L139" i="15"/>
  <c r="K156" i="15"/>
  <c r="J156" i="15"/>
  <c r="I156" i="15"/>
  <c r="M156" i="15"/>
  <c r="L156" i="15"/>
  <c r="Y12" i="16"/>
  <c r="X12" i="16"/>
  <c r="W12" i="16"/>
  <c r="Z12" i="16"/>
  <c r="Y16" i="16"/>
  <c r="X16" i="16"/>
  <c r="W16" i="16"/>
  <c r="Z16" i="16"/>
  <c r="K28" i="16"/>
  <c r="J28" i="16"/>
  <c r="I28" i="16"/>
  <c r="L28" i="16"/>
  <c r="K45" i="16"/>
  <c r="J45" i="16"/>
  <c r="I45" i="16"/>
  <c r="L45" i="16"/>
  <c r="K54" i="16"/>
  <c r="J54" i="16"/>
  <c r="I54" i="16"/>
  <c r="L54" i="16"/>
  <c r="K62" i="16"/>
  <c r="J62" i="16"/>
  <c r="I62" i="16"/>
  <c r="L62" i="16"/>
  <c r="K71" i="16"/>
  <c r="J71" i="16"/>
  <c r="I71" i="16"/>
  <c r="L71" i="16"/>
  <c r="K80" i="16"/>
  <c r="J80" i="16"/>
  <c r="I80" i="16"/>
  <c r="M80" i="16"/>
  <c r="H79" i="16"/>
  <c r="L80" i="16"/>
  <c r="K88" i="16"/>
  <c r="J88" i="16"/>
  <c r="I88" i="16"/>
  <c r="L88" i="16"/>
  <c r="K97" i="16"/>
  <c r="J97" i="16"/>
  <c r="I97" i="16"/>
  <c r="H105" i="16"/>
  <c r="L97" i="16"/>
  <c r="K114" i="16"/>
  <c r="J114" i="16"/>
  <c r="I114" i="16"/>
  <c r="L114" i="16"/>
  <c r="J14" i="14"/>
  <c r="I14" i="14"/>
  <c r="K14" i="14"/>
  <c r="J22" i="14"/>
  <c r="I22" i="14"/>
  <c r="K22" i="14"/>
  <c r="J31" i="14"/>
  <c r="I31" i="14"/>
  <c r="K31" i="14"/>
  <c r="J40" i="14"/>
  <c r="I40" i="14"/>
  <c r="K40" i="14"/>
  <c r="J48" i="14"/>
  <c r="I48" i="14"/>
  <c r="K48" i="14"/>
  <c r="J57" i="14"/>
  <c r="I57" i="14"/>
  <c r="H65" i="14"/>
  <c r="K57" i="14"/>
  <c r="J74" i="14"/>
  <c r="I74" i="14"/>
  <c r="K74" i="14"/>
  <c r="J83" i="14"/>
  <c r="I83" i="14"/>
  <c r="K83" i="14"/>
  <c r="J91" i="14"/>
  <c r="I91" i="14"/>
  <c r="K91" i="14"/>
  <c r="J100" i="14"/>
  <c r="I100" i="14"/>
  <c r="K100" i="14"/>
  <c r="J109" i="14"/>
  <c r="I109" i="14"/>
  <c r="K109" i="14"/>
  <c r="J117" i="14"/>
  <c r="I117" i="14"/>
  <c r="K117" i="14"/>
  <c r="J126" i="14"/>
  <c r="I126" i="14"/>
  <c r="K126" i="14"/>
  <c r="J134" i="14"/>
  <c r="I134" i="14"/>
  <c r="K134" i="14"/>
  <c r="J143" i="14"/>
  <c r="I143" i="14"/>
  <c r="K143" i="14"/>
  <c r="J152" i="14"/>
  <c r="I152" i="14"/>
  <c r="K152" i="14"/>
  <c r="J160" i="14"/>
  <c r="I160" i="14"/>
  <c r="K160" i="14"/>
  <c r="J30" i="15"/>
  <c r="I30" i="15"/>
  <c r="M30" i="15"/>
  <c r="L30" i="15"/>
  <c r="K30" i="15"/>
  <c r="J39" i="15"/>
  <c r="I39" i="15"/>
  <c r="M39" i="15"/>
  <c r="L39" i="15"/>
  <c r="K39" i="15"/>
  <c r="J47" i="15"/>
  <c r="I47" i="15"/>
  <c r="M47" i="15"/>
  <c r="L47" i="15"/>
  <c r="K47" i="15"/>
  <c r="J56" i="15"/>
  <c r="I56" i="15"/>
  <c r="M56" i="15"/>
  <c r="L56" i="15"/>
  <c r="K56" i="15"/>
  <c r="J65" i="15"/>
  <c r="I65" i="15"/>
  <c r="M65" i="15"/>
  <c r="L65" i="15"/>
  <c r="K65" i="15"/>
  <c r="J73" i="15"/>
  <c r="I73" i="15"/>
  <c r="M73" i="15"/>
  <c r="L73" i="15"/>
  <c r="K73" i="15"/>
  <c r="J82" i="15"/>
  <c r="I82" i="15"/>
  <c r="M82" i="15"/>
  <c r="L82" i="15"/>
  <c r="K82" i="15"/>
  <c r="J90" i="15"/>
  <c r="I90" i="15"/>
  <c r="M90" i="15"/>
  <c r="L90" i="15"/>
  <c r="K90" i="15"/>
  <c r="J99" i="15"/>
  <c r="I99" i="15"/>
  <c r="M99" i="15"/>
  <c r="L99" i="15"/>
  <c r="K99" i="15"/>
  <c r="J108" i="15"/>
  <c r="I108" i="15"/>
  <c r="M108" i="15"/>
  <c r="L108" i="15"/>
  <c r="K108" i="15"/>
  <c r="J116" i="15"/>
  <c r="I116" i="15"/>
  <c r="M116" i="15"/>
  <c r="L116" i="15"/>
  <c r="K116" i="15"/>
  <c r="J125" i="15"/>
  <c r="I125" i="15"/>
  <c r="H133" i="15"/>
  <c r="M125" i="15"/>
  <c r="L125" i="15"/>
  <c r="K125" i="15"/>
  <c r="J142" i="15"/>
  <c r="I142" i="15"/>
  <c r="M142" i="15"/>
  <c r="L142" i="15"/>
  <c r="K142" i="15"/>
  <c r="J151" i="15"/>
  <c r="I151" i="15"/>
  <c r="M151" i="15"/>
  <c r="L151" i="15"/>
  <c r="K151" i="15"/>
  <c r="J159" i="15"/>
  <c r="I159" i="15"/>
  <c r="M159" i="15"/>
  <c r="L159" i="15"/>
  <c r="K159" i="15"/>
  <c r="J10" i="16"/>
  <c r="H9" i="16"/>
  <c r="M16" i="16" s="1"/>
  <c r="I10" i="16"/>
  <c r="L10" i="16"/>
  <c r="K10" i="16"/>
  <c r="J14" i="16"/>
  <c r="I14" i="16"/>
  <c r="L14" i="16"/>
  <c r="K14" i="16"/>
  <c r="J18" i="16"/>
  <c r="I18" i="16"/>
  <c r="M18" i="16"/>
  <c r="L18" i="16"/>
  <c r="K18" i="16"/>
  <c r="J31" i="16"/>
  <c r="I31" i="16"/>
  <c r="L31" i="16"/>
  <c r="K31" i="16"/>
  <c r="J40" i="16"/>
  <c r="I40" i="16"/>
  <c r="L40" i="16"/>
  <c r="K40" i="16"/>
  <c r="J48" i="16"/>
  <c r="I48" i="16"/>
  <c r="L48" i="16"/>
  <c r="K48" i="16"/>
  <c r="J57" i="16"/>
  <c r="I57" i="16"/>
  <c r="M57" i="16"/>
  <c r="L57" i="16"/>
  <c r="K57" i="16"/>
  <c r="J66" i="16"/>
  <c r="I66" i="16"/>
  <c r="H65" i="16"/>
  <c r="L66" i="16"/>
  <c r="K66" i="16"/>
  <c r="J74" i="16"/>
  <c r="I74" i="16"/>
  <c r="L74" i="16"/>
  <c r="K74" i="16"/>
  <c r="J83" i="16"/>
  <c r="I83" i="16"/>
  <c r="H91" i="16"/>
  <c r="L83" i="16"/>
  <c r="K83" i="16"/>
  <c r="J100" i="16"/>
  <c r="I100" i="16"/>
  <c r="L100" i="16"/>
  <c r="K100" i="16"/>
  <c r="J109" i="16"/>
  <c r="I109" i="16"/>
  <c r="L109" i="16"/>
  <c r="K109" i="16"/>
  <c r="L118" i="16"/>
  <c r="K118" i="16"/>
  <c r="I118" i="16"/>
  <c r="J118" i="16"/>
  <c r="I15" i="14"/>
  <c r="H23" i="14"/>
  <c r="K15" i="14"/>
  <c r="J15" i="14"/>
  <c r="I32" i="14"/>
  <c r="K32" i="14"/>
  <c r="J32" i="14"/>
  <c r="I41" i="14"/>
  <c r="K41" i="14"/>
  <c r="J41" i="14"/>
  <c r="I49" i="14"/>
  <c r="K49" i="14"/>
  <c r="J49" i="14"/>
  <c r="I58" i="14"/>
  <c r="K58" i="14"/>
  <c r="J58" i="14"/>
  <c r="I67" i="14"/>
  <c r="K67" i="14"/>
  <c r="J67" i="14"/>
  <c r="I75" i="14"/>
  <c r="K75" i="14"/>
  <c r="J75" i="14"/>
  <c r="I84" i="14"/>
  <c r="K84" i="14"/>
  <c r="J84" i="14"/>
  <c r="I92" i="14"/>
  <c r="K92" i="14"/>
  <c r="J92" i="14"/>
  <c r="I101" i="14"/>
  <c r="K101" i="14"/>
  <c r="J101" i="14"/>
  <c r="I110" i="14"/>
  <c r="K110" i="14"/>
  <c r="J110" i="14"/>
  <c r="I118" i="14"/>
  <c r="K118" i="14"/>
  <c r="J118" i="14"/>
  <c r="I127" i="14"/>
  <c r="H135" i="14"/>
  <c r="K127" i="14"/>
  <c r="J127" i="14"/>
  <c r="I144" i="14"/>
  <c r="K144" i="14"/>
  <c r="J144" i="14"/>
  <c r="I153" i="14"/>
  <c r="K153" i="14"/>
  <c r="J153" i="14"/>
  <c r="I161" i="14"/>
  <c r="K161" i="14"/>
  <c r="J161" i="14"/>
  <c r="I11" i="15"/>
  <c r="M11" i="15"/>
  <c r="L11" i="15"/>
  <c r="K11" i="15"/>
  <c r="J11" i="15"/>
  <c r="I15" i="15"/>
  <c r="M15" i="15"/>
  <c r="L15" i="15"/>
  <c r="K15" i="15"/>
  <c r="J15" i="15"/>
  <c r="I19" i="15"/>
  <c r="M19" i="15"/>
  <c r="L19" i="15"/>
  <c r="K19" i="15"/>
  <c r="J19" i="15"/>
  <c r="I25" i="15"/>
  <c r="M25" i="15"/>
  <c r="L25" i="15"/>
  <c r="K25" i="15"/>
  <c r="J25" i="15"/>
  <c r="I33" i="15"/>
  <c r="M33" i="15"/>
  <c r="L33" i="15"/>
  <c r="K33" i="15"/>
  <c r="J33" i="15"/>
  <c r="I42" i="15"/>
  <c r="M42" i="15"/>
  <c r="L42" i="15"/>
  <c r="K42" i="15"/>
  <c r="J42" i="15"/>
  <c r="I51" i="15"/>
  <c r="M51" i="15"/>
  <c r="L51" i="15"/>
  <c r="K51" i="15"/>
  <c r="J51" i="15"/>
  <c r="I59" i="15"/>
  <c r="M59" i="15"/>
  <c r="L59" i="15"/>
  <c r="K59" i="15"/>
  <c r="J59" i="15"/>
  <c r="I68" i="15"/>
  <c r="M68" i="15"/>
  <c r="L68" i="15"/>
  <c r="K68" i="15"/>
  <c r="J68" i="15"/>
  <c r="I76" i="15"/>
  <c r="M76" i="15"/>
  <c r="L76" i="15"/>
  <c r="K76" i="15"/>
  <c r="J76" i="15"/>
  <c r="I85" i="15"/>
  <c r="M85" i="15"/>
  <c r="L85" i="15"/>
  <c r="K85" i="15"/>
  <c r="J85" i="15"/>
  <c r="I94" i="15"/>
  <c r="M94" i="15"/>
  <c r="L94" i="15"/>
  <c r="K94" i="15"/>
  <c r="J94" i="15"/>
  <c r="I102" i="15"/>
  <c r="M102" i="15"/>
  <c r="L102" i="15"/>
  <c r="K102" i="15"/>
  <c r="J102" i="15"/>
  <c r="I111" i="15"/>
  <c r="H119" i="15"/>
  <c r="M111" i="15"/>
  <c r="L111" i="15"/>
  <c r="K111" i="15"/>
  <c r="J111" i="15"/>
  <c r="I128" i="15"/>
  <c r="M128" i="15"/>
  <c r="L128" i="15"/>
  <c r="K128" i="15"/>
  <c r="J128" i="15"/>
  <c r="I137" i="15"/>
  <c r="M137" i="15"/>
  <c r="L137" i="15"/>
  <c r="K137" i="15"/>
  <c r="J137" i="15"/>
  <c r="I145" i="15"/>
  <c r="M145" i="15"/>
  <c r="L145" i="15"/>
  <c r="K145" i="15"/>
  <c r="J145" i="15"/>
  <c r="I154" i="15"/>
  <c r="M154" i="15"/>
  <c r="L154" i="15"/>
  <c r="K154" i="15"/>
  <c r="J154" i="15"/>
  <c r="W11" i="16"/>
  <c r="Z11" i="16"/>
  <c r="Y11" i="16"/>
  <c r="X11" i="16"/>
  <c r="W15" i="16"/>
  <c r="Z15" i="16"/>
  <c r="Y15" i="16"/>
  <c r="X15" i="16"/>
  <c r="I26" i="16"/>
  <c r="L26" i="16"/>
  <c r="K26" i="16"/>
  <c r="J26" i="16"/>
  <c r="I34" i="16"/>
  <c r="M34" i="16"/>
  <c r="L34" i="16"/>
  <c r="K34" i="16"/>
  <c r="J34" i="16"/>
  <c r="I43" i="16"/>
  <c r="L43" i="16"/>
  <c r="K43" i="16"/>
  <c r="J43" i="16"/>
  <c r="I52" i="16"/>
  <c r="H51" i="16"/>
  <c r="L52" i="16"/>
  <c r="K52" i="16"/>
  <c r="J52" i="16"/>
  <c r="I60" i="16"/>
  <c r="M60" i="16"/>
  <c r="L60" i="16"/>
  <c r="K60" i="16"/>
  <c r="J60" i="16"/>
  <c r="I69" i="16"/>
  <c r="H77" i="16"/>
  <c r="L69" i="16"/>
  <c r="K69" i="16"/>
  <c r="J69" i="16"/>
  <c r="I86" i="16"/>
  <c r="L86" i="16"/>
  <c r="K86" i="16"/>
  <c r="J86" i="16"/>
  <c r="I95" i="16"/>
  <c r="M95" i="16"/>
  <c r="L95" i="16"/>
  <c r="K95" i="16"/>
  <c r="J95" i="16"/>
  <c r="I103" i="16"/>
  <c r="L103" i="16"/>
  <c r="K103" i="16"/>
  <c r="J103" i="16"/>
  <c r="I112" i="16"/>
  <c r="L112" i="16"/>
  <c r="K112" i="16"/>
  <c r="J112" i="16"/>
  <c r="K16" i="14"/>
  <c r="J16" i="14"/>
  <c r="I16" i="14"/>
  <c r="K25" i="14"/>
  <c r="J25" i="14"/>
  <c r="I25" i="14"/>
  <c r="K33" i="14"/>
  <c r="J33" i="14"/>
  <c r="I33" i="14"/>
  <c r="K42" i="14"/>
  <c r="J42" i="14"/>
  <c r="I42" i="14"/>
  <c r="K50" i="14"/>
  <c r="J50" i="14"/>
  <c r="I50" i="14"/>
  <c r="K59" i="14"/>
  <c r="J59" i="14"/>
  <c r="I59" i="14"/>
  <c r="K68" i="14"/>
  <c r="J68" i="14"/>
  <c r="I68" i="14"/>
  <c r="K76" i="14"/>
  <c r="J76" i="14"/>
  <c r="I76" i="14"/>
  <c r="H93" i="14"/>
  <c r="K85" i="14"/>
  <c r="J85" i="14"/>
  <c r="I85" i="14"/>
  <c r="K102" i="14"/>
  <c r="J102" i="14"/>
  <c r="I102" i="14"/>
  <c r="K111" i="14"/>
  <c r="J111" i="14"/>
  <c r="I111" i="14"/>
  <c r="K119" i="14"/>
  <c r="J119" i="14"/>
  <c r="I119" i="14"/>
  <c r="K128" i="14"/>
  <c r="J128" i="14"/>
  <c r="I128" i="14"/>
  <c r="K137" i="14"/>
  <c r="J137" i="14"/>
  <c r="I137" i="14"/>
  <c r="K145" i="14"/>
  <c r="J145" i="14"/>
  <c r="I145" i="14"/>
  <c r="K154" i="14"/>
  <c r="J154" i="14"/>
  <c r="I154" i="14"/>
  <c r="K162" i="14"/>
  <c r="J162" i="14"/>
  <c r="I162" i="14"/>
  <c r="M28" i="15"/>
  <c r="L28" i="15"/>
  <c r="K28" i="15"/>
  <c r="J28" i="15"/>
  <c r="I28" i="15"/>
  <c r="M37" i="15"/>
  <c r="L37" i="15"/>
  <c r="K37" i="15"/>
  <c r="J37" i="15"/>
  <c r="I37" i="15"/>
  <c r="M45" i="15"/>
  <c r="L45" i="15"/>
  <c r="K45" i="15"/>
  <c r="J45" i="15"/>
  <c r="I45" i="15"/>
  <c r="M54" i="15"/>
  <c r="L54" i="15"/>
  <c r="K54" i="15"/>
  <c r="J54" i="15"/>
  <c r="I54" i="15"/>
  <c r="M62" i="15"/>
  <c r="L62" i="15"/>
  <c r="K62" i="15"/>
  <c r="J62" i="15"/>
  <c r="I62" i="15"/>
  <c r="M71" i="15"/>
  <c r="L71" i="15"/>
  <c r="K71" i="15"/>
  <c r="J71" i="15"/>
  <c r="I71" i="15"/>
  <c r="M80" i="15"/>
  <c r="L80" i="15"/>
  <c r="K80" i="15"/>
  <c r="J80" i="15"/>
  <c r="I80" i="15"/>
  <c r="M88" i="15"/>
  <c r="L88" i="15"/>
  <c r="K88" i="15"/>
  <c r="J88" i="15"/>
  <c r="I88" i="15"/>
  <c r="H105" i="15"/>
  <c r="M97" i="15"/>
  <c r="L97" i="15"/>
  <c r="K97" i="15"/>
  <c r="J97" i="15"/>
  <c r="I97" i="15"/>
  <c r="M114" i="15"/>
  <c r="L114" i="15"/>
  <c r="K114" i="15"/>
  <c r="J114" i="15"/>
  <c r="I114" i="15"/>
  <c r="M123" i="15"/>
  <c r="L123" i="15"/>
  <c r="K123" i="15"/>
  <c r="J123" i="15"/>
  <c r="I123" i="15"/>
  <c r="M131" i="15"/>
  <c r="L131" i="15"/>
  <c r="K131" i="15"/>
  <c r="J131" i="15"/>
  <c r="I131" i="15"/>
  <c r="M140" i="15"/>
  <c r="L140" i="15"/>
  <c r="K140" i="15"/>
  <c r="J140" i="15"/>
  <c r="I140" i="15"/>
  <c r="M149" i="15"/>
  <c r="L149" i="15"/>
  <c r="K149" i="15"/>
  <c r="J149" i="15"/>
  <c r="I149" i="15"/>
  <c r="M157" i="15"/>
  <c r="L157" i="15"/>
  <c r="K157" i="15"/>
  <c r="J157" i="15"/>
  <c r="I157" i="15"/>
  <c r="H21" i="16"/>
  <c r="L13" i="16"/>
  <c r="K13" i="16"/>
  <c r="J13" i="16"/>
  <c r="I13" i="16"/>
  <c r="M17" i="16"/>
  <c r="L17" i="16"/>
  <c r="K17" i="16"/>
  <c r="J17" i="16"/>
  <c r="I17" i="16"/>
  <c r="L29" i="16"/>
  <c r="K29" i="16"/>
  <c r="J29" i="16"/>
  <c r="I29" i="16"/>
  <c r="H37" i="16"/>
  <c r="L38" i="16"/>
  <c r="K38" i="16"/>
  <c r="J38" i="16"/>
  <c r="I38" i="16"/>
  <c r="M46" i="16"/>
  <c r="L46" i="16"/>
  <c r="K46" i="16"/>
  <c r="J46" i="16"/>
  <c r="I46" i="16"/>
  <c r="H63" i="16"/>
  <c r="L55" i="16"/>
  <c r="K55" i="16"/>
  <c r="J55" i="16"/>
  <c r="I55" i="16"/>
  <c r="L72" i="16"/>
  <c r="K72" i="16"/>
  <c r="J72" i="16"/>
  <c r="I72" i="16"/>
  <c r="M81" i="16"/>
  <c r="L81" i="16"/>
  <c r="K81" i="16"/>
  <c r="J81" i="16"/>
  <c r="I81" i="16"/>
  <c r="L89" i="16"/>
  <c r="K89" i="16"/>
  <c r="J89" i="16"/>
  <c r="I89" i="16"/>
  <c r="L98" i="16"/>
  <c r="K98" i="16"/>
  <c r="J98" i="16"/>
  <c r="I98" i="16"/>
  <c r="J115" i="16"/>
  <c r="M115" i="16"/>
  <c r="L115" i="16"/>
  <c r="K115" i="16"/>
  <c r="I115" i="16"/>
  <c r="M116" i="16"/>
  <c r="L116" i="16"/>
  <c r="K116" i="16"/>
  <c r="J116" i="16"/>
  <c r="I116" i="16"/>
  <c r="J117" i="16"/>
  <c r="L117" i="16"/>
  <c r="K117" i="16"/>
  <c r="I117" i="16"/>
  <c r="L127" i="16"/>
  <c r="K127" i="16"/>
  <c r="J127" i="16"/>
  <c r="I127" i="16"/>
  <c r="K122" i="16"/>
  <c r="J122" i="16"/>
  <c r="I122" i="16"/>
  <c r="H121" i="16"/>
  <c r="L122" i="16"/>
  <c r="K130" i="16"/>
  <c r="J130" i="16"/>
  <c r="I130" i="16"/>
  <c r="L130" i="16"/>
  <c r="L139" i="16"/>
  <c r="K139" i="16"/>
  <c r="J139" i="16"/>
  <c r="I139" i="16"/>
  <c r="H147" i="16"/>
  <c r="M160" i="16"/>
  <c r="L160" i="16"/>
  <c r="K160" i="16"/>
  <c r="J160" i="16"/>
  <c r="I160" i="16"/>
  <c r="H23" i="17"/>
  <c r="L24" i="17"/>
  <c r="K24" i="17"/>
  <c r="J24" i="17"/>
  <c r="I24" i="17"/>
  <c r="P109" i="19"/>
  <c r="Q109" i="19"/>
  <c r="J125" i="16"/>
  <c r="I125" i="16"/>
  <c r="H133" i="16"/>
  <c r="L125" i="16"/>
  <c r="K125" i="16"/>
  <c r="M142" i="16"/>
  <c r="L142" i="16"/>
  <c r="K142" i="16"/>
  <c r="J142" i="16"/>
  <c r="I142" i="16"/>
  <c r="L151" i="16"/>
  <c r="K151" i="16"/>
  <c r="J151" i="16"/>
  <c r="I151" i="16"/>
  <c r="L154" i="16"/>
  <c r="K154" i="16"/>
  <c r="J154" i="16"/>
  <c r="I154" i="16"/>
  <c r="J44" i="18"/>
  <c r="I44" i="18"/>
  <c r="L128" i="16"/>
  <c r="K128" i="16"/>
  <c r="I128" i="16"/>
  <c r="J128" i="16"/>
  <c r="L137" i="16"/>
  <c r="K137" i="16"/>
  <c r="J137" i="16"/>
  <c r="I137" i="16"/>
  <c r="M145" i="16"/>
  <c r="L145" i="16"/>
  <c r="K145" i="16"/>
  <c r="J145" i="16"/>
  <c r="I145" i="16"/>
  <c r="Z14" i="17"/>
  <c r="Y14" i="17"/>
  <c r="X14" i="17"/>
  <c r="W14" i="17"/>
  <c r="H8" i="18"/>
  <c r="K44" i="18" s="1"/>
  <c r="J9" i="18"/>
  <c r="I9" i="18"/>
  <c r="K123" i="16"/>
  <c r="I123" i="16"/>
  <c r="L123" i="16"/>
  <c r="J123" i="16"/>
  <c r="K131" i="16"/>
  <c r="J131" i="16"/>
  <c r="L131" i="16"/>
  <c r="I131" i="16"/>
  <c r="K140" i="16"/>
  <c r="J140" i="16"/>
  <c r="I140" i="16"/>
  <c r="L140" i="16"/>
  <c r="K155" i="16"/>
  <c r="I155" i="16"/>
  <c r="L155" i="16"/>
  <c r="J155" i="16"/>
  <c r="L157" i="16"/>
  <c r="K157" i="16"/>
  <c r="J157" i="16"/>
  <c r="I157" i="16"/>
  <c r="L32" i="17"/>
  <c r="K32" i="17"/>
  <c r="J32" i="17"/>
  <c r="I32" i="17"/>
  <c r="K30" i="18"/>
  <c r="J30" i="18"/>
  <c r="I30" i="18"/>
  <c r="K113" i="18"/>
  <c r="J113" i="18"/>
  <c r="I113" i="18"/>
  <c r="K143" i="16"/>
  <c r="J143" i="16"/>
  <c r="I143" i="16"/>
  <c r="L143" i="16"/>
  <c r="K152" i="16"/>
  <c r="J152" i="16"/>
  <c r="I152" i="16"/>
  <c r="L152" i="16"/>
  <c r="L58" i="17"/>
  <c r="K58" i="17"/>
  <c r="J58" i="17"/>
  <c r="I58" i="17"/>
  <c r="K17" i="18"/>
  <c r="J17" i="18"/>
  <c r="I17" i="18"/>
  <c r="AB39" i="18"/>
  <c r="AA39" i="18"/>
  <c r="Z39" i="18"/>
  <c r="I129" i="16"/>
  <c r="M129" i="16"/>
  <c r="L129" i="16"/>
  <c r="K129" i="16"/>
  <c r="J129" i="16"/>
  <c r="I138" i="16"/>
  <c r="L138" i="16"/>
  <c r="K138" i="16"/>
  <c r="J138" i="16"/>
  <c r="J146" i="16"/>
  <c r="I146" i="16"/>
  <c r="L146" i="16"/>
  <c r="K146" i="16"/>
  <c r="AA18" i="17"/>
  <c r="Z18" i="17"/>
  <c r="Y18" i="17"/>
  <c r="X18" i="17"/>
  <c r="W18" i="17"/>
  <c r="L124" i="16"/>
  <c r="K124" i="16"/>
  <c r="J124" i="16"/>
  <c r="I124" i="16"/>
  <c r="M132" i="16"/>
  <c r="L132" i="16"/>
  <c r="K132" i="16"/>
  <c r="J132" i="16"/>
  <c r="I132" i="16"/>
  <c r="L141" i="16"/>
  <c r="K141" i="16"/>
  <c r="J141" i="16"/>
  <c r="I141" i="16"/>
  <c r="I150" i="16"/>
  <c r="H149" i="16"/>
  <c r="L150" i="16"/>
  <c r="K150" i="16"/>
  <c r="J150" i="16"/>
  <c r="L41" i="17"/>
  <c r="K41" i="17"/>
  <c r="J41" i="17"/>
  <c r="I41" i="17"/>
  <c r="H49" i="17"/>
  <c r="K26" i="18"/>
  <c r="J26" i="18"/>
  <c r="I26" i="18"/>
  <c r="H34" i="18"/>
  <c r="H78" i="18"/>
  <c r="K79" i="18"/>
  <c r="J79" i="18"/>
  <c r="I79" i="18"/>
  <c r="L144" i="16"/>
  <c r="K144" i="16"/>
  <c r="J144" i="16"/>
  <c r="I144" i="16"/>
  <c r="H161" i="16"/>
  <c r="M153" i="16"/>
  <c r="L153" i="16"/>
  <c r="K153" i="16"/>
  <c r="J153" i="16"/>
  <c r="I153" i="16"/>
  <c r="Z10" i="17"/>
  <c r="Y10" i="17"/>
  <c r="X10" i="17"/>
  <c r="V9" i="17"/>
  <c r="AA10" i="17" s="1"/>
  <c r="W10" i="17"/>
  <c r="L67" i="17"/>
  <c r="K67" i="17"/>
  <c r="J67" i="17"/>
  <c r="I67" i="17"/>
  <c r="H135" i="17"/>
  <c r="L136" i="17"/>
  <c r="K136" i="17"/>
  <c r="J136" i="17"/>
  <c r="I136" i="17"/>
  <c r="K13" i="18"/>
  <c r="J13" i="18"/>
  <c r="I13" i="18"/>
  <c r="L12" i="17"/>
  <c r="K12" i="17"/>
  <c r="J12" i="17"/>
  <c r="I12" i="17"/>
  <c r="L16" i="17"/>
  <c r="K16" i="17"/>
  <c r="J16" i="17"/>
  <c r="I16" i="17"/>
  <c r="L20" i="17"/>
  <c r="K20" i="17"/>
  <c r="J20" i="17"/>
  <c r="I20" i="17"/>
  <c r="L27" i="17"/>
  <c r="K27" i="17"/>
  <c r="J27" i="17"/>
  <c r="I27" i="17"/>
  <c r="H35" i="17"/>
  <c r="L44" i="17"/>
  <c r="K44" i="17"/>
  <c r="J44" i="17"/>
  <c r="I44" i="17"/>
  <c r="Q8" i="18"/>
  <c r="T26" i="18" s="1"/>
  <c r="T9" i="18"/>
  <c r="S9" i="18"/>
  <c r="R9" i="18"/>
  <c r="Y8" i="18"/>
  <c r="AB9" i="18"/>
  <c r="AA9" i="18"/>
  <c r="Z9" i="18"/>
  <c r="T13" i="18"/>
  <c r="S13" i="18"/>
  <c r="R13" i="18"/>
  <c r="AB13" i="18"/>
  <c r="AA13" i="18"/>
  <c r="Z13" i="18"/>
  <c r="S17" i="18"/>
  <c r="R17" i="18"/>
  <c r="AB17" i="18"/>
  <c r="AA17" i="18"/>
  <c r="Z17" i="18"/>
  <c r="S26" i="18"/>
  <c r="R26" i="18"/>
  <c r="Q34" i="18"/>
  <c r="Y34" i="18"/>
  <c r="AB26" i="18"/>
  <c r="AA26" i="18"/>
  <c r="Z26" i="18"/>
  <c r="S30" i="18"/>
  <c r="R30" i="18"/>
  <c r="AB30" i="18"/>
  <c r="AA30" i="18"/>
  <c r="Z30" i="18"/>
  <c r="AA42" i="18"/>
  <c r="Z42" i="18"/>
  <c r="AB42" i="18"/>
  <c r="K66" i="18"/>
  <c r="J66" i="18"/>
  <c r="I66" i="18"/>
  <c r="K100" i="18"/>
  <c r="J100" i="18"/>
  <c r="I100" i="18"/>
  <c r="H134" i="18"/>
  <c r="K135" i="18"/>
  <c r="J135" i="18"/>
  <c r="I135" i="18"/>
  <c r="L158" i="16"/>
  <c r="K158" i="16"/>
  <c r="J158" i="16"/>
  <c r="I158" i="16"/>
  <c r="L30" i="17"/>
  <c r="K30" i="17"/>
  <c r="J30" i="17"/>
  <c r="I30" i="17"/>
  <c r="L39" i="17"/>
  <c r="K39" i="17"/>
  <c r="J39" i="17"/>
  <c r="I39" i="17"/>
  <c r="L47" i="17"/>
  <c r="K47" i="17"/>
  <c r="J47" i="17"/>
  <c r="I47" i="17"/>
  <c r="K10" i="18"/>
  <c r="J10" i="18"/>
  <c r="I10" i="18"/>
  <c r="K14" i="18"/>
  <c r="J14" i="18"/>
  <c r="I14" i="18"/>
  <c r="K18" i="18"/>
  <c r="J18" i="18"/>
  <c r="I18" i="18"/>
  <c r="K23" i="18"/>
  <c r="J23" i="18"/>
  <c r="I23" i="18"/>
  <c r="H22" i="18"/>
  <c r="K27" i="18"/>
  <c r="J27" i="18"/>
  <c r="I27" i="18"/>
  <c r="K31" i="18"/>
  <c r="J31" i="18"/>
  <c r="I31" i="18"/>
  <c r="T38" i="18"/>
  <c r="S38" i="18"/>
  <c r="R38" i="18"/>
  <c r="K53" i="18"/>
  <c r="J53" i="18"/>
  <c r="I53" i="18"/>
  <c r="K87" i="18"/>
  <c r="J87" i="18"/>
  <c r="I87" i="18"/>
  <c r="K122" i="18"/>
  <c r="J122" i="18"/>
  <c r="I122" i="18"/>
  <c r="N66" i="22"/>
  <c r="M66" i="22"/>
  <c r="L66" i="22"/>
  <c r="K66" i="22"/>
  <c r="J66" i="22"/>
  <c r="L11" i="17"/>
  <c r="K11" i="17"/>
  <c r="J11" i="17"/>
  <c r="I11" i="17"/>
  <c r="L15" i="17"/>
  <c r="K15" i="17"/>
  <c r="J15" i="17"/>
  <c r="I15" i="17"/>
  <c r="L19" i="17"/>
  <c r="K19" i="17"/>
  <c r="J19" i="17"/>
  <c r="I19" i="17"/>
  <c r="L25" i="17"/>
  <c r="K25" i="17"/>
  <c r="J25" i="17"/>
  <c r="I25" i="17"/>
  <c r="L33" i="17"/>
  <c r="K33" i="17"/>
  <c r="J33" i="17"/>
  <c r="I33" i="17"/>
  <c r="L42" i="17"/>
  <c r="K42" i="17"/>
  <c r="J42" i="17"/>
  <c r="I42" i="17"/>
  <c r="T10" i="18"/>
  <c r="S10" i="18"/>
  <c r="R10" i="18"/>
  <c r="AB10" i="18"/>
  <c r="AA10" i="18"/>
  <c r="Z10" i="18"/>
  <c r="T14" i="18"/>
  <c r="S14" i="18"/>
  <c r="R14" i="18"/>
  <c r="AB14" i="18"/>
  <c r="AA14" i="18"/>
  <c r="Z14" i="18"/>
  <c r="T18" i="18"/>
  <c r="S18" i="18"/>
  <c r="R18" i="18"/>
  <c r="AB18" i="18"/>
  <c r="AA18" i="18"/>
  <c r="Z18" i="18"/>
  <c r="T23" i="18"/>
  <c r="S23" i="18"/>
  <c r="R23" i="18"/>
  <c r="Q22" i="18"/>
  <c r="AB23" i="18"/>
  <c r="AA23" i="18"/>
  <c r="Z23" i="18"/>
  <c r="Y22" i="18"/>
  <c r="T27" i="18"/>
  <c r="S27" i="18"/>
  <c r="R27" i="18"/>
  <c r="AB27" i="18"/>
  <c r="AA27" i="18"/>
  <c r="Z27" i="18"/>
  <c r="T31" i="18"/>
  <c r="S31" i="18"/>
  <c r="R31" i="18"/>
  <c r="AB31" i="18"/>
  <c r="AA31" i="18"/>
  <c r="Z31" i="18"/>
  <c r="K38" i="18"/>
  <c r="J38" i="18"/>
  <c r="I38" i="18"/>
  <c r="T39" i="18"/>
  <c r="S39" i="18"/>
  <c r="R39" i="18"/>
  <c r="K74" i="18"/>
  <c r="J74" i="18"/>
  <c r="I74" i="18"/>
  <c r="K109" i="18"/>
  <c r="J109" i="18"/>
  <c r="I109" i="18"/>
  <c r="Z149" i="18"/>
  <c r="AB149" i="18"/>
  <c r="AA149" i="18"/>
  <c r="Y148" i="18"/>
  <c r="X131" i="19"/>
  <c r="Y131" i="19"/>
  <c r="J156" i="16"/>
  <c r="L156" i="16"/>
  <c r="K156" i="16"/>
  <c r="I156" i="16"/>
  <c r="K28" i="17"/>
  <c r="J28" i="17"/>
  <c r="I28" i="17"/>
  <c r="L28" i="17"/>
  <c r="K45" i="17"/>
  <c r="J45" i="17"/>
  <c r="I45" i="17"/>
  <c r="L45" i="17"/>
  <c r="K11" i="18"/>
  <c r="J11" i="18"/>
  <c r="I11" i="18"/>
  <c r="K15" i="18"/>
  <c r="J15" i="18"/>
  <c r="I15" i="18"/>
  <c r="K19" i="18"/>
  <c r="J19" i="18"/>
  <c r="I19" i="18"/>
  <c r="K24" i="18"/>
  <c r="J24" i="18"/>
  <c r="I24" i="18"/>
  <c r="K28" i="18"/>
  <c r="J28" i="18"/>
  <c r="I28" i="18"/>
  <c r="K32" i="18"/>
  <c r="J32" i="18"/>
  <c r="I32" i="18"/>
  <c r="AB37" i="18"/>
  <c r="AA37" i="18"/>
  <c r="Y36" i="18"/>
  <c r="Z37" i="18"/>
  <c r="K61" i="18"/>
  <c r="J61" i="18"/>
  <c r="I61" i="18"/>
  <c r="K96" i="18"/>
  <c r="J96" i="18"/>
  <c r="I96" i="18"/>
  <c r="H104" i="18"/>
  <c r="K130" i="18"/>
  <c r="J130" i="18"/>
  <c r="I130" i="18"/>
  <c r="T157" i="18"/>
  <c r="S157" i="18"/>
  <c r="R157" i="18"/>
  <c r="J159" i="16"/>
  <c r="I159" i="16"/>
  <c r="M159" i="16"/>
  <c r="L159" i="16"/>
  <c r="K159" i="16"/>
  <c r="J10" i="17"/>
  <c r="H9" i="17"/>
  <c r="M118" i="17" s="1"/>
  <c r="I10" i="17"/>
  <c r="L10" i="17"/>
  <c r="K10" i="17"/>
  <c r="J14" i="17"/>
  <c r="I14" i="17"/>
  <c r="L14" i="17"/>
  <c r="K14" i="17"/>
  <c r="J18" i="17"/>
  <c r="I18" i="17"/>
  <c r="L18" i="17"/>
  <c r="K18" i="17"/>
  <c r="J31" i="17"/>
  <c r="I31" i="17"/>
  <c r="L31" i="17"/>
  <c r="K31" i="17"/>
  <c r="J40" i="17"/>
  <c r="I40" i="17"/>
  <c r="L40" i="17"/>
  <c r="K40" i="17"/>
  <c r="J48" i="17"/>
  <c r="I48" i="17"/>
  <c r="L48" i="17"/>
  <c r="K48" i="17"/>
  <c r="S11" i="18"/>
  <c r="R11" i="18"/>
  <c r="T11" i="18"/>
  <c r="AA11" i="18"/>
  <c r="Z11" i="18"/>
  <c r="AB11" i="18"/>
  <c r="S15" i="18"/>
  <c r="R15" i="18"/>
  <c r="T15" i="18"/>
  <c r="AA15" i="18"/>
  <c r="Z15" i="18"/>
  <c r="AB15" i="18"/>
  <c r="S19" i="18"/>
  <c r="R19" i="18"/>
  <c r="T19" i="18"/>
  <c r="AA19" i="18"/>
  <c r="Z19" i="18"/>
  <c r="AB19" i="18"/>
  <c r="S24" i="18"/>
  <c r="R24" i="18"/>
  <c r="T24" i="18"/>
  <c r="AA24" i="18"/>
  <c r="Z24" i="18"/>
  <c r="AB24" i="18"/>
  <c r="S28" i="18"/>
  <c r="R28" i="18"/>
  <c r="T28" i="18"/>
  <c r="AA28" i="18"/>
  <c r="Z28" i="18"/>
  <c r="AB28" i="18"/>
  <c r="S32" i="18"/>
  <c r="R32" i="18"/>
  <c r="T32" i="18"/>
  <c r="AA32" i="18"/>
  <c r="Z32" i="18"/>
  <c r="AB32" i="18"/>
  <c r="S37" i="18"/>
  <c r="Q36" i="18"/>
  <c r="R37" i="18"/>
  <c r="T37" i="18"/>
  <c r="K39" i="18"/>
  <c r="J39" i="18"/>
  <c r="I39" i="18"/>
  <c r="K40" i="18"/>
  <c r="J40" i="18"/>
  <c r="I40" i="18"/>
  <c r="H48" i="18"/>
  <c r="K83" i="18"/>
  <c r="J83" i="18"/>
  <c r="I83" i="18"/>
  <c r="K117" i="18"/>
  <c r="J117" i="18"/>
  <c r="I117" i="18"/>
  <c r="Q150" i="19"/>
  <c r="P150" i="19"/>
  <c r="O149" i="19"/>
  <c r="I26" i="17"/>
  <c r="M26" i="17"/>
  <c r="L26" i="17"/>
  <c r="K26" i="17"/>
  <c r="J26" i="17"/>
  <c r="I34" i="17"/>
  <c r="L34" i="17"/>
  <c r="K34" i="17"/>
  <c r="J34" i="17"/>
  <c r="I43" i="17"/>
  <c r="L43" i="17"/>
  <c r="K43" i="17"/>
  <c r="J43" i="17"/>
  <c r="I12" i="18"/>
  <c r="H20" i="18"/>
  <c r="K12" i="18"/>
  <c r="J12" i="18"/>
  <c r="I16" i="18"/>
  <c r="K16" i="18"/>
  <c r="J16" i="18"/>
  <c r="I25" i="18"/>
  <c r="K25" i="18"/>
  <c r="J25" i="18"/>
  <c r="I29" i="18"/>
  <c r="K29" i="18"/>
  <c r="J29" i="18"/>
  <c r="I33" i="18"/>
  <c r="K33" i="18"/>
  <c r="J33" i="18"/>
  <c r="S42" i="18"/>
  <c r="R42" i="18"/>
  <c r="T42" i="18"/>
  <c r="K70" i="18"/>
  <c r="J70" i="18"/>
  <c r="I70" i="18"/>
  <c r="K139" i="18"/>
  <c r="J139" i="18"/>
  <c r="I139" i="18"/>
  <c r="H21" i="17"/>
  <c r="M13" i="17"/>
  <c r="L13" i="17"/>
  <c r="K13" i="17"/>
  <c r="J13" i="17"/>
  <c r="I13" i="17"/>
  <c r="L17" i="17"/>
  <c r="K17" i="17"/>
  <c r="J17" i="17"/>
  <c r="I17" i="17"/>
  <c r="L29" i="17"/>
  <c r="K29" i="17"/>
  <c r="J29" i="17"/>
  <c r="I29" i="17"/>
  <c r="H37" i="17"/>
  <c r="L38" i="17"/>
  <c r="K38" i="17"/>
  <c r="J38" i="17"/>
  <c r="I38" i="17"/>
  <c r="L46" i="17"/>
  <c r="K46" i="17"/>
  <c r="J46" i="17"/>
  <c r="I46" i="17"/>
  <c r="Q20" i="18"/>
  <c r="T12" i="18"/>
  <c r="S12" i="18"/>
  <c r="R12" i="18"/>
  <c r="Y20" i="18"/>
  <c r="AB12" i="18"/>
  <c r="AA12" i="18"/>
  <c r="Z12" i="18"/>
  <c r="T16" i="18"/>
  <c r="S16" i="18"/>
  <c r="R16" i="18"/>
  <c r="AB16" i="18"/>
  <c r="AA16" i="18"/>
  <c r="Z16" i="18"/>
  <c r="T25" i="18"/>
  <c r="S25" i="18"/>
  <c r="R25" i="18"/>
  <c r="AB25" i="18"/>
  <c r="AA25" i="18"/>
  <c r="Z25" i="18"/>
  <c r="T29" i="18"/>
  <c r="S29" i="18"/>
  <c r="R29" i="18"/>
  <c r="AB29" i="18"/>
  <c r="AA29" i="18"/>
  <c r="Z29" i="18"/>
  <c r="T33" i="18"/>
  <c r="S33" i="18"/>
  <c r="R33" i="18"/>
  <c r="AB33" i="18"/>
  <c r="AA33" i="18"/>
  <c r="Z33" i="18"/>
  <c r="AB38" i="18"/>
  <c r="AA38" i="18"/>
  <c r="Z38" i="18"/>
  <c r="K57" i="18"/>
  <c r="J57" i="18"/>
  <c r="I57" i="18"/>
  <c r="K126" i="18"/>
  <c r="J126" i="18"/>
  <c r="I126" i="18"/>
  <c r="T40" i="18"/>
  <c r="S40" i="18"/>
  <c r="R40" i="18"/>
  <c r="Q48" i="18"/>
  <c r="AB40" i="18"/>
  <c r="AA40" i="18"/>
  <c r="Z40" i="18"/>
  <c r="Y48" i="18"/>
  <c r="T44" i="18"/>
  <c r="S44" i="18"/>
  <c r="R44" i="18"/>
  <c r="AB44" i="18"/>
  <c r="AA44" i="18"/>
  <c r="Z44" i="18"/>
  <c r="T53" i="18"/>
  <c r="S53" i="18"/>
  <c r="R53" i="18"/>
  <c r="AB53" i="18"/>
  <c r="AA53" i="18"/>
  <c r="Z53" i="18"/>
  <c r="T57" i="18"/>
  <c r="S57" i="18"/>
  <c r="R57" i="18"/>
  <c r="AB57" i="18"/>
  <c r="AA57" i="18"/>
  <c r="Z57" i="18"/>
  <c r="T61" i="18"/>
  <c r="S61" i="18"/>
  <c r="R61" i="18"/>
  <c r="AB61" i="18"/>
  <c r="AA61" i="18"/>
  <c r="Z61" i="18"/>
  <c r="T66" i="18"/>
  <c r="S66" i="18"/>
  <c r="R66" i="18"/>
  <c r="AB66" i="18"/>
  <c r="AA66" i="18"/>
  <c r="Z66" i="18"/>
  <c r="T70" i="18"/>
  <c r="S70" i="18"/>
  <c r="R70" i="18"/>
  <c r="AB70" i="18"/>
  <c r="AA70" i="18"/>
  <c r="Z70" i="18"/>
  <c r="T74" i="18"/>
  <c r="S74" i="18"/>
  <c r="R74" i="18"/>
  <c r="AB74" i="18"/>
  <c r="AA74" i="18"/>
  <c r="Z74" i="18"/>
  <c r="Q78" i="18"/>
  <c r="T79" i="18"/>
  <c r="S79" i="18"/>
  <c r="R79" i="18"/>
  <c r="Y78" i="18"/>
  <c r="AB79" i="18"/>
  <c r="AA79" i="18"/>
  <c r="Z79" i="18"/>
  <c r="T83" i="18"/>
  <c r="S83" i="18"/>
  <c r="R83" i="18"/>
  <c r="AB83" i="18"/>
  <c r="AA83" i="18"/>
  <c r="Z83" i="18"/>
  <c r="T87" i="18"/>
  <c r="S87" i="18"/>
  <c r="R87" i="18"/>
  <c r="AB87" i="18"/>
  <c r="AA87" i="18"/>
  <c r="Z87" i="18"/>
  <c r="T96" i="18"/>
  <c r="S96" i="18"/>
  <c r="R96" i="18"/>
  <c r="Q104" i="18"/>
  <c r="AB96" i="18"/>
  <c r="AA96" i="18"/>
  <c r="Z96" i="18"/>
  <c r="Y104" i="18"/>
  <c r="T100" i="18"/>
  <c r="S100" i="18"/>
  <c r="R100" i="18"/>
  <c r="AB100" i="18"/>
  <c r="AA100" i="18"/>
  <c r="Z100" i="18"/>
  <c r="T109" i="18"/>
  <c r="S109" i="18"/>
  <c r="R109" i="18"/>
  <c r="AB109" i="18"/>
  <c r="AA109" i="18"/>
  <c r="Z109" i="18"/>
  <c r="T113" i="18"/>
  <c r="S113" i="18"/>
  <c r="R113" i="18"/>
  <c r="AB113" i="18"/>
  <c r="AA113" i="18"/>
  <c r="Z113" i="18"/>
  <c r="T117" i="18"/>
  <c r="S117" i="18"/>
  <c r="R117" i="18"/>
  <c r="AB117" i="18"/>
  <c r="AA117" i="18"/>
  <c r="Z117" i="18"/>
  <c r="T122" i="18"/>
  <c r="S122" i="18"/>
  <c r="R122" i="18"/>
  <c r="AB122" i="18"/>
  <c r="AA122" i="18"/>
  <c r="Z122" i="18"/>
  <c r="T126" i="18"/>
  <c r="S126" i="18"/>
  <c r="R126" i="18"/>
  <c r="AB126" i="18"/>
  <c r="AA126" i="18"/>
  <c r="Z126" i="18"/>
  <c r="T130" i="18"/>
  <c r="S130" i="18"/>
  <c r="R130" i="18"/>
  <c r="AB130" i="18"/>
  <c r="AA130" i="18"/>
  <c r="Z130" i="18"/>
  <c r="Q134" i="18"/>
  <c r="T135" i="18"/>
  <c r="S135" i="18"/>
  <c r="R135" i="18"/>
  <c r="Y134" i="18"/>
  <c r="AB135" i="18"/>
  <c r="AA135" i="18"/>
  <c r="Z135" i="18"/>
  <c r="T139" i="18"/>
  <c r="S139" i="18"/>
  <c r="R139" i="18"/>
  <c r="AB139" i="18"/>
  <c r="AA139" i="18"/>
  <c r="Z139" i="18"/>
  <c r="J149" i="18"/>
  <c r="K149" i="18"/>
  <c r="I149" i="18"/>
  <c r="H148" i="18"/>
  <c r="R149" i="18"/>
  <c r="T149" i="18"/>
  <c r="S149" i="18"/>
  <c r="Q148" i="18"/>
  <c r="AB152" i="18"/>
  <c r="Y160" i="18"/>
  <c r="AA152" i="18"/>
  <c r="Z152" i="18"/>
  <c r="AB156" i="18"/>
  <c r="AA156" i="18"/>
  <c r="Z156" i="18"/>
  <c r="I150" i="19"/>
  <c r="H150" i="19"/>
  <c r="G149" i="19"/>
  <c r="Q89" i="19"/>
  <c r="P89" i="19"/>
  <c r="P117" i="19"/>
  <c r="Q117" i="19"/>
  <c r="X140" i="19"/>
  <c r="Y140" i="19"/>
  <c r="Y151" i="19"/>
  <c r="X151" i="19"/>
  <c r="J37" i="18"/>
  <c r="H36" i="18"/>
  <c r="I37" i="18"/>
  <c r="K37" i="18"/>
  <c r="J41" i="18"/>
  <c r="I41" i="18"/>
  <c r="K41" i="18"/>
  <c r="K45" i="18"/>
  <c r="J45" i="18"/>
  <c r="I45" i="18"/>
  <c r="K54" i="18"/>
  <c r="J54" i="18"/>
  <c r="I54" i="18"/>
  <c r="H62" i="18"/>
  <c r="K58" i="18"/>
  <c r="J58" i="18"/>
  <c r="I58" i="18"/>
  <c r="K67" i="18"/>
  <c r="J67" i="18"/>
  <c r="I67" i="18"/>
  <c r="K71" i="18"/>
  <c r="J71" i="18"/>
  <c r="I71" i="18"/>
  <c r="K75" i="18"/>
  <c r="J75" i="18"/>
  <c r="I75" i="18"/>
  <c r="K80" i="18"/>
  <c r="J80" i="18"/>
  <c r="I80" i="18"/>
  <c r="K84" i="18"/>
  <c r="J84" i="18"/>
  <c r="I84" i="18"/>
  <c r="K88" i="18"/>
  <c r="J88" i="18"/>
  <c r="I88" i="18"/>
  <c r="K93" i="18"/>
  <c r="J93" i="18"/>
  <c r="I93" i="18"/>
  <c r="H92" i="18"/>
  <c r="K97" i="18"/>
  <c r="J97" i="18"/>
  <c r="I97" i="18"/>
  <c r="K101" i="18"/>
  <c r="J101" i="18"/>
  <c r="I101" i="18"/>
  <c r="K110" i="18"/>
  <c r="J110" i="18"/>
  <c r="I110" i="18"/>
  <c r="H118" i="18"/>
  <c r="K114" i="18"/>
  <c r="J114" i="18"/>
  <c r="I114" i="18"/>
  <c r="K123" i="18"/>
  <c r="J123" i="18"/>
  <c r="I123" i="18"/>
  <c r="K127" i="18"/>
  <c r="J127" i="18"/>
  <c r="I127" i="18"/>
  <c r="K131" i="18"/>
  <c r="J131" i="18"/>
  <c r="I131" i="18"/>
  <c r="K136" i="18"/>
  <c r="J136" i="18"/>
  <c r="I136" i="18"/>
  <c r="K140" i="18"/>
  <c r="J140" i="18"/>
  <c r="I140" i="18"/>
  <c r="AA153" i="18"/>
  <c r="Z153" i="18"/>
  <c r="AB153" i="18"/>
  <c r="Z155" i="18"/>
  <c r="AB155" i="18"/>
  <c r="AA155" i="18"/>
  <c r="AB157" i="18"/>
  <c r="AA157" i="18"/>
  <c r="Z157" i="18"/>
  <c r="Y86" i="19"/>
  <c r="X86" i="19"/>
  <c r="P126" i="19"/>
  <c r="Q126" i="19"/>
  <c r="I153" i="19"/>
  <c r="H153" i="19"/>
  <c r="G161" i="19"/>
  <c r="J47" i="21"/>
  <c r="I47" i="21"/>
  <c r="H47" i="21"/>
  <c r="R41" i="18"/>
  <c r="T41" i="18"/>
  <c r="S41" i="18"/>
  <c r="Z41" i="18"/>
  <c r="AB41" i="18"/>
  <c r="AA41" i="18"/>
  <c r="T45" i="18"/>
  <c r="S45" i="18"/>
  <c r="R45" i="18"/>
  <c r="AB45" i="18"/>
  <c r="AA45" i="18"/>
  <c r="Z45" i="18"/>
  <c r="T54" i="18"/>
  <c r="S54" i="18"/>
  <c r="R54" i="18"/>
  <c r="Q62" i="18"/>
  <c r="AB54" i="18"/>
  <c r="AA54" i="18"/>
  <c r="Z54" i="18"/>
  <c r="Y62" i="18"/>
  <c r="T58" i="18"/>
  <c r="S58" i="18"/>
  <c r="R58" i="18"/>
  <c r="AB58" i="18"/>
  <c r="AA58" i="18"/>
  <c r="Z58" i="18"/>
  <c r="T67" i="18"/>
  <c r="S67" i="18"/>
  <c r="R67" i="18"/>
  <c r="AB67" i="18"/>
  <c r="AA67" i="18"/>
  <c r="Z67" i="18"/>
  <c r="T71" i="18"/>
  <c r="S71" i="18"/>
  <c r="R71" i="18"/>
  <c r="AB71" i="18"/>
  <c r="AA71" i="18"/>
  <c r="Z71" i="18"/>
  <c r="T75" i="18"/>
  <c r="S75" i="18"/>
  <c r="R75" i="18"/>
  <c r="AB75" i="18"/>
  <c r="AA75" i="18"/>
  <c r="Z75" i="18"/>
  <c r="T80" i="18"/>
  <c r="S80" i="18"/>
  <c r="R80" i="18"/>
  <c r="AB80" i="18"/>
  <c r="AA80" i="18"/>
  <c r="Z80" i="18"/>
  <c r="T84" i="18"/>
  <c r="S84" i="18"/>
  <c r="R84" i="18"/>
  <c r="AB84" i="18"/>
  <c r="AA84" i="18"/>
  <c r="Z84" i="18"/>
  <c r="T88" i="18"/>
  <c r="S88" i="18"/>
  <c r="R88" i="18"/>
  <c r="AB88" i="18"/>
  <c r="AA88" i="18"/>
  <c r="Z88" i="18"/>
  <c r="T93" i="18"/>
  <c r="S93" i="18"/>
  <c r="R93" i="18"/>
  <c r="Q92" i="18"/>
  <c r="AB93" i="18"/>
  <c r="AA93" i="18"/>
  <c r="Z93" i="18"/>
  <c r="Y92" i="18"/>
  <c r="T97" i="18"/>
  <c r="S97" i="18"/>
  <c r="R97" i="18"/>
  <c r="AB97" i="18"/>
  <c r="AA97" i="18"/>
  <c r="Z97" i="18"/>
  <c r="T101" i="18"/>
  <c r="S101" i="18"/>
  <c r="R101" i="18"/>
  <c r="AB101" i="18"/>
  <c r="AA101" i="18"/>
  <c r="Z101" i="18"/>
  <c r="T110" i="18"/>
  <c r="S110" i="18"/>
  <c r="R110" i="18"/>
  <c r="Q118" i="18"/>
  <c r="AB110" i="18"/>
  <c r="AA110" i="18"/>
  <c r="Z110" i="18"/>
  <c r="Y118" i="18"/>
  <c r="T114" i="18"/>
  <c r="S114" i="18"/>
  <c r="R114" i="18"/>
  <c r="AB114" i="18"/>
  <c r="AA114" i="18"/>
  <c r="Z114" i="18"/>
  <c r="T123" i="18"/>
  <c r="S123" i="18"/>
  <c r="R123" i="18"/>
  <c r="AB123" i="18"/>
  <c r="AA123" i="18"/>
  <c r="Z123" i="18"/>
  <c r="T127" i="18"/>
  <c r="S127" i="18"/>
  <c r="R127" i="18"/>
  <c r="AB127" i="18"/>
  <c r="AA127" i="18"/>
  <c r="Z127" i="18"/>
  <c r="T131" i="18"/>
  <c r="S131" i="18"/>
  <c r="R131" i="18"/>
  <c r="AB131" i="18"/>
  <c r="AA131" i="18"/>
  <c r="Z131" i="18"/>
  <c r="T136" i="18"/>
  <c r="S136" i="18"/>
  <c r="R136" i="18"/>
  <c r="AB136" i="18"/>
  <c r="AA136" i="18"/>
  <c r="Z136" i="18"/>
  <c r="T140" i="18"/>
  <c r="S140" i="18"/>
  <c r="R140" i="18"/>
  <c r="AB140" i="18"/>
  <c r="AA140" i="18"/>
  <c r="Z140" i="18"/>
  <c r="AB145" i="18"/>
  <c r="AA145" i="18"/>
  <c r="Z145" i="18"/>
  <c r="H112" i="19"/>
  <c r="I112" i="19"/>
  <c r="Y142" i="19"/>
  <c r="X142" i="19"/>
  <c r="K42" i="18"/>
  <c r="J42" i="18"/>
  <c r="I42" i="18"/>
  <c r="K46" i="18"/>
  <c r="J46" i="18"/>
  <c r="I46" i="18"/>
  <c r="K51" i="18"/>
  <c r="J51" i="18"/>
  <c r="I51" i="18"/>
  <c r="H50" i="18"/>
  <c r="K55" i="18"/>
  <c r="J55" i="18"/>
  <c r="I55" i="18"/>
  <c r="K59" i="18"/>
  <c r="J59" i="18"/>
  <c r="I59" i="18"/>
  <c r="K68" i="18"/>
  <c r="J68" i="18"/>
  <c r="I68" i="18"/>
  <c r="H76" i="18"/>
  <c r="K72" i="18"/>
  <c r="J72" i="18"/>
  <c r="I72" i="18"/>
  <c r="K81" i="18"/>
  <c r="J81" i="18"/>
  <c r="I81" i="18"/>
  <c r="K85" i="18"/>
  <c r="J85" i="18"/>
  <c r="I85" i="18"/>
  <c r="K89" i="18"/>
  <c r="J89" i="18"/>
  <c r="I89" i="18"/>
  <c r="K94" i="18"/>
  <c r="J94" i="18"/>
  <c r="I94" i="18"/>
  <c r="K98" i="18"/>
  <c r="J98" i="18"/>
  <c r="I98" i="18"/>
  <c r="K102" i="18"/>
  <c r="J102" i="18"/>
  <c r="I102" i="18"/>
  <c r="K107" i="18"/>
  <c r="J107" i="18"/>
  <c r="I107" i="18"/>
  <c r="H106" i="18"/>
  <c r="K111" i="18"/>
  <c r="J111" i="18"/>
  <c r="I111" i="18"/>
  <c r="K115" i="18"/>
  <c r="J115" i="18"/>
  <c r="I115" i="18"/>
  <c r="K124" i="18"/>
  <c r="J124" i="18"/>
  <c r="I124" i="18"/>
  <c r="H132" i="18"/>
  <c r="K128" i="18"/>
  <c r="J128" i="18"/>
  <c r="I128" i="18"/>
  <c r="K137" i="18"/>
  <c r="J137" i="18"/>
  <c r="I137" i="18"/>
  <c r="K141" i="18"/>
  <c r="J141" i="18"/>
  <c r="I141" i="18"/>
  <c r="T145" i="18"/>
  <c r="S145" i="18"/>
  <c r="R145" i="18"/>
  <c r="T152" i="18"/>
  <c r="S152" i="18"/>
  <c r="R152" i="18"/>
  <c r="Q160" i="18"/>
  <c r="Q151" i="19"/>
  <c r="P151" i="19"/>
  <c r="I144" i="19"/>
  <c r="H144" i="19"/>
  <c r="O86" i="24"/>
  <c r="N86" i="24"/>
  <c r="S46" i="18"/>
  <c r="R46" i="18"/>
  <c r="T46" i="18"/>
  <c r="AA46" i="18"/>
  <c r="Z46" i="18"/>
  <c r="AB46" i="18"/>
  <c r="S51" i="18"/>
  <c r="R51" i="18"/>
  <c r="Q50" i="18"/>
  <c r="T51" i="18"/>
  <c r="AA51" i="18"/>
  <c r="Z51" i="18"/>
  <c r="Y50" i="18"/>
  <c r="AB51" i="18"/>
  <c r="S55" i="18"/>
  <c r="R55" i="18"/>
  <c r="T55" i="18"/>
  <c r="AA55" i="18"/>
  <c r="Z55" i="18"/>
  <c r="AB55" i="18"/>
  <c r="S59" i="18"/>
  <c r="R59" i="18"/>
  <c r="T59" i="18"/>
  <c r="AA59" i="18"/>
  <c r="Z59" i="18"/>
  <c r="AB59" i="18"/>
  <c r="S68" i="18"/>
  <c r="R68" i="18"/>
  <c r="Q76" i="18"/>
  <c r="T68" i="18"/>
  <c r="AA68" i="18"/>
  <c r="Z68" i="18"/>
  <c r="Y76" i="18"/>
  <c r="AB68" i="18"/>
  <c r="S72" i="18"/>
  <c r="R72" i="18"/>
  <c r="T72" i="18"/>
  <c r="AA72" i="18"/>
  <c r="Z72" i="18"/>
  <c r="AB72" i="18"/>
  <c r="S81" i="18"/>
  <c r="R81" i="18"/>
  <c r="T81" i="18"/>
  <c r="AA81" i="18"/>
  <c r="Z81" i="18"/>
  <c r="AB81" i="18"/>
  <c r="S85" i="18"/>
  <c r="R85" i="18"/>
  <c r="T85" i="18"/>
  <c r="AA85" i="18"/>
  <c r="Z85" i="18"/>
  <c r="AB85" i="18"/>
  <c r="S89" i="18"/>
  <c r="R89" i="18"/>
  <c r="T89" i="18"/>
  <c r="AA89" i="18"/>
  <c r="Z89" i="18"/>
  <c r="AB89" i="18"/>
  <c r="S94" i="18"/>
  <c r="R94" i="18"/>
  <c r="T94" i="18"/>
  <c r="AA94" i="18"/>
  <c r="Z94" i="18"/>
  <c r="AB94" i="18"/>
  <c r="S98" i="18"/>
  <c r="R98" i="18"/>
  <c r="T98" i="18"/>
  <c r="AA98" i="18"/>
  <c r="Z98" i="18"/>
  <c r="AB98" i="18"/>
  <c r="S102" i="18"/>
  <c r="R102" i="18"/>
  <c r="T102" i="18"/>
  <c r="AA102" i="18"/>
  <c r="Z102" i="18"/>
  <c r="AB102" i="18"/>
  <c r="S107" i="18"/>
  <c r="R107" i="18"/>
  <c r="Q106" i="18"/>
  <c r="T107" i="18"/>
  <c r="AA107" i="18"/>
  <c r="Z107" i="18"/>
  <c r="Y106" i="18"/>
  <c r="AB107" i="18"/>
  <c r="S111" i="18"/>
  <c r="R111" i="18"/>
  <c r="T111" i="18"/>
  <c r="AA111" i="18"/>
  <c r="Z111" i="18"/>
  <c r="AB111" i="18"/>
  <c r="S115" i="18"/>
  <c r="R115" i="18"/>
  <c r="T115" i="18"/>
  <c r="AA115" i="18"/>
  <c r="Z115" i="18"/>
  <c r="AB115" i="18"/>
  <c r="S124" i="18"/>
  <c r="R124" i="18"/>
  <c r="Q132" i="18"/>
  <c r="T124" i="18"/>
  <c r="AA124" i="18"/>
  <c r="Z124" i="18"/>
  <c r="Y132" i="18"/>
  <c r="AB124" i="18"/>
  <c r="S128" i="18"/>
  <c r="R128" i="18"/>
  <c r="T128" i="18"/>
  <c r="AA128" i="18"/>
  <c r="Z128" i="18"/>
  <c r="AB128" i="18"/>
  <c r="S137" i="18"/>
  <c r="R137" i="18"/>
  <c r="T137" i="18"/>
  <c r="AA137" i="18"/>
  <c r="Z137" i="18"/>
  <c r="AB137" i="18"/>
  <c r="S141" i="18"/>
  <c r="R141" i="18"/>
  <c r="T141" i="18"/>
  <c r="AA141" i="18"/>
  <c r="Z141" i="18"/>
  <c r="AB141" i="18"/>
  <c r="Z144" i="18"/>
  <c r="AB144" i="18"/>
  <c r="AA144" i="18"/>
  <c r="AA151" i="18"/>
  <c r="Z151" i="18"/>
  <c r="AB151" i="18"/>
  <c r="H160" i="18"/>
  <c r="J152" i="18"/>
  <c r="I152" i="18"/>
  <c r="K152" i="18"/>
  <c r="S153" i="18"/>
  <c r="R153" i="18"/>
  <c r="T153" i="18"/>
  <c r="R155" i="18"/>
  <c r="T155" i="18"/>
  <c r="S155" i="18"/>
  <c r="T156" i="18"/>
  <c r="S156" i="18"/>
  <c r="R156" i="18"/>
  <c r="K157" i="18"/>
  <c r="J157" i="18"/>
  <c r="I157" i="18"/>
  <c r="H129" i="19"/>
  <c r="I129" i="19"/>
  <c r="Q145" i="19"/>
  <c r="P145" i="19"/>
  <c r="I43" i="18"/>
  <c r="K43" i="18"/>
  <c r="J43" i="18"/>
  <c r="I47" i="18"/>
  <c r="K47" i="18"/>
  <c r="J47" i="18"/>
  <c r="I52" i="18"/>
  <c r="K52" i="18"/>
  <c r="J52" i="18"/>
  <c r="I56" i="18"/>
  <c r="K56" i="18"/>
  <c r="J56" i="18"/>
  <c r="I60" i="18"/>
  <c r="K60" i="18"/>
  <c r="J60" i="18"/>
  <c r="I65" i="18"/>
  <c r="H64" i="18"/>
  <c r="K65" i="18"/>
  <c r="J65" i="18"/>
  <c r="I69" i="18"/>
  <c r="K69" i="18"/>
  <c r="J69" i="18"/>
  <c r="I73" i="18"/>
  <c r="K73" i="18"/>
  <c r="J73" i="18"/>
  <c r="I82" i="18"/>
  <c r="H90" i="18"/>
  <c r="K82" i="18"/>
  <c r="J82" i="18"/>
  <c r="I86" i="18"/>
  <c r="K86" i="18"/>
  <c r="J86" i="18"/>
  <c r="I95" i="18"/>
  <c r="K95" i="18"/>
  <c r="J95" i="18"/>
  <c r="I99" i="18"/>
  <c r="K99" i="18"/>
  <c r="J99" i="18"/>
  <c r="I103" i="18"/>
  <c r="K103" i="18"/>
  <c r="J103" i="18"/>
  <c r="I108" i="18"/>
  <c r="K108" i="18"/>
  <c r="J108" i="18"/>
  <c r="I112" i="18"/>
  <c r="K112" i="18"/>
  <c r="J112" i="18"/>
  <c r="I116" i="18"/>
  <c r="K116" i="18"/>
  <c r="J116" i="18"/>
  <c r="I121" i="18"/>
  <c r="H120" i="18"/>
  <c r="K121" i="18"/>
  <c r="J121" i="18"/>
  <c r="I125" i="18"/>
  <c r="K125" i="18"/>
  <c r="J125" i="18"/>
  <c r="I129" i="18"/>
  <c r="K129" i="18"/>
  <c r="J129" i="18"/>
  <c r="I138" i="18"/>
  <c r="H146" i="18"/>
  <c r="K138" i="18"/>
  <c r="J138" i="18"/>
  <c r="I142" i="18"/>
  <c r="K142" i="18"/>
  <c r="J142" i="18"/>
  <c r="AB143" i="18"/>
  <c r="Z143" i="18"/>
  <c r="AA143" i="18"/>
  <c r="J144" i="18"/>
  <c r="I144" i="18"/>
  <c r="K144" i="18"/>
  <c r="R144" i="18"/>
  <c r="S144" i="18"/>
  <c r="T144" i="18"/>
  <c r="Z150" i="18"/>
  <c r="AB150" i="18"/>
  <c r="AA150" i="18"/>
  <c r="I151" i="18"/>
  <c r="K151" i="18"/>
  <c r="J151" i="18"/>
  <c r="R151" i="18"/>
  <c r="T151" i="18"/>
  <c r="S151" i="18"/>
  <c r="X114" i="19"/>
  <c r="Y114" i="19"/>
  <c r="H138" i="19"/>
  <c r="I138" i="19"/>
  <c r="Y146" i="19"/>
  <c r="X146" i="19"/>
  <c r="T43" i="18"/>
  <c r="S43" i="18"/>
  <c r="R43" i="18"/>
  <c r="AB43" i="18"/>
  <c r="AA43" i="18"/>
  <c r="Z43" i="18"/>
  <c r="T47" i="18"/>
  <c r="S47" i="18"/>
  <c r="R47" i="18"/>
  <c r="AB47" i="18"/>
  <c r="AA47" i="18"/>
  <c r="Z47" i="18"/>
  <c r="T52" i="18"/>
  <c r="S52" i="18"/>
  <c r="R52" i="18"/>
  <c r="AB52" i="18"/>
  <c r="AA52" i="18"/>
  <c r="Z52" i="18"/>
  <c r="T56" i="18"/>
  <c r="S56" i="18"/>
  <c r="R56" i="18"/>
  <c r="AB56" i="18"/>
  <c r="AA56" i="18"/>
  <c r="Z56" i="18"/>
  <c r="T60" i="18"/>
  <c r="S60" i="18"/>
  <c r="R60" i="18"/>
  <c r="AB60" i="18"/>
  <c r="AA60" i="18"/>
  <c r="Z60" i="18"/>
  <c r="Q64" i="18"/>
  <c r="T65" i="18"/>
  <c r="S65" i="18"/>
  <c r="R65" i="18"/>
  <c r="Y64" i="18"/>
  <c r="AB65" i="18"/>
  <c r="AA65" i="18"/>
  <c r="Z65" i="18"/>
  <c r="T69" i="18"/>
  <c r="S69" i="18"/>
  <c r="R69" i="18"/>
  <c r="AB69" i="18"/>
  <c r="AA69" i="18"/>
  <c r="Z69" i="18"/>
  <c r="T73" i="18"/>
  <c r="S73" i="18"/>
  <c r="R73" i="18"/>
  <c r="AB73" i="18"/>
  <c r="AA73" i="18"/>
  <c r="Z73" i="18"/>
  <c r="Q90" i="18"/>
  <c r="T82" i="18"/>
  <c r="S82" i="18"/>
  <c r="R82" i="18"/>
  <c r="Y90" i="18"/>
  <c r="AB82" i="18"/>
  <c r="AA82" i="18"/>
  <c r="Z82" i="18"/>
  <c r="T86" i="18"/>
  <c r="S86" i="18"/>
  <c r="R86" i="18"/>
  <c r="AB86" i="18"/>
  <c r="AA86" i="18"/>
  <c r="Z86" i="18"/>
  <c r="T95" i="18"/>
  <c r="S95" i="18"/>
  <c r="R95" i="18"/>
  <c r="AB95" i="18"/>
  <c r="AA95" i="18"/>
  <c r="Z95" i="18"/>
  <c r="T99" i="18"/>
  <c r="S99" i="18"/>
  <c r="R99" i="18"/>
  <c r="AB99" i="18"/>
  <c r="AA99" i="18"/>
  <c r="Z99" i="18"/>
  <c r="T103" i="18"/>
  <c r="S103" i="18"/>
  <c r="R103" i="18"/>
  <c r="AB103" i="18"/>
  <c r="AA103" i="18"/>
  <c r="Z103" i="18"/>
  <c r="T108" i="18"/>
  <c r="S108" i="18"/>
  <c r="R108" i="18"/>
  <c r="AB108" i="18"/>
  <c r="AA108" i="18"/>
  <c r="Z108" i="18"/>
  <c r="T112" i="18"/>
  <c r="S112" i="18"/>
  <c r="R112" i="18"/>
  <c r="AB112" i="18"/>
  <c r="AA112" i="18"/>
  <c r="Z112" i="18"/>
  <c r="T116" i="18"/>
  <c r="S116" i="18"/>
  <c r="R116" i="18"/>
  <c r="AB116" i="18"/>
  <c r="AA116" i="18"/>
  <c r="Z116" i="18"/>
  <c r="Q120" i="18"/>
  <c r="T121" i="18"/>
  <c r="S121" i="18"/>
  <c r="R121" i="18"/>
  <c r="Y120" i="18"/>
  <c r="AB121" i="18"/>
  <c r="AA121" i="18"/>
  <c r="Z121" i="18"/>
  <c r="T125" i="18"/>
  <c r="S125" i="18"/>
  <c r="R125" i="18"/>
  <c r="AB125" i="18"/>
  <c r="AA125" i="18"/>
  <c r="Z125" i="18"/>
  <c r="T129" i="18"/>
  <c r="S129" i="18"/>
  <c r="R129" i="18"/>
  <c r="AB129" i="18"/>
  <c r="AA129" i="18"/>
  <c r="Z129" i="18"/>
  <c r="Q146" i="18"/>
  <c r="T138" i="18"/>
  <c r="S138" i="18"/>
  <c r="R138" i="18"/>
  <c r="Y146" i="18"/>
  <c r="AB138" i="18"/>
  <c r="AA138" i="18"/>
  <c r="Z138" i="18"/>
  <c r="T142" i="18"/>
  <c r="S142" i="18"/>
  <c r="R142" i="18"/>
  <c r="AB142" i="18"/>
  <c r="AA142" i="18"/>
  <c r="Z142" i="18"/>
  <c r="K143" i="18"/>
  <c r="J143" i="18"/>
  <c r="I143" i="18"/>
  <c r="T143" i="18"/>
  <c r="S143" i="18"/>
  <c r="R143" i="18"/>
  <c r="T150" i="18"/>
  <c r="S150" i="18"/>
  <c r="R150" i="18"/>
  <c r="K153" i="18"/>
  <c r="J153" i="18"/>
  <c r="I153" i="18"/>
  <c r="J155" i="18"/>
  <c r="K155" i="18"/>
  <c r="I155" i="18"/>
  <c r="Y152" i="19"/>
  <c r="X152" i="19"/>
  <c r="X123" i="19"/>
  <c r="Y123" i="19"/>
  <c r="K145" i="18"/>
  <c r="J145" i="18"/>
  <c r="I145" i="18"/>
  <c r="K150" i="18"/>
  <c r="J150" i="18"/>
  <c r="I150" i="18"/>
  <c r="I154" i="18"/>
  <c r="K154" i="18"/>
  <c r="J154" i="18"/>
  <c r="K158" i="18"/>
  <c r="J158" i="18"/>
  <c r="I158" i="18"/>
  <c r="J39" i="21"/>
  <c r="I39" i="21"/>
  <c r="H39" i="21"/>
  <c r="N117" i="22"/>
  <c r="M117" i="22"/>
  <c r="L117" i="22"/>
  <c r="K117" i="22"/>
  <c r="J117" i="22"/>
  <c r="T154" i="18"/>
  <c r="S154" i="18"/>
  <c r="R154" i="18"/>
  <c r="AB154" i="18"/>
  <c r="AA154" i="18"/>
  <c r="Z154" i="18"/>
  <c r="T158" i="18"/>
  <c r="S158" i="18"/>
  <c r="R158" i="18"/>
  <c r="AB158" i="18"/>
  <c r="AA158" i="18"/>
  <c r="Z158" i="18"/>
  <c r="J30" i="21"/>
  <c r="I30" i="21"/>
  <c r="H30" i="21"/>
  <c r="J99" i="21"/>
  <c r="I99" i="21"/>
  <c r="H99" i="21"/>
  <c r="N31" i="22"/>
  <c r="M31" i="22"/>
  <c r="L31" i="22"/>
  <c r="K31" i="22"/>
  <c r="J31" i="22"/>
  <c r="J159" i="18"/>
  <c r="I159" i="18"/>
  <c r="K159" i="18"/>
  <c r="J90" i="21"/>
  <c r="I90" i="21"/>
  <c r="H90" i="21"/>
  <c r="N83" i="22"/>
  <c r="M83" i="22"/>
  <c r="L83" i="22"/>
  <c r="K83" i="22"/>
  <c r="J83" i="22"/>
  <c r="I91" i="22"/>
  <c r="T159" i="18"/>
  <c r="R159" i="18"/>
  <c r="S159" i="18"/>
  <c r="AB159" i="18"/>
  <c r="Z159" i="18"/>
  <c r="AA159" i="18"/>
  <c r="J82" i="21"/>
  <c r="I82" i="21"/>
  <c r="H82" i="21"/>
  <c r="AB9" i="22"/>
  <c r="AA9" i="22"/>
  <c r="Z9" i="22"/>
  <c r="Y9" i="22"/>
  <c r="X9" i="22"/>
  <c r="K156" i="18"/>
  <c r="J156" i="18"/>
  <c r="I156" i="18"/>
  <c r="J73" i="21"/>
  <c r="I73" i="21"/>
  <c r="H73" i="21"/>
  <c r="N48" i="22"/>
  <c r="M48" i="22"/>
  <c r="L48" i="22"/>
  <c r="K48" i="22"/>
  <c r="J48" i="22"/>
  <c r="O127" i="24"/>
  <c r="N127" i="24"/>
  <c r="N100" i="22"/>
  <c r="M100" i="22"/>
  <c r="L100" i="22"/>
  <c r="K100" i="22"/>
  <c r="J100" i="22"/>
  <c r="J56" i="21"/>
  <c r="I56" i="21"/>
  <c r="H56" i="21"/>
  <c r="G64" i="21"/>
  <c r="J29" i="21"/>
  <c r="I29" i="21"/>
  <c r="H29" i="21"/>
  <c r="J38" i="21"/>
  <c r="I38" i="21"/>
  <c r="H38" i="21"/>
  <c r="J46" i="21"/>
  <c r="I46" i="21"/>
  <c r="H46" i="21"/>
  <c r="J55" i="21"/>
  <c r="I55" i="21"/>
  <c r="H55" i="21"/>
  <c r="J63" i="21"/>
  <c r="I63" i="21"/>
  <c r="H63" i="21"/>
  <c r="J72" i="21"/>
  <c r="I72" i="21"/>
  <c r="H72" i="21"/>
  <c r="J81" i="21"/>
  <c r="I81" i="21"/>
  <c r="H81" i="21"/>
  <c r="J89" i="21"/>
  <c r="I89" i="21"/>
  <c r="H89" i="21"/>
  <c r="J98" i="21"/>
  <c r="I98" i="21"/>
  <c r="H98" i="21"/>
  <c r="G106" i="21"/>
  <c r="J113" i="21"/>
  <c r="H113" i="21"/>
  <c r="I113" i="21"/>
  <c r="N38" i="22"/>
  <c r="M38" i="22"/>
  <c r="L38" i="22"/>
  <c r="K38" i="22"/>
  <c r="J38" i="22"/>
  <c r="N55" i="22"/>
  <c r="M55" i="22"/>
  <c r="L55" i="22"/>
  <c r="K55" i="22"/>
  <c r="J55" i="22"/>
  <c r="I63" i="22"/>
  <c r="N72" i="22"/>
  <c r="M72" i="22"/>
  <c r="L72" i="22"/>
  <c r="K72" i="22"/>
  <c r="J72" i="22"/>
  <c r="N89" i="22"/>
  <c r="M89" i="22"/>
  <c r="L89" i="22"/>
  <c r="K89" i="22"/>
  <c r="J89" i="22"/>
  <c r="N107" i="22"/>
  <c r="M107" i="22"/>
  <c r="L107" i="22"/>
  <c r="K107" i="22"/>
  <c r="J107" i="22"/>
  <c r="J21" i="21"/>
  <c r="I21" i="21"/>
  <c r="H21" i="21"/>
  <c r="J28" i="21"/>
  <c r="I28" i="21"/>
  <c r="H28" i="21"/>
  <c r="G36" i="21"/>
  <c r="J45" i="21"/>
  <c r="I45" i="21"/>
  <c r="H45" i="21"/>
  <c r="J54" i="21"/>
  <c r="I54" i="21"/>
  <c r="H54" i="21"/>
  <c r="J62" i="21"/>
  <c r="I62" i="21"/>
  <c r="H62" i="21"/>
  <c r="J71" i="21"/>
  <c r="I71" i="21"/>
  <c r="H71" i="21"/>
  <c r="J80" i="21"/>
  <c r="I80" i="21"/>
  <c r="H80" i="21"/>
  <c r="J88" i="21"/>
  <c r="I88" i="21"/>
  <c r="H88" i="21"/>
  <c r="J97" i="21"/>
  <c r="I97" i="21"/>
  <c r="H97" i="21"/>
  <c r="J105" i="21"/>
  <c r="I105" i="21"/>
  <c r="H105" i="21"/>
  <c r="J110" i="21"/>
  <c r="H110" i="21"/>
  <c r="I110" i="21"/>
  <c r="N27" i="22"/>
  <c r="M27" i="22"/>
  <c r="L27" i="22"/>
  <c r="K27" i="22"/>
  <c r="J27" i="22"/>
  <c r="I35" i="22"/>
  <c r="N44" i="22"/>
  <c r="M44" i="22"/>
  <c r="L44" i="22"/>
  <c r="K44" i="22"/>
  <c r="J44" i="22"/>
  <c r="N61" i="22"/>
  <c r="M61" i="22"/>
  <c r="L61" i="22"/>
  <c r="K61" i="22"/>
  <c r="J61" i="22"/>
  <c r="N79" i="22"/>
  <c r="M79" i="22"/>
  <c r="L79" i="22"/>
  <c r="K79" i="22"/>
  <c r="J79" i="22"/>
  <c r="N96" i="22"/>
  <c r="M96" i="22"/>
  <c r="L96" i="22"/>
  <c r="K96" i="22"/>
  <c r="J96" i="22"/>
  <c r="N113" i="22"/>
  <c r="M113" i="22"/>
  <c r="L113" i="22"/>
  <c r="K113" i="22"/>
  <c r="J113" i="22"/>
  <c r="J27" i="21"/>
  <c r="I27" i="21"/>
  <c r="H27" i="21"/>
  <c r="J35" i="21"/>
  <c r="I35" i="21"/>
  <c r="H35" i="21"/>
  <c r="J44" i="21"/>
  <c r="I44" i="21"/>
  <c r="H44" i="21"/>
  <c r="J53" i="21"/>
  <c r="I53" i="21"/>
  <c r="H53" i="21"/>
  <c r="J61" i="21"/>
  <c r="I61" i="21"/>
  <c r="H61" i="21"/>
  <c r="J70" i="21"/>
  <c r="I70" i="21"/>
  <c r="H70" i="21"/>
  <c r="G78" i="21"/>
  <c r="J87" i="21"/>
  <c r="I87" i="21"/>
  <c r="H87" i="21"/>
  <c r="J96" i="21"/>
  <c r="I96" i="21"/>
  <c r="H96" i="21"/>
  <c r="J104" i="21"/>
  <c r="I104" i="21"/>
  <c r="H104" i="21"/>
  <c r="N33" i="22"/>
  <c r="M33" i="22"/>
  <c r="L33" i="22"/>
  <c r="K33" i="22"/>
  <c r="J33" i="22"/>
  <c r="N51" i="22"/>
  <c r="M51" i="22"/>
  <c r="L51" i="22"/>
  <c r="K51" i="22"/>
  <c r="J51" i="22"/>
  <c r="N68" i="22"/>
  <c r="M68" i="22"/>
  <c r="L68" i="22"/>
  <c r="K68" i="22"/>
  <c r="J68" i="22"/>
  <c r="N85" i="22"/>
  <c r="M85" i="22"/>
  <c r="L85" i="22"/>
  <c r="K85" i="22"/>
  <c r="J85" i="22"/>
  <c r="N102" i="22"/>
  <c r="M102" i="22"/>
  <c r="L102" i="22"/>
  <c r="K102" i="22"/>
  <c r="J102" i="22"/>
  <c r="M99" i="26"/>
  <c r="L99" i="26"/>
  <c r="K99" i="26"/>
  <c r="J99" i="26"/>
  <c r="I99" i="26"/>
  <c r="J20" i="21"/>
  <c r="I20" i="21"/>
  <c r="H20" i="21"/>
  <c r="J26" i="21"/>
  <c r="I26" i="21"/>
  <c r="H26" i="21"/>
  <c r="J34" i="21"/>
  <c r="I34" i="21"/>
  <c r="H34" i="21"/>
  <c r="J43" i="21"/>
  <c r="I43" i="21"/>
  <c r="H43" i="21"/>
  <c r="J52" i="21"/>
  <c r="I52" i="21"/>
  <c r="H52" i="21"/>
  <c r="J60" i="21"/>
  <c r="I60" i="21"/>
  <c r="H60" i="21"/>
  <c r="J69" i="21"/>
  <c r="I69" i="21"/>
  <c r="H69" i="21"/>
  <c r="J77" i="21"/>
  <c r="I77" i="21"/>
  <c r="H77" i="21"/>
  <c r="J86" i="21"/>
  <c r="I86" i="21"/>
  <c r="H86" i="21"/>
  <c r="J95" i="21"/>
  <c r="I95" i="21"/>
  <c r="H95" i="21"/>
  <c r="J103" i="21"/>
  <c r="I103" i="21"/>
  <c r="H103" i="21"/>
  <c r="J112" i="21"/>
  <c r="H112" i="21"/>
  <c r="G120" i="21"/>
  <c r="I112" i="21"/>
  <c r="N23" i="22"/>
  <c r="M23" i="22"/>
  <c r="L23" i="22"/>
  <c r="K23" i="22"/>
  <c r="J23" i="22"/>
  <c r="N40" i="22"/>
  <c r="M40" i="22"/>
  <c r="L40" i="22"/>
  <c r="K40" i="22"/>
  <c r="J40" i="22"/>
  <c r="N57" i="22"/>
  <c r="M57" i="22"/>
  <c r="L57" i="22"/>
  <c r="K57" i="22"/>
  <c r="J57" i="22"/>
  <c r="N74" i="22"/>
  <c r="M74" i="22"/>
  <c r="L74" i="22"/>
  <c r="K74" i="22"/>
  <c r="J74" i="22"/>
  <c r="N109" i="22"/>
  <c r="M109" i="22"/>
  <c r="L109" i="22"/>
  <c r="K109" i="22"/>
  <c r="J109" i="22"/>
  <c r="J25" i="21"/>
  <c r="I25" i="21"/>
  <c r="H25" i="21"/>
  <c r="J33" i="21"/>
  <c r="I33" i="21"/>
  <c r="H33" i="21"/>
  <c r="J42" i="21"/>
  <c r="I42" i="21"/>
  <c r="H42" i="21"/>
  <c r="G50" i="21"/>
  <c r="J59" i="21"/>
  <c r="I59" i="21"/>
  <c r="H59" i="21"/>
  <c r="J68" i="21"/>
  <c r="I68" i="21"/>
  <c r="H68" i="21"/>
  <c r="J76" i="21"/>
  <c r="I76" i="21"/>
  <c r="H76" i="21"/>
  <c r="J85" i="21"/>
  <c r="I85" i="21"/>
  <c r="H85" i="21"/>
  <c r="J94" i="21"/>
  <c r="I94" i="21"/>
  <c r="H94" i="21"/>
  <c r="J102" i="21"/>
  <c r="I102" i="21"/>
  <c r="H102" i="21"/>
  <c r="J109" i="21"/>
  <c r="H109" i="21"/>
  <c r="I109" i="21"/>
  <c r="AB18" i="22"/>
  <c r="AA18" i="22"/>
  <c r="Z18" i="22"/>
  <c r="Y18" i="22"/>
  <c r="X18" i="22"/>
  <c r="N14" i="22"/>
  <c r="M14" i="22"/>
  <c r="L14" i="22"/>
  <c r="K14" i="22"/>
  <c r="J14" i="22"/>
  <c r="N29" i="22"/>
  <c r="M29" i="22"/>
  <c r="L29" i="22"/>
  <c r="K29" i="22"/>
  <c r="J29" i="22"/>
  <c r="N46" i="22"/>
  <c r="M46" i="22"/>
  <c r="L46" i="22"/>
  <c r="K46" i="22"/>
  <c r="J46" i="22"/>
  <c r="N81" i="22"/>
  <c r="M81" i="22"/>
  <c r="L81" i="22"/>
  <c r="K81" i="22"/>
  <c r="J81" i="22"/>
  <c r="N98" i="22"/>
  <c r="M98" i="22"/>
  <c r="L98" i="22"/>
  <c r="K98" i="22"/>
  <c r="J98" i="22"/>
  <c r="N115" i="22"/>
  <c r="M115" i="22"/>
  <c r="L115" i="22"/>
  <c r="K115" i="22"/>
  <c r="J115" i="22"/>
  <c r="J19" i="21"/>
  <c r="H19" i="21"/>
  <c r="I19" i="21"/>
  <c r="J24" i="21"/>
  <c r="H24" i="21"/>
  <c r="I24" i="21"/>
  <c r="J32" i="21"/>
  <c r="H32" i="21"/>
  <c r="I32" i="21"/>
  <c r="J41" i="21"/>
  <c r="H41" i="21"/>
  <c r="I41" i="21"/>
  <c r="J49" i="21"/>
  <c r="H49" i="21"/>
  <c r="I49" i="21"/>
  <c r="J58" i="21"/>
  <c r="H58" i="21"/>
  <c r="I58" i="21"/>
  <c r="J67" i="21"/>
  <c r="H67" i="21"/>
  <c r="I67" i="21"/>
  <c r="J75" i="21"/>
  <c r="H75" i="21"/>
  <c r="I75" i="21"/>
  <c r="J84" i="21"/>
  <c r="H84" i="21"/>
  <c r="G92" i="21"/>
  <c r="I84" i="21"/>
  <c r="J101" i="21"/>
  <c r="H101" i="21"/>
  <c r="I101" i="21"/>
  <c r="J114" i="21"/>
  <c r="H114" i="21"/>
  <c r="I114" i="21"/>
  <c r="N53" i="22"/>
  <c r="M53" i="22"/>
  <c r="L53" i="22"/>
  <c r="K53" i="22"/>
  <c r="J53" i="22"/>
  <c r="N70" i="22"/>
  <c r="M70" i="22"/>
  <c r="L70" i="22"/>
  <c r="K70" i="22"/>
  <c r="J70" i="22"/>
  <c r="N87" i="22"/>
  <c r="M87" i="22"/>
  <c r="L87" i="22"/>
  <c r="K87" i="22"/>
  <c r="J87" i="22"/>
  <c r="N104" i="22"/>
  <c r="M104" i="22"/>
  <c r="L104" i="22"/>
  <c r="K104" i="22"/>
  <c r="J104" i="22"/>
  <c r="M131" i="22"/>
  <c r="K131" i="22"/>
  <c r="N131" i="22"/>
  <c r="L131" i="22"/>
  <c r="J131" i="22"/>
  <c r="O97" i="24"/>
  <c r="N97" i="24"/>
  <c r="J10" i="21"/>
  <c r="I10" i="21"/>
  <c r="H10" i="21"/>
  <c r="T10" i="21"/>
  <c r="S10" i="21"/>
  <c r="R10" i="21"/>
  <c r="J11" i="21"/>
  <c r="I11" i="21"/>
  <c r="H11" i="21"/>
  <c r="J12" i="21"/>
  <c r="I12" i="21"/>
  <c r="H12" i="21"/>
  <c r="J13" i="21"/>
  <c r="I13" i="21"/>
  <c r="H13" i="21"/>
  <c r="J14" i="21"/>
  <c r="I14" i="21"/>
  <c r="H14" i="21"/>
  <c r="G22" i="21"/>
  <c r="J15" i="21"/>
  <c r="I15" i="21"/>
  <c r="H15" i="21"/>
  <c r="J16" i="21"/>
  <c r="I16" i="21"/>
  <c r="H16" i="21"/>
  <c r="J17" i="21"/>
  <c r="I17" i="21"/>
  <c r="H17" i="21"/>
  <c r="J18" i="21"/>
  <c r="I18" i="21"/>
  <c r="H18" i="21"/>
  <c r="J31" i="21"/>
  <c r="I31" i="21"/>
  <c r="H31" i="21"/>
  <c r="J40" i="21"/>
  <c r="I40" i="21"/>
  <c r="H40" i="21"/>
  <c r="J48" i="21"/>
  <c r="I48" i="21"/>
  <c r="H48" i="21"/>
  <c r="J57" i="21"/>
  <c r="I57" i="21"/>
  <c r="H57" i="21"/>
  <c r="J66" i="21"/>
  <c r="I66" i="21"/>
  <c r="H66" i="21"/>
  <c r="J74" i="21"/>
  <c r="I74" i="21"/>
  <c r="H74" i="21"/>
  <c r="J83" i="21"/>
  <c r="I83" i="21"/>
  <c r="H83" i="21"/>
  <c r="J91" i="21"/>
  <c r="I91" i="21"/>
  <c r="H91" i="21"/>
  <c r="J100" i="21"/>
  <c r="I100" i="21"/>
  <c r="H100" i="21"/>
  <c r="J108" i="21"/>
  <c r="H108" i="21"/>
  <c r="I108" i="21"/>
  <c r="J111" i="21"/>
  <c r="H111" i="21"/>
  <c r="I111" i="21"/>
  <c r="AB17" i="22"/>
  <c r="AA17" i="22"/>
  <c r="Z17" i="22"/>
  <c r="Y17" i="22"/>
  <c r="X17" i="22"/>
  <c r="N25" i="22"/>
  <c r="M25" i="22"/>
  <c r="L25" i="22"/>
  <c r="K25" i="22"/>
  <c r="J25" i="22"/>
  <c r="N42" i="22"/>
  <c r="M42" i="22"/>
  <c r="L42" i="22"/>
  <c r="K42" i="22"/>
  <c r="J42" i="22"/>
  <c r="N59" i="22"/>
  <c r="M59" i="22"/>
  <c r="L59" i="22"/>
  <c r="K59" i="22"/>
  <c r="J59" i="22"/>
  <c r="N76" i="22"/>
  <c r="M76" i="22"/>
  <c r="L76" i="22"/>
  <c r="K76" i="22"/>
  <c r="J76" i="22"/>
  <c r="N94" i="22"/>
  <c r="M94" i="22"/>
  <c r="L94" i="22"/>
  <c r="K94" i="22"/>
  <c r="J94" i="22"/>
  <c r="N111" i="22"/>
  <c r="M111" i="22"/>
  <c r="L111" i="22"/>
  <c r="K111" i="22"/>
  <c r="J111" i="22"/>
  <c r="I119" i="22"/>
  <c r="J115" i="21"/>
  <c r="H115" i="21"/>
  <c r="I115" i="21"/>
  <c r="J116" i="21"/>
  <c r="H116" i="21"/>
  <c r="I116" i="21"/>
  <c r="J117" i="21"/>
  <c r="H117" i="21"/>
  <c r="I117" i="21"/>
  <c r="J118" i="21"/>
  <c r="H118" i="21"/>
  <c r="I118" i="21"/>
  <c r="J119" i="21"/>
  <c r="H119" i="21"/>
  <c r="I119" i="21"/>
  <c r="J122" i="21"/>
  <c r="H122" i="21"/>
  <c r="I122" i="21"/>
  <c r="J123" i="21"/>
  <c r="H123" i="21"/>
  <c r="I123" i="21"/>
  <c r="J124" i="21"/>
  <c r="H124" i="21"/>
  <c r="I124" i="21"/>
  <c r="J125" i="21"/>
  <c r="H125" i="21"/>
  <c r="I125" i="21"/>
  <c r="J126" i="21"/>
  <c r="H126" i="21"/>
  <c r="G134" i="21"/>
  <c r="I126" i="21"/>
  <c r="J127" i="21"/>
  <c r="H127" i="21"/>
  <c r="I127" i="21"/>
  <c r="J128" i="21"/>
  <c r="H128" i="21"/>
  <c r="I128" i="21"/>
  <c r="J129" i="21"/>
  <c r="H129" i="21"/>
  <c r="I129" i="21"/>
  <c r="J130" i="21"/>
  <c r="H130" i="21"/>
  <c r="I130" i="21"/>
  <c r="J131" i="21"/>
  <c r="H131" i="21"/>
  <c r="I131" i="21"/>
  <c r="J132" i="21"/>
  <c r="H132" i="21"/>
  <c r="I132" i="21"/>
  <c r="J133" i="21"/>
  <c r="H133" i="21"/>
  <c r="I133" i="21"/>
  <c r="J136" i="21"/>
  <c r="H136" i="21"/>
  <c r="I136" i="21"/>
  <c r="J137" i="21"/>
  <c r="H137" i="21"/>
  <c r="I137" i="21"/>
  <c r="J138" i="21"/>
  <c r="H138" i="21"/>
  <c r="I138" i="21"/>
  <c r="J139" i="21"/>
  <c r="H139" i="21"/>
  <c r="I139" i="21"/>
  <c r="J140" i="21"/>
  <c r="H140" i="21"/>
  <c r="G148" i="21"/>
  <c r="I140" i="21"/>
  <c r="J141" i="21"/>
  <c r="H141" i="21"/>
  <c r="I141" i="21"/>
  <c r="J142" i="21"/>
  <c r="H142" i="21"/>
  <c r="I142" i="21"/>
  <c r="J143" i="21"/>
  <c r="H143" i="21"/>
  <c r="I143" i="21"/>
  <c r="J144" i="21"/>
  <c r="H144" i="21"/>
  <c r="I144" i="21"/>
  <c r="J145" i="21"/>
  <c r="H145" i="21"/>
  <c r="I145" i="21"/>
  <c r="J146" i="21"/>
  <c r="H146" i="21"/>
  <c r="I146" i="21"/>
  <c r="J147" i="21"/>
  <c r="H147" i="21"/>
  <c r="I147" i="21"/>
  <c r="J150" i="21"/>
  <c r="I150" i="21"/>
  <c r="H150" i="21"/>
  <c r="J151" i="21"/>
  <c r="I151" i="21"/>
  <c r="H151" i="21"/>
  <c r="J152" i="21"/>
  <c r="I152" i="21"/>
  <c r="H152" i="21"/>
  <c r="J153" i="21"/>
  <c r="I153" i="21"/>
  <c r="H153" i="21"/>
  <c r="J154" i="21"/>
  <c r="I154" i="21"/>
  <c r="H154" i="21"/>
  <c r="G162" i="21"/>
  <c r="J155" i="21"/>
  <c r="I155" i="21"/>
  <c r="H155" i="21"/>
  <c r="J156" i="21"/>
  <c r="I156" i="21"/>
  <c r="H156" i="21"/>
  <c r="J157" i="21"/>
  <c r="I157" i="21"/>
  <c r="H157" i="21"/>
  <c r="J158" i="21"/>
  <c r="I158" i="21"/>
  <c r="H158" i="21"/>
  <c r="J159" i="21"/>
  <c r="I159" i="21"/>
  <c r="H159" i="21"/>
  <c r="J160" i="21"/>
  <c r="I160" i="21"/>
  <c r="H160" i="21"/>
  <c r="J161" i="21"/>
  <c r="I161" i="21"/>
  <c r="H161" i="21"/>
  <c r="N13" i="22"/>
  <c r="M13" i="22"/>
  <c r="L13" i="22"/>
  <c r="K13" i="22"/>
  <c r="J13" i="22"/>
  <c r="I21" i="22"/>
  <c r="M129" i="22"/>
  <c r="K129" i="22"/>
  <c r="N129" i="22"/>
  <c r="L129" i="22"/>
  <c r="J129" i="22"/>
  <c r="I55" i="27"/>
  <c r="M55" i="27"/>
  <c r="L55" i="27"/>
  <c r="K55" i="27"/>
  <c r="J55" i="27"/>
  <c r="N12" i="22"/>
  <c r="M12" i="22"/>
  <c r="L12" i="22"/>
  <c r="K12" i="22"/>
  <c r="J12" i="22"/>
  <c r="N20" i="22"/>
  <c r="M20" i="22"/>
  <c r="L20" i="22"/>
  <c r="K20" i="22"/>
  <c r="J20" i="22"/>
  <c r="M127" i="22"/>
  <c r="K127" i="22"/>
  <c r="N127" i="22"/>
  <c r="L127" i="22"/>
  <c r="J127" i="22"/>
  <c r="O13" i="24"/>
  <c r="N13" i="24"/>
  <c r="O40" i="24"/>
  <c r="N40" i="24"/>
  <c r="O229" i="24"/>
  <c r="N229" i="24"/>
  <c r="M11" i="22"/>
  <c r="L11" i="22"/>
  <c r="K11" i="22"/>
  <c r="J11" i="22"/>
  <c r="N11" i="22"/>
  <c r="M19" i="22"/>
  <c r="L19" i="22"/>
  <c r="K19" i="22"/>
  <c r="J19" i="22"/>
  <c r="N19" i="22"/>
  <c r="M125" i="22"/>
  <c r="K125" i="22"/>
  <c r="I133" i="22"/>
  <c r="N125" i="22"/>
  <c r="L125" i="22"/>
  <c r="J125" i="22"/>
  <c r="O78" i="24"/>
  <c r="N78" i="24"/>
  <c r="O119" i="24"/>
  <c r="N119" i="24"/>
  <c r="O263" i="24"/>
  <c r="N263" i="24"/>
  <c r="L10" i="22"/>
  <c r="K10" i="22"/>
  <c r="J10" i="22"/>
  <c r="N10" i="22"/>
  <c r="M10" i="22"/>
  <c r="L18" i="22"/>
  <c r="K18" i="22"/>
  <c r="J18" i="22"/>
  <c r="N18" i="22"/>
  <c r="M18" i="22"/>
  <c r="L24" i="22"/>
  <c r="K24" i="22"/>
  <c r="J24" i="22"/>
  <c r="N24" i="22"/>
  <c r="M24" i="22"/>
  <c r="L26" i="22"/>
  <c r="K26" i="22"/>
  <c r="J26" i="22"/>
  <c r="N26" i="22"/>
  <c r="M26" i="22"/>
  <c r="L28" i="22"/>
  <c r="K28" i="22"/>
  <c r="J28" i="22"/>
  <c r="N28" i="22"/>
  <c r="M28" i="22"/>
  <c r="L30" i="22"/>
  <c r="K30" i="22"/>
  <c r="J30" i="22"/>
  <c r="N30" i="22"/>
  <c r="M30" i="22"/>
  <c r="L32" i="22"/>
  <c r="K32" i="22"/>
  <c r="J32" i="22"/>
  <c r="N32" i="22"/>
  <c r="M32" i="22"/>
  <c r="L34" i="22"/>
  <c r="K34" i="22"/>
  <c r="J34" i="22"/>
  <c r="N34" i="22"/>
  <c r="M34" i="22"/>
  <c r="L37" i="22"/>
  <c r="K37" i="22"/>
  <c r="J37" i="22"/>
  <c r="N37" i="22"/>
  <c r="M37" i="22"/>
  <c r="L39" i="22"/>
  <c r="K39" i="22"/>
  <c r="J39" i="22"/>
  <c r="N39" i="22"/>
  <c r="M39" i="22"/>
  <c r="L41" i="22"/>
  <c r="K41" i="22"/>
  <c r="J41" i="22"/>
  <c r="I49" i="22"/>
  <c r="N41" i="22"/>
  <c r="M41" i="22"/>
  <c r="L43" i="22"/>
  <c r="K43" i="22"/>
  <c r="J43" i="22"/>
  <c r="N43" i="22"/>
  <c r="M43" i="22"/>
  <c r="L45" i="22"/>
  <c r="K45" i="22"/>
  <c r="J45" i="22"/>
  <c r="N45" i="22"/>
  <c r="M45" i="22"/>
  <c r="L47" i="22"/>
  <c r="K47" i="22"/>
  <c r="J47" i="22"/>
  <c r="N47" i="22"/>
  <c r="M47" i="22"/>
  <c r="L52" i="22"/>
  <c r="K52" i="22"/>
  <c r="J52" i="22"/>
  <c r="N52" i="22"/>
  <c r="M52" i="22"/>
  <c r="L54" i="22"/>
  <c r="K54" i="22"/>
  <c r="J54" i="22"/>
  <c r="N54" i="22"/>
  <c r="M54" i="22"/>
  <c r="L56" i="22"/>
  <c r="K56" i="22"/>
  <c r="J56" i="22"/>
  <c r="N56" i="22"/>
  <c r="M56" i="22"/>
  <c r="L58" i="22"/>
  <c r="K58" i="22"/>
  <c r="J58" i="22"/>
  <c r="N58" i="22"/>
  <c r="M58" i="22"/>
  <c r="L60" i="22"/>
  <c r="K60" i="22"/>
  <c r="J60" i="22"/>
  <c r="N60" i="22"/>
  <c r="M60" i="22"/>
  <c r="L62" i="22"/>
  <c r="K62" i="22"/>
  <c r="J62" i="22"/>
  <c r="N62" i="22"/>
  <c r="M62" i="22"/>
  <c r="L65" i="22"/>
  <c r="K65" i="22"/>
  <c r="J65" i="22"/>
  <c r="N65" i="22"/>
  <c r="M65" i="22"/>
  <c r="L67" i="22"/>
  <c r="K67" i="22"/>
  <c r="J67" i="22"/>
  <c r="N67" i="22"/>
  <c r="M67" i="22"/>
  <c r="L69" i="22"/>
  <c r="K69" i="22"/>
  <c r="J69" i="22"/>
  <c r="I77" i="22"/>
  <c r="N69" i="22"/>
  <c r="M69" i="22"/>
  <c r="L71" i="22"/>
  <c r="K71" i="22"/>
  <c r="J71" i="22"/>
  <c r="N71" i="22"/>
  <c r="M71" i="22"/>
  <c r="L73" i="22"/>
  <c r="K73" i="22"/>
  <c r="J73" i="22"/>
  <c r="N73" i="22"/>
  <c r="M73" i="22"/>
  <c r="L75" i="22"/>
  <c r="K75" i="22"/>
  <c r="J75" i="22"/>
  <c r="N75" i="22"/>
  <c r="M75" i="22"/>
  <c r="L80" i="22"/>
  <c r="K80" i="22"/>
  <c r="J80" i="22"/>
  <c r="N80" i="22"/>
  <c r="M80" i="22"/>
  <c r="L82" i="22"/>
  <c r="K82" i="22"/>
  <c r="J82" i="22"/>
  <c r="N82" i="22"/>
  <c r="M82" i="22"/>
  <c r="L84" i="22"/>
  <c r="K84" i="22"/>
  <c r="J84" i="22"/>
  <c r="N84" i="22"/>
  <c r="M84" i="22"/>
  <c r="L86" i="22"/>
  <c r="K86" i="22"/>
  <c r="J86" i="22"/>
  <c r="N86" i="22"/>
  <c r="M86" i="22"/>
  <c r="L88" i="22"/>
  <c r="K88" i="22"/>
  <c r="J88" i="22"/>
  <c r="N88" i="22"/>
  <c r="M88" i="22"/>
  <c r="L90" i="22"/>
  <c r="K90" i="22"/>
  <c r="J90" i="22"/>
  <c r="N90" i="22"/>
  <c r="M90" i="22"/>
  <c r="L93" i="22"/>
  <c r="K93" i="22"/>
  <c r="J93" i="22"/>
  <c r="N93" i="22"/>
  <c r="M93" i="22"/>
  <c r="L95" i="22"/>
  <c r="K95" i="22"/>
  <c r="J95" i="22"/>
  <c r="N95" i="22"/>
  <c r="M95" i="22"/>
  <c r="L97" i="22"/>
  <c r="K97" i="22"/>
  <c r="J97" i="22"/>
  <c r="I105" i="22"/>
  <c r="N97" i="22"/>
  <c r="M97" i="22"/>
  <c r="L99" i="22"/>
  <c r="K99" i="22"/>
  <c r="J99" i="22"/>
  <c r="N99" i="22"/>
  <c r="M99" i="22"/>
  <c r="L101" i="22"/>
  <c r="K101" i="22"/>
  <c r="J101" i="22"/>
  <c r="N101" i="22"/>
  <c r="M101" i="22"/>
  <c r="L103" i="22"/>
  <c r="K103" i="22"/>
  <c r="J103" i="22"/>
  <c r="N103" i="22"/>
  <c r="M103" i="22"/>
  <c r="L108" i="22"/>
  <c r="K108" i="22"/>
  <c r="J108" i="22"/>
  <c r="N108" i="22"/>
  <c r="M108" i="22"/>
  <c r="L110" i="22"/>
  <c r="K110" i="22"/>
  <c r="J110" i="22"/>
  <c r="N110" i="22"/>
  <c r="M110" i="22"/>
  <c r="L112" i="22"/>
  <c r="K112" i="22"/>
  <c r="J112" i="22"/>
  <c r="N112" i="22"/>
  <c r="M112" i="22"/>
  <c r="L114" i="22"/>
  <c r="K114" i="22"/>
  <c r="J114" i="22"/>
  <c r="N114" i="22"/>
  <c r="M114" i="22"/>
  <c r="L116" i="22"/>
  <c r="K116" i="22"/>
  <c r="J116" i="22"/>
  <c r="N116" i="22"/>
  <c r="M116" i="22"/>
  <c r="L118" i="22"/>
  <c r="K118" i="22"/>
  <c r="J118" i="22"/>
  <c r="N118" i="22"/>
  <c r="M118" i="22"/>
  <c r="K121" i="22"/>
  <c r="M121" i="22"/>
  <c r="L121" i="22"/>
  <c r="J121" i="22"/>
  <c r="N121" i="22"/>
  <c r="M123" i="22"/>
  <c r="K123" i="22"/>
  <c r="N123" i="22"/>
  <c r="L123" i="22"/>
  <c r="J123" i="22"/>
  <c r="K9" i="22"/>
  <c r="J9" i="22"/>
  <c r="N9" i="22"/>
  <c r="M9" i="22"/>
  <c r="L9" i="22"/>
  <c r="K17" i="22"/>
  <c r="J17" i="22"/>
  <c r="N17" i="22"/>
  <c r="M17" i="22"/>
  <c r="L17" i="22"/>
  <c r="O32" i="24"/>
  <c r="N32" i="24"/>
  <c r="O105" i="24"/>
  <c r="N105" i="24"/>
  <c r="M30" i="26"/>
  <c r="L30" i="26"/>
  <c r="K30" i="26"/>
  <c r="J30" i="26"/>
  <c r="I30" i="26"/>
  <c r="J16" i="22"/>
  <c r="N16" i="22"/>
  <c r="M16" i="22"/>
  <c r="L16" i="22"/>
  <c r="K16" i="22"/>
  <c r="O171" i="24"/>
  <c r="N171" i="24"/>
  <c r="O255" i="24"/>
  <c r="N255" i="24"/>
  <c r="N15" i="22"/>
  <c r="M15" i="22"/>
  <c r="L15" i="22"/>
  <c r="K15" i="22"/>
  <c r="J15" i="22"/>
  <c r="O207" i="24"/>
  <c r="N207" i="24"/>
  <c r="O237" i="24"/>
  <c r="N237" i="24"/>
  <c r="O10" i="24"/>
  <c r="N10" i="24"/>
  <c r="O18" i="24"/>
  <c r="N18" i="24"/>
  <c r="O37" i="24"/>
  <c r="N37" i="24"/>
  <c r="O102" i="24"/>
  <c r="N102" i="24"/>
  <c r="O11" i="25"/>
  <c r="N11" i="25"/>
  <c r="O17" i="25"/>
  <c r="N17" i="25"/>
  <c r="O108" i="25"/>
  <c r="N108" i="25"/>
  <c r="M56" i="26"/>
  <c r="L56" i="26"/>
  <c r="K56" i="26"/>
  <c r="J56" i="26"/>
  <c r="I56" i="26"/>
  <c r="M125" i="26"/>
  <c r="L125" i="26"/>
  <c r="K125" i="26"/>
  <c r="J125" i="26"/>
  <c r="I125" i="26"/>
  <c r="M27" i="27"/>
  <c r="L27" i="27"/>
  <c r="K27" i="27"/>
  <c r="J27" i="27"/>
  <c r="I27" i="27"/>
  <c r="O15" i="24"/>
  <c r="N15" i="24"/>
  <c r="O34" i="24"/>
  <c r="N34" i="24"/>
  <c r="O42" i="24"/>
  <c r="N42" i="24"/>
  <c r="O99" i="24"/>
  <c r="N99" i="24"/>
  <c r="O107" i="24"/>
  <c r="N107" i="24"/>
  <c r="O14" i="25"/>
  <c r="N14" i="25"/>
  <c r="O103" i="25"/>
  <c r="N103" i="25"/>
  <c r="O62" i="25"/>
  <c r="N62" i="25"/>
  <c r="O81" i="25"/>
  <c r="N81" i="25"/>
  <c r="M13" i="26"/>
  <c r="L13" i="26"/>
  <c r="K13" i="26"/>
  <c r="J13" i="26"/>
  <c r="I13" i="26"/>
  <c r="M82" i="26"/>
  <c r="L82" i="26"/>
  <c r="K82" i="26"/>
  <c r="J82" i="26"/>
  <c r="I82" i="26"/>
  <c r="H90" i="26"/>
  <c r="M151" i="26"/>
  <c r="L151" i="26"/>
  <c r="K151" i="26"/>
  <c r="J151" i="26"/>
  <c r="I151" i="26"/>
  <c r="L47" i="27"/>
  <c r="J47" i="27"/>
  <c r="M47" i="27"/>
  <c r="K47" i="27"/>
  <c r="I47" i="27"/>
  <c r="M94" i="27"/>
  <c r="L94" i="27"/>
  <c r="K94" i="27"/>
  <c r="J94" i="27"/>
  <c r="I94" i="27"/>
  <c r="K122" i="22"/>
  <c r="M122" i="22"/>
  <c r="L122" i="22"/>
  <c r="J122" i="22"/>
  <c r="N122" i="22"/>
  <c r="K124" i="22"/>
  <c r="N124" i="22"/>
  <c r="M124" i="22"/>
  <c r="L124" i="22"/>
  <c r="J124" i="22"/>
  <c r="K126" i="22"/>
  <c r="N126" i="22"/>
  <c r="M126" i="22"/>
  <c r="L126" i="22"/>
  <c r="J126" i="22"/>
  <c r="K128" i="22"/>
  <c r="N128" i="22"/>
  <c r="M128" i="22"/>
  <c r="L128" i="22"/>
  <c r="J128" i="22"/>
  <c r="K130" i="22"/>
  <c r="N130" i="22"/>
  <c r="M130" i="22"/>
  <c r="L130" i="22"/>
  <c r="J130" i="22"/>
  <c r="K132" i="22"/>
  <c r="N132" i="22"/>
  <c r="M132" i="22"/>
  <c r="L132" i="22"/>
  <c r="J132" i="22"/>
  <c r="M135" i="22"/>
  <c r="K135" i="22"/>
  <c r="N135" i="22"/>
  <c r="L135" i="22"/>
  <c r="J135" i="22"/>
  <c r="M137" i="22"/>
  <c r="K137" i="22"/>
  <c r="L137" i="22"/>
  <c r="J137" i="22"/>
  <c r="N137" i="22"/>
  <c r="M139" i="22"/>
  <c r="K139" i="22"/>
  <c r="I147" i="22"/>
  <c r="J139" i="22"/>
  <c r="N139" i="22"/>
  <c r="L139" i="22"/>
  <c r="M141" i="22"/>
  <c r="K141" i="22"/>
  <c r="N141" i="22"/>
  <c r="L141" i="22"/>
  <c r="J141" i="22"/>
  <c r="M143" i="22"/>
  <c r="K143" i="22"/>
  <c r="N143" i="22"/>
  <c r="L143" i="22"/>
  <c r="J143" i="22"/>
  <c r="M145" i="22"/>
  <c r="K145" i="22"/>
  <c r="N145" i="22"/>
  <c r="L145" i="22"/>
  <c r="J145" i="22"/>
  <c r="M150" i="22"/>
  <c r="K150" i="22"/>
  <c r="N150" i="22"/>
  <c r="L150" i="22"/>
  <c r="J150" i="22"/>
  <c r="M152" i="22"/>
  <c r="K152" i="22"/>
  <c r="N152" i="22"/>
  <c r="L152" i="22"/>
  <c r="J152" i="22"/>
  <c r="M154" i="22"/>
  <c r="K154" i="22"/>
  <c r="J154" i="22"/>
  <c r="N154" i="22"/>
  <c r="L154" i="22"/>
  <c r="M156" i="22"/>
  <c r="K156" i="22"/>
  <c r="J156" i="22"/>
  <c r="N156" i="22"/>
  <c r="L156" i="22"/>
  <c r="M158" i="22"/>
  <c r="L158" i="22"/>
  <c r="K158" i="22"/>
  <c r="J158" i="22"/>
  <c r="N158" i="22"/>
  <c r="M160" i="22"/>
  <c r="L160" i="22"/>
  <c r="K160" i="22"/>
  <c r="J160" i="22"/>
  <c r="N160" i="22"/>
  <c r="O12" i="24"/>
  <c r="N12" i="24"/>
  <c r="O20" i="24"/>
  <c r="N20" i="24"/>
  <c r="O31" i="24"/>
  <c r="N31" i="24"/>
  <c r="O39" i="24"/>
  <c r="N39" i="24"/>
  <c r="O104" i="24"/>
  <c r="N104" i="24"/>
  <c r="M39" i="26"/>
  <c r="L39" i="26"/>
  <c r="K39" i="26"/>
  <c r="J39" i="26"/>
  <c r="I39" i="26"/>
  <c r="M108" i="26"/>
  <c r="L108" i="26"/>
  <c r="K108" i="26"/>
  <c r="J108" i="26"/>
  <c r="I108" i="26"/>
  <c r="M10" i="27"/>
  <c r="L10" i="27"/>
  <c r="K10" i="27"/>
  <c r="J10" i="27"/>
  <c r="I10" i="27"/>
  <c r="O9" i="24"/>
  <c r="N9" i="24"/>
  <c r="O17" i="24"/>
  <c r="N17" i="24"/>
  <c r="O36" i="24"/>
  <c r="N36" i="24"/>
  <c r="O82" i="24"/>
  <c r="N82" i="24"/>
  <c r="O101" i="24"/>
  <c r="N101" i="24"/>
  <c r="O10" i="25"/>
  <c r="N10" i="25"/>
  <c r="O35" i="25"/>
  <c r="N35" i="25"/>
  <c r="O100" i="25"/>
  <c r="N100" i="25"/>
  <c r="M65" i="26"/>
  <c r="L65" i="26"/>
  <c r="K65" i="26"/>
  <c r="J65" i="26"/>
  <c r="I65" i="26"/>
  <c r="M134" i="26"/>
  <c r="L134" i="26"/>
  <c r="K134" i="26"/>
  <c r="J134" i="26"/>
  <c r="I134" i="26"/>
  <c r="M36" i="27"/>
  <c r="L36" i="27"/>
  <c r="K36" i="27"/>
  <c r="J36" i="27"/>
  <c r="I36" i="27"/>
  <c r="O14" i="24"/>
  <c r="N14" i="24"/>
  <c r="O33" i="24"/>
  <c r="N33" i="24"/>
  <c r="O41" i="24"/>
  <c r="N41" i="24"/>
  <c r="O98" i="24"/>
  <c r="N98" i="24"/>
  <c r="O106" i="24"/>
  <c r="N106" i="24"/>
  <c r="O16" i="25"/>
  <c r="N16" i="25"/>
  <c r="O54" i="25"/>
  <c r="N54" i="25"/>
  <c r="M22" i="26"/>
  <c r="L22" i="26"/>
  <c r="K22" i="26"/>
  <c r="J22" i="26"/>
  <c r="I22" i="26"/>
  <c r="M159" i="26"/>
  <c r="L159" i="26"/>
  <c r="K159" i="26"/>
  <c r="J159" i="26"/>
  <c r="I159" i="26"/>
  <c r="N11" i="24"/>
  <c r="O11" i="24"/>
  <c r="N19" i="24"/>
  <c r="O19" i="24"/>
  <c r="N38" i="24"/>
  <c r="O38" i="24"/>
  <c r="N76" i="24"/>
  <c r="O76" i="24"/>
  <c r="N103" i="24"/>
  <c r="O103" i="24"/>
  <c r="M47" i="26"/>
  <c r="L47" i="26"/>
  <c r="K47" i="26"/>
  <c r="J47" i="26"/>
  <c r="I47" i="26"/>
  <c r="M116" i="26"/>
  <c r="L116" i="26"/>
  <c r="K116" i="26"/>
  <c r="J116" i="26"/>
  <c r="I116" i="26"/>
  <c r="M18" i="27"/>
  <c r="L18" i="27"/>
  <c r="K18" i="27"/>
  <c r="J18" i="27"/>
  <c r="I18" i="27"/>
  <c r="M136" i="22"/>
  <c r="L136" i="22"/>
  <c r="K136" i="22"/>
  <c r="N136" i="22"/>
  <c r="J136" i="22"/>
  <c r="M138" i="22"/>
  <c r="L138" i="22"/>
  <c r="K138" i="22"/>
  <c r="N138" i="22"/>
  <c r="J138" i="22"/>
  <c r="M140" i="22"/>
  <c r="L140" i="22"/>
  <c r="K140" i="22"/>
  <c r="N140" i="22"/>
  <c r="J140" i="22"/>
  <c r="M142" i="22"/>
  <c r="L142" i="22"/>
  <c r="K142" i="22"/>
  <c r="N142" i="22"/>
  <c r="J142" i="22"/>
  <c r="M144" i="22"/>
  <c r="L144" i="22"/>
  <c r="K144" i="22"/>
  <c r="N144" i="22"/>
  <c r="J144" i="22"/>
  <c r="M146" i="22"/>
  <c r="L146" i="22"/>
  <c r="K146" i="22"/>
  <c r="J146" i="22"/>
  <c r="N146" i="22"/>
  <c r="M149" i="22"/>
  <c r="L149" i="22"/>
  <c r="K149" i="22"/>
  <c r="N149" i="22"/>
  <c r="J149" i="22"/>
  <c r="M151" i="22"/>
  <c r="L151" i="22"/>
  <c r="K151" i="22"/>
  <c r="N151" i="22"/>
  <c r="J151" i="22"/>
  <c r="I161" i="22"/>
  <c r="N153" i="22"/>
  <c r="M153" i="22"/>
  <c r="L153" i="22"/>
  <c r="K153" i="22"/>
  <c r="J153" i="22"/>
  <c r="N155" i="22"/>
  <c r="M155" i="22"/>
  <c r="L155" i="22"/>
  <c r="K155" i="22"/>
  <c r="J155" i="22"/>
  <c r="N157" i="22"/>
  <c r="M157" i="22"/>
  <c r="L157" i="22"/>
  <c r="K157" i="22"/>
  <c r="J157" i="22"/>
  <c r="N159" i="22"/>
  <c r="M159" i="22"/>
  <c r="L159" i="22"/>
  <c r="K159" i="22"/>
  <c r="J159" i="22"/>
  <c r="O16" i="24"/>
  <c r="N16" i="24"/>
  <c r="O35" i="24"/>
  <c r="N35" i="24"/>
  <c r="O100" i="24"/>
  <c r="N100" i="24"/>
  <c r="O108" i="24"/>
  <c r="N108" i="24"/>
  <c r="O9" i="25"/>
  <c r="N9" i="25"/>
  <c r="M73" i="26"/>
  <c r="L73" i="26"/>
  <c r="K73" i="26"/>
  <c r="J73" i="26"/>
  <c r="I73" i="26"/>
  <c r="M142" i="26"/>
  <c r="L142" i="26"/>
  <c r="K142" i="26"/>
  <c r="J142" i="26"/>
  <c r="I142" i="26"/>
  <c r="M44" i="27"/>
  <c r="L44" i="27"/>
  <c r="K44" i="27"/>
  <c r="J44" i="27"/>
  <c r="I44" i="27"/>
  <c r="M22" i="28"/>
  <c r="L22" i="28"/>
  <c r="K22" i="28"/>
  <c r="J22" i="28"/>
  <c r="I22" i="28"/>
  <c r="O13" i="25"/>
  <c r="N13" i="25"/>
  <c r="M8" i="26"/>
  <c r="L8" i="26"/>
  <c r="K8" i="26"/>
  <c r="J8" i="26"/>
  <c r="I8" i="26"/>
  <c r="M16" i="26"/>
  <c r="L16" i="26"/>
  <c r="K16" i="26"/>
  <c r="J16" i="26"/>
  <c r="I16" i="26"/>
  <c r="M25" i="26"/>
  <c r="L25" i="26"/>
  <c r="K25" i="26"/>
  <c r="J25" i="26"/>
  <c r="I25" i="26"/>
  <c r="M33" i="26"/>
  <c r="L33" i="26"/>
  <c r="K33" i="26"/>
  <c r="J33" i="26"/>
  <c r="I33" i="26"/>
  <c r="M42" i="26"/>
  <c r="L42" i="26"/>
  <c r="K42" i="26"/>
  <c r="J42" i="26"/>
  <c r="I42" i="26"/>
  <c r="M51" i="26"/>
  <c r="L51" i="26"/>
  <c r="K51" i="26"/>
  <c r="J51" i="26"/>
  <c r="I51" i="26"/>
  <c r="M59" i="26"/>
  <c r="L59" i="26"/>
  <c r="K59" i="26"/>
  <c r="J59" i="26"/>
  <c r="I59" i="26"/>
  <c r="M68" i="26"/>
  <c r="L68" i="26"/>
  <c r="K68" i="26"/>
  <c r="J68" i="26"/>
  <c r="I68" i="26"/>
  <c r="H76" i="26"/>
  <c r="M85" i="26"/>
  <c r="L85" i="26"/>
  <c r="K85" i="26"/>
  <c r="J85" i="26"/>
  <c r="I85" i="26"/>
  <c r="M94" i="26"/>
  <c r="L94" i="26"/>
  <c r="K94" i="26"/>
  <c r="J94" i="26"/>
  <c r="I94" i="26"/>
  <c r="M102" i="26"/>
  <c r="L102" i="26"/>
  <c r="K102" i="26"/>
  <c r="J102" i="26"/>
  <c r="I102" i="26"/>
  <c r="M111" i="26"/>
  <c r="L111" i="26"/>
  <c r="K111" i="26"/>
  <c r="J111" i="26"/>
  <c r="I111" i="26"/>
  <c r="M120" i="26"/>
  <c r="L120" i="26"/>
  <c r="K120" i="26"/>
  <c r="J120" i="26"/>
  <c r="I120" i="26"/>
  <c r="M128" i="26"/>
  <c r="L128" i="26"/>
  <c r="K128" i="26"/>
  <c r="J128" i="26"/>
  <c r="I128" i="26"/>
  <c r="M137" i="26"/>
  <c r="L137" i="26"/>
  <c r="K137" i="26"/>
  <c r="J137" i="26"/>
  <c r="I137" i="26"/>
  <c r="M145" i="26"/>
  <c r="L145" i="26"/>
  <c r="K145" i="26"/>
  <c r="J145" i="26"/>
  <c r="I145" i="26"/>
  <c r="M154" i="26"/>
  <c r="L154" i="26"/>
  <c r="K154" i="26"/>
  <c r="J154" i="26"/>
  <c r="I154" i="26"/>
  <c r="M13" i="27"/>
  <c r="L13" i="27"/>
  <c r="K13" i="27"/>
  <c r="J13" i="27"/>
  <c r="I13" i="27"/>
  <c r="M22" i="27"/>
  <c r="L22" i="27"/>
  <c r="K22" i="27"/>
  <c r="J22" i="27"/>
  <c r="I22" i="27"/>
  <c r="M30" i="27"/>
  <c r="L30" i="27"/>
  <c r="K30" i="27"/>
  <c r="J30" i="27"/>
  <c r="I30" i="27"/>
  <c r="M39" i="27"/>
  <c r="L39" i="27"/>
  <c r="K39" i="27"/>
  <c r="J39" i="27"/>
  <c r="I39" i="27"/>
  <c r="I46" i="27"/>
  <c r="M46" i="27"/>
  <c r="L46" i="27"/>
  <c r="K46" i="27"/>
  <c r="J46" i="27"/>
  <c r="M61" i="27"/>
  <c r="K61" i="27"/>
  <c r="L61" i="27"/>
  <c r="J61" i="27"/>
  <c r="I61" i="27"/>
  <c r="M120" i="27"/>
  <c r="L120" i="27"/>
  <c r="K120" i="27"/>
  <c r="J120" i="27"/>
  <c r="I120" i="27"/>
  <c r="O18" i="25"/>
  <c r="N18" i="25"/>
  <c r="M11" i="26"/>
  <c r="L11" i="26"/>
  <c r="K11" i="26"/>
  <c r="J11" i="26"/>
  <c r="I11" i="26"/>
  <c r="M19" i="26"/>
  <c r="L19" i="26"/>
  <c r="K19" i="26"/>
  <c r="J19" i="26"/>
  <c r="I19" i="26"/>
  <c r="M28" i="26"/>
  <c r="L28" i="26"/>
  <c r="K28" i="26"/>
  <c r="J28" i="26"/>
  <c r="I28" i="26"/>
  <c r="M37" i="26"/>
  <c r="L37" i="26"/>
  <c r="K37" i="26"/>
  <c r="J37" i="26"/>
  <c r="I37" i="26"/>
  <c r="M45" i="26"/>
  <c r="L45" i="26"/>
  <c r="K45" i="26"/>
  <c r="J45" i="26"/>
  <c r="I45" i="26"/>
  <c r="M54" i="26"/>
  <c r="L54" i="26"/>
  <c r="K54" i="26"/>
  <c r="J54" i="26"/>
  <c r="I54" i="26"/>
  <c r="H62" i="26"/>
  <c r="M71" i="26"/>
  <c r="L71" i="26"/>
  <c r="K71" i="26"/>
  <c r="J71" i="26"/>
  <c r="I71" i="26"/>
  <c r="M80" i="26"/>
  <c r="L80" i="26"/>
  <c r="K80" i="26"/>
  <c r="J80" i="26"/>
  <c r="I80" i="26"/>
  <c r="M88" i="26"/>
  <c r="L88" i="26"/>
  <c r="K88" i="26"/>
  <c r="J88" i="26"/>
  <c r="I88" i="26"/>
  <c r="M97" i="26"/>
  <c r="L97" i="26"/>
  <c r="K97" i="26"/>
  <c r="J97" i="26"/>
  <c r="I97" i="26"/>
  <c r="M106" i="26"/>
  <c r="L106" i="26"/>
  <c r="K106" i="26"/>
  <c r="J106" i="26"/>
  <c r="I106" i="26"/>
  <c r="M114" i="26"/>
  <c r="L114" i="26"/>
  <c r="K114" i="26"/>
  <c r="J114" i="26"/>
  <c r="I114" i="26"/>
  <c r="M123" i="26"/>
  <c r="L123" i="26"/>
  <c r="K123" i="26"/>
  <c r="J123" i="26"/>
  <c r="I123" i="26"/>
  <c r="M131" i="26"/>
  <c r="L131" i="26"/>
  <c r="K131" i="26"/>
  <c r="J131" i="26"/>
  <c r="I131" i="26"/>
  <c r="M140" i="26"/>
  <c r="L140" i="26"/>
  <c r="K140" i="26"/>
  <c r="J140" i="26"/>
  <c r="I140" i="26"/>
  <c r="M149" i="26"/>
  <c r="L149" i="26"/>
  <c r="K149" i="26"/>
  <c r="J149" i="26"/>
  <c r="I149" i="26"/>
  <c r="M157" i="26"/>
  <c r="L157" i="26"/>
  <c r="K157" i="26"/>
  <c r="J157" i="26"/>
  <c r="I157" i="26"/>
  <c r="M8" i="27"/>
  <c r="L8" i="27"/>
  <c r="K8" i="27"/>
  <c r="J8" i="27"/>
  <c r="I8" i="27"/>
  <c r="M16" i="27"/>
  <c r="L16" i="27"/>
  <c r="K16" i="27"/>
  <c r="J16" i="27"/>
  <c r="I16" i="27"/>
  <c r="M25" i="27"/>
  <c r="L25" i="27"/>
  <c r="K25" i="27"/>
  <c r="J25" i="27"/>
  <c r="I25" i="27"/>
  <c r="M33" i="27"/>
  <c r="L33" i="27"/>
  <c r="K33" i="27"/>
  <c r="J33" i="27"/>
  <c r="I33" i="27"/>
  <c r="M42" i="27"/>
  <c r="L42" i="27"/>
  <c r="K42" i="27"/>
  <c r="J42" i="27"/>
  <c r="I42" i="27"/>
  <c r="M53" i="27"/>
  <c r="K53" i="27"/>
  <c r="L53" i="27"/>
  <c r="J53" i="27"/>
  <c r="I53" i="27"/>
  <c r="K66" i="27"/>
  <c r="J66" i="27"/>
  <c r="I66" i="27"/>
  <c r="M66" i="27"/>
  <c r="L66" i="27"/>
  <c r="M145" i="27"/>
  <c r="L145" i="27"/>
  <c r="K145" i="27"/>
  <c r="J145" i="27"/>
  <c r="I145" i="27"/>
  <c r="N15" i="25"/>
  <c r="O15" i="25"/>
  <c r="L14" i="26"/>
  <c r="K14" i="26"/>
  <c r="J14" i="26"/>
  <c r="I14" i="26"/>
  <c r="M14" i="26"/>
  <c r="L23" i="26"/>
  <c r="K23" i="26"/>
  <c r="J23" i="26"/>
  <c r="I23" i="26"/>
  <c r="M23" i="26"/>
  <c r="L31" i="26"/>
  <c r="K31" i="26"/>
  <c r="J31" i="26"/>
  <c r="I31" i="26"/>
  <c r="M31" i="26"/>
  <c r="L40" i="26"/>
  <c r="K40" i="26"/>
  <c r="J40" i="26"/>
  <c r="I40" i="26"/>
  <c r="H48" i="26"/>
  <c r="M40" i="26"/>
  <c r="L57" i="26"/>
  <c r="K57" i="26"/>
  <c r="J57" i="26"/>
  <c r="I57" i="26"/>
  <c r="M57" i="26"/>
  <c r="L66" i="26"/>
  <c r="K66" i="26"/>
  <c r="J66" i="26"/>
  <c r="I66" i="26"/>
  <c r="M66" i="26"/>
  <c r="L74" i="26"/>
  <c r="K74" i="26"/>
  <c r="J74" i="26"/>
  <c r="I74" i="26"/>
  <c r="M74" i="26"/>
  <c r="L83" i="26"/>
  <c r="K83" i="26"/>
  <c r="J83" i="26"/>
  <c r="I83" i="26"/>
  <c r="M83" i="26"/>
  <c r="L92" i="26"/>
  <c r="K92" i="26"/>
  <c r="J92" i="26"/>
  <c r="I92" i="26"/>
  <c r="M92" i="26"/>
  <c r="L100" i="26"/>
  <c r="K100" i="26"/>
  <c r="J100" i="26"/>
  <c r="I100" i="26"/>
  <c r="M100" i="26"/>
  <c r="L109" i="26"/>
  <c r="K109" i="26"/>
  <c r="J109" i="26"/>
  <c r="I109" i="26"/>
  <c r="M109" i="26"/>
  <c r="L117" i="26"/>
  <c r="K117" i="26"/>
  <c r="J117" i="26"/>
  <c r="I117" i="26"/>
  <c r="M117" i="26"/>
  <c r="L126" i="26"/>
  <c r="K126" i="26"/>
  <c r="J126" i="26"/>
  <c r="I126" i="26"/>
  <c r="M126" i="26"/>
  <c r="L135" i="26"/>
  <c r="K135" i="26"/>
  <c r="J135" i="26"/>
  <c r="I135" i="26"/>
  <c r="M135" i="26"/>
  <c r="L143" i="26"/>
  <c r="K143" i="26"/>
  <c r="J143" i="26"/>
  <c r="I143" i="26"/>
  <c r="M143" i="26"/>
  <c r="L152" i="26"/>
  <c r="K152" i="26"/>
  <c r="J152" i="26"/>
  <c r="I152" i="26"/>
  <c r="H160" i="26"/>
  <c r="M152" i="26"/>
  <c r="L11" i="27"/>
  <c r="K11" i="27"/>
  <c r="J11" i="27"/>
  <c r="I11" i="27"/>
  <c r="M11" i="27"/>
  <c r="L19" i="27"/>
  <c r="K19" i="27"/>
  <c r="J19" i="27"/>
  <c r="I19" i="27"/>
  <c r="M19" i="27"/>
  <c r="L28" i="27"/>
  <c r="K28" i="27"/>
  <c r="J28" i="27"/>
  <c r="I28" i="27"/>
  <c r="M28" i="27"/>
  <c r="L37" i="27"/>
  <c r="K37" i="27"/>
  <c r="J37" i="27"/>
  <c r="I37" i="27"/>
  <c r="M37" i="27"/>
  <c r="M102" i="27"/>
  <c r="L102" i="27"/>
  <c r="K102" i="27"/>
  <c r="J102" i="27"/>
  <c r="I102" i="27"/>
  <c r="M30" i="28"/>
  <c r="L30" i="28"/>
  <c r="K30" i="28"/>
  <c r="J30" i="28"/>
  <c r="I30" i="28"/>
  <c r="O12" i="25"/>
  <c r="N12" i="25"/>
  <c r="N20" i="25"/>
  <c r="O20" i="25"/>
  <c r="K9" i="26"/>
  <c r="J9" i="26"/>
  <c r="I9" i="26"/>
  <c r="M9" i="26"/>
  <c r="L9" i="26"/>
  <c r="K17" i="26"/>
  <c r="J17" i="26"/>
  <c r="I17" i="26"/>
  <c r="M17" i="26"/>
  <c r="L17" i="26"/>
  <c r="K26" i="26"/>
  <c r="J26" i="26"/>
  <c r="I26" i="26"/>
  <c r="H34" i="26"/>
  <c r="M26" i="26"/>
  <c r="L26" i="26"/>
  <c r="K43" i="26"/>
  <c r="J43" i="26"/>
  <c r="I43" i="26"/>
  <c r="M43" i="26"/>
  <c r="L43" i="26"/>
  <c r="K52" i="26"/>
  <c r="J52" i="26"/>
  <c r="I52" i="26"/>
  <c r="M52" i="26"/>
  <c r="L52" i="26"/>
  <c r="K60" i="26"/>
  <c r="J60" i="26"/>
  <c r="I60" i="26"/>
  <c r="M60" i="26"/>
  <c r="L60" i="26"/>
  <c r="K69" i="26"/>
  <c r="J69" i="26"/>
  <c r="I69" i="26"/>
  <c r="M69" i="26"/>
  <c r="L69" i="26"/>
  <c r="K78" i="26"/>
  <c r="J78" i="26"/>
  <c r="I78" i="26"/>
  <c r="M78" i="26"/>
  <c r="L78" i="26"/>
  <c r="K86" i="26"/>
  <c r="J86" i="26"/>
  <c r="I86" i="26"/>
  <c r="M86" i="26"/>
  <c r="L86" i="26"/>
  <c r="K95" i="26"/>
  <c r="J95" i="26"/>
  <c r="I95" i="26"/>
  <c r="M95" i="26"/>
  <c r="L95" i="26"/>
  <c r="K103" i="26"/>
  <c r="J103" i="26"/>
  <c r="I103" i="26"/>
  <c r="M103" i="26"/>
  <c r="L103" i="26"/>
  <c r="K112" i="26"/>
  <c r="J112" i="26"/>
  <c r="I112" i="26"/>
  <c r="M112" i="26"/>
  <c r="L112" i="26"/>
  <c r="K121" i="26"/>
  <c r="J121" i="26"/>
  <c r="I121" i="26"/>
  <c r="M121" i="26"/>
  <c r="L121" i="26"/>
  <c r="K129" i="26"/>
  <c r="J129" i="26"/>
  <c r="I129" i="26"/>
  <c r="M129" i="26"/>
  <c r="L129" i="26"/>
  <c r="K138" i="26"/>
  <c r="J138" i="26"/>
  <c r="I138" i="26"/>
  <c r="H146" i="26"/>
  <c r="M138" i="26"/>
  <c r="L138" i="26"/>
  <c r="K155" i="26"/>
  <c r="J155" i="26"/>
  <c r="I155" i="26"/>
  <c r="M155" i="26"/>
  <c r="L155" i="26"/>
  <c r="K14" i="27"/>
  <c r="J14" i="27"/>
  <c r="I14" i="27"/>
  <c r="M14" i="27"/>
  <c r="L14" i="27"/>
  <c r="K23" i="27"/>
  <c r="J23" i="27"/>
  <c r="I23" i="27"/>
  <c r="M23" i="27"/>
  <c r="L23" i="27"/>
  <c r="K31" i="27"/>
  <c r="J31" i="27"/>
  <c r="I31" i="27"/>
  <c r="M31" i="27"/>
  <c r="L31" i="27"/>
  <c r="H48" i="27"/>
  <c r="K40" i="27"/>
  <c r="J40" i="27"/>
  <c r="I40" i="27"/>
  <c r="M40" i="27"/>
  <c r="L40" i="27"/>
  <c r="M59" i="27"/>
  <c r="K59" i="27"/>
  <c r="I59" i="27"/>
  <c r="L59" i="27"/>
  <c r="J59" i="27"/>
  <c r="M65" i="27"/>
  <c r="L65" i="27"/>
  <c r="J65" i="27"/>
  <c r="K65" i="27"/>
  <c r="I65" i="27"/>
  <c r="M68" i="27"/>
  <c r="L68" i="27"/>
  <c r="K68" i="27"/>
  <c r="I68" i="27"/>
  <c r="H76" i="27"/>
  <c r="J68" i="27"/>
  <c r="I70" i="27"/>
  <c r="M70" i="27"/>
  <c r="K70" i="27"/>
  <c r="L70" i="27"/>
  <c r="J70" i="27"/>
  <c r="M128" i="27"/>
  <c r="L128" i="27"/>
  <c r="K128" i="27"/>
  <c r="J128" i="27"/>
  <c r="I128" i="27"/>
  <c r="I148" i="28"/>
  <c r="M148" i="28"/>
  <c r="L148" i="28"/>
  <c r="K148" i="28"/>
  <c r="J148" i="28"/>
  <c r="L45" i="28"/>
  <c r="K45" i="28"/>
  <c r="J45" i="28"/>
  <c r="M45" i="28"/>
  <c r="I45" i="28"/>
  <c r="M109" i="28"/>
  <c r="L109" i="28"/>
  <c r="K109" i="28"/>
  <c r="J109" i="28"/>
  <c r="I109" i="28"/>
  <c r="O36" i="25"/>
  <c r="N36" i="25"/>
  <c r="J12" i="26"/>
  <c r="I12" i="26"/>
  <c r="H20" i="26"/>
  <c r="M12" i="26"/>
  <c r="L12" i="26"/>
  <c r="K12" i="26"/>
  <c r="J29" i="26"/>
  <c r="I29" i="26"/>
  <c r="M29" i="26"/>
  <c r="L29" i="26"/>
  <c r="K29" i="26"/>
  <c r="J38" i="26"/>
  <c r="I38" i="26"/>
  <c r="M38" i="26"/>
  <c r="L38" i="26"/>
  <c r="K38" i="26"/>
  <c r="J46" i="26"/>
  <c r="I46" i="26"/>
  <c r="M46" i="26"/>
  <c r="L46" i="26"/>
  <c r="K46" i="26"/>
  <c r="J55" i="26"/>
  <c r="I55" i="26"/>
  <c r="M55" i="26"/>
  <c r="L55" i="26"/>
  <c r="K55" i="26"/>
  <c r="J64" i="26"/>
  <c r="I64" i="26"/>
  <c r="M64" i="26"/>
  <c r="L64" i="26"/>
  <c r="K64" i="26"/>
  <c r="J72" i="26"/>
  <c r="I72" i="26"/>
  <c r="M72" i="26"/>
  <c r="L72" i="26"/>
  <c r="K72" i="26"/>
  <c r="J81" i="26"/>
  <c r="I81" i="26"/>
  <c r="M81" i="26"/>
  <c r="L81" i="26"/>
  <c r="K81" i="26"/>
  <c r="J89" i="26"/>
  <c r="I89" i="26"/>
  <c r="M89" i="26"/>
  <c r="L89" i="26"/>
  <c r="K89" i="26"/>
  <c r="J98" i="26"/>
  <c r="I98" i="26"/>
  <c r="M98" i="26"/>
  <c r="L98" i="26"/>
  <c r="K98" i="26"/>
  <c r="J107" i="26"/>
  <c r="I107" i="26"/>
  <c r="M107" i="26"/>
  <c r="L107" i="26"/>
  <c r="K107" i="26"/>
  <c r="J115" i="26"/>
  <c r="I115" i="26"/>
  <c r="M115" i="26"/>
  <c r="L115" i="26"/>
  <c r="K115" i="26"/>
  <c r="J124" i="26"/>
  <c r="I124" i="26"/>
  <c r="H132" i="26"/>
  <c r="M124" i="26"/>
  <c r="L124" i="26"/>
  <c r="K124" i="26"/>
  <c r="J141" i="26"/>
  <c r="I141" i="26"/>
  <c r="M141" i="26"/>
  <c r="L141" i="26"/>
  <c r="K141" i="26"/>
  <c r="J150" i="26"/>
  <c r="I150" i="26"/>
  <c r="M150" i="26"/>
  <c r="L150" i="26"/>
  <c r="K150" i="26"/>
  <c r="J158" i="26"/>
  <c r="I158" i="26"/>
  <c r="M158" i="26"/>
  <c r="L158" i="26"/>
  <c r="K158" i="26"/>
  <c r="J9" i="27"/>
  <c r="I9" i="27"/>
  <c r="M9" i="27"/>
  <c r="L9" i="27"/>
  <c r="K9" i="27"/>
  <c r="J17" i="27"/>
  <c r="I17" i="27"/>
  <c r="M17" i="27"/>
  <c r="L17" i="27"/>
  <c r="K17" i="27"/>
  <c r="J26" i="27"/>
  <c r="I26" i="27"/>
  <c r="H34" i="27"/>
  <c r="M26" i="27"/>
  <c r="L26" i="27"/>
  <c r="K26" i="27"/>
  <c r="J43" i="27"/>
  <c r="I43" i="27"/>
  <c r="M43" i="27"/>
  <c r="L43" i="27"/>
  <c r="K43" i="27"/>
  <c r="M51" i="27"/>
  <c r="K51" i="27"/>
  <c r="I51" i="27"/>
  <c r="L51" i="27"/>
  <c r="J51" i="27"/>
  <c r="M74" i="27"/>
  <c r="K74" i="27"/>
  <c r="J74" i="27"/>
  <c r="I74" i="27"/>
  <c r="L74" i="27"/>
  <c r="I79" i="27"/>
  <c r="M79" i="27"/>
  <c r="K79" i="27"/>
  <c r="L79" i="27"/>
  <c r="J79" i="27"/>
  <c r="M85" i="27"/>
  <c r="L85" i="27"/>
  <c r="K85" i="27"/>
  <c r="J85" i="27"/>
  <c r="I85" i="27"/>
  <c r="M154" i="27"/>
  <c r="L154" i="27"/>
  <c r="K154" i="27"/>
  <c r="J154" i="27"/>
  <c r="I154" i="27"/>
  <c r="M13" i="28"/>
  <c r="L13" i="28"/>
  <c r="K13" i="28"/>
  <c r="J13" i="28"/>
  <c r="I13" i="28"/>
  <c r="N33" i="25"/>
  <c r="O33" i="25"/>
  <c r="I15" i="26"/>
  <c r="M15" i="26"/>
  <c r="L15" i="26"/>
  <c r="K15" i="26"/>
  <c r="J15" i="26"/>
  <c r="I24" i="26"/>
  <c r="M24" i="26"/>
  <c r="L24" i="26"/>
  <c r="K24" i="26"/>
  <c r="J24" i="26"/>
  <c r="I32" i="26"/>
  <c r="M32" i="26"/>
  <c r="L32" i="26"/>
  <c r="K32" i="26"/>
  <c r="J32" i="26"/>
  <c r="I41" i="26"/>
  <c r="M41" i="26"/>
  <c r="L41" i="26"/>
  <c r="K41" i="26"/>
  <c r="J41" i="26"/>
  <c r="I50" i="26"/>
  <c r="M50" i="26"/>
  <c r="L50" i="26"/>
  <c r="K50" i="26"/>
  <c r="J50" i="26"/>
  <c r="I58" i="26"/>
  <c r="M58" i="26"/>
  <c r="L58" i="26"/>
  <c r="K58" i="26"/>
  <c r="J58" i="26"/>
  <c r="I67" i="26"/>
  <c r="M67" i="26"/>
  <c r="L67" i="26"/>
  <c r="K67" i="26"/>
  <c r="J67" i="26"/>
  <c r="I75" i="26"/>
  <c r="M75" i="26"/>
  <c r="L75" i="26"/>
  <c r="K75" i="26"/>
  <c r="J75" i="26"/>
  <c r="I84" i="26"/>
  <c r="M84" i="26"/>
  <c r="L84" i="26"/>
  <c r="K84" i="26"/>
  <c r="J84" i="26"/>
  <c r="I93" i="26"/>
  <c r="M93" i="26"/>
  <c r="L93" i="26"/>
  <c r="K93" i="26"/>
  <c r="J93" i="26"/>
  <c r="I101" i="26"/>
  <c r="M101" i="26"/>
  <c r="L101" i="26"/>
  <c r="K101" i="26"/>
  <c r="J101" i="26"/>
  <c r="I110" i="26"/>
  <c r="H118" i="26"/>
  <c r="M110" i="26"/>
  <c r="L110" i="26"/>
  <c r="K110" i="26"/>
  <c r="J110" i="26"/>
  <c r="I127" i="26"/>
  <c r="M127" i="26"/>
  <c r="L127" i="26"/>
  <c r="K127" i="26"/>
  <c r="J127" i="26"/>
  <c r="I136" i="26"/>
  <c r="M136" i="26"/>
  <c r="L136" i="26"/>
  <c r="K136" i="26"/>
  <c r="J136" i="26"/>
  <c r="I144" i="26"/>
  <c r="M144" i="26"/>
  <c r="L144" i="26"/>
  <c r="K144" i="26"/>
  <c r="J144" i="26"/>
  <c r="I153" i="26"/>
  <c r="M153" i="26"/>
  <c r="L153" i="26"/>
  <c r="K153" i="26"/>
  <c r="J153" i="26"/>
  <c r="I12" i="27"/>
  <c r="H20" i="27"/>
  <c r="M12" i="27"/>
  <c r="L12" i="27"/>
  <c r="K12" i="27"/>
  <c r="J12" i="27"/>
  <c r="I29" i="27"/>
  <c r="M29" i="27"/>
  <c r="L29" i="27"/>
  <c r="K29" i="27"/>
  <c r="J29" i="27"/>
  <c r="I38" i="27"/>
  <c r="M38" i="27"/>
  <c r="L38" i="27"/>
  <c r="K38" i="27"/>
  <c r="J38" i="27"/>
  <c r="K57" i="27"/>
  <c r="I57" i="27"/>
  <c r="J57" i="27"/>
  <c r="M57" i="27"/>
  <c r="L57" i="27"/>
  <c r="M111" i="27"/>
  <c r="L111" i="27"/>
  <c r="K111" i="27"/>
  <c r="J111" i="27"/>
  <c r="I111" i="27"/>
  <c r="M39" i="28"/>
  <c r="L39" i="28"/>
  <c r="K39" i="28"/>
  <c r="J39" i="28"/>
  <c r="I39" i="28"/>
  <c r="O19" i="25"/>
  <c r="N19" i="25"/>
  <c r="M10" i="26"/>
  <c r="L10" i="26"/>
  <c r="K10" i="26"/>
  <c r="J10" i="26"/>
  <c r="I10" i="26"/>
  <c r="M18" i="26"/>
  <c r="L18" i="26"/>
  <c r="K18" i="26"/>
  <c r="J18" i="26"/>
  <c r="I18" i="26"/>
  <c r="M27" i="26"/>
  <c r="L27" i="26"/>
  <c r="K27" i="26"/>
  <c r="J27" i="26"/>
  <c r="I27" i="26"/>
  <c r="M36" i="26"/>
  <c r="L36" i="26"/>
  <c r="K36" i="26"/>
  <c r="J36" i="26"/>
  <c r="I36" i="26"/>
  <c r="M44" i="26"/>
  <c r="L44" i="26"/>
  <c r="K44" i="26"/>
  <c r="J44" i="26"/>
  <c r="I44" i="26"/>
  <c r="M53" i="26"/>
  <c r="L53" i="26"/>
  <c r="K53" i="26"/>
  <c r="J53" i="26"/>
  <c r="I53" i="26"/>
  <c r="M61" i="26"/>
  <c r="L61" i="26"/>
  <c r="K61" i="26"/>
  <c r="J61" i="26"/>
  <c r="I61" i="26"/>
  <c r="M70" i="26"/>
  <c r="L70" i="26"/>
  <c r="K70" i="26"/>
  <c r="J70" i="26"/>
  <c r="I70" i="26"/>
  <c r="M79" i="26"/>
  <c r="L79" i="26"/>
  <c r="K79" i="26"/>
  <c r="J79" i="26"/>
  <c r="I79" i="26"/>
  <c r="M87" i="26"/>
  <c r="L87" i="26"/>
  <c r="K87" i="26"/>
  <c r="J87" i="26"/>
  <c r="I87" i="26"/>
  <c r="H104" i="26"/>
  <c r="M96" i="26"/>
  <c r="L96" i="26"/>
  <c r="K96" i="26"/>
  <c r="J96" i="26"/>
  <c r="I96" i="26"/>
  <c r="M113" i="26"/>
  <c r="L113" i="26"/>
  <c r="K113" i="26"/>
  <c r="J113" i="26"/>
  <c r="I113" i="26"/>
  <c r="M122" i="26"/>
  <c r="L122" i="26"/>
  <c r="K122" i="26"/>
  <c r="J122" i="26"/>
  <c r="I122" i="26"/>
  <c r="M130" i="26"/>
  <c r="L130" i="26"/>
  <c r="K130" i="26"/>
  <c r="J130" i="26"/>
  <c r="I130" i="26"/>
  <c r="M139" i="26"/>
  <c r="L139" i="26"/>
  <c r="K139" i="26"/>
  <c r="J139" i="26"/>
  <c r="I139" i="26"/>
  <c r="M148" i="26"/>
  <c r="L148" i="26"/>
  <c r="K148" i="26"/>
  <c r="J148" i="26"/>
  <c r="I148" i="26"/>
  <c r="M156" i="26"/>
  <c r="L156" i="26"/>
  <c r="K156" i="26"/>
  <c r="J156" i="26"/>
  <c r="I156" i="26"/>
  <c r="M15" i="27"/>
  <c r="L15" i="27"/>
  <c r="K15" i="27"/>
  <c r="J15" i="27"/>
  <c r="I15" i="27"/>
  <c r="M24" i="27"/>
  <c r="L24" i="27"/>
  <c r="K24" i="27"/>
  <c r="J24" i="27"/>
  <c r="I24" i="27"/>
  <c r="M32" i="27"/>
  <c r="L32" i="27"/>
  <c r="K32" i="27"/>
  <c r="J32" i="27"/>
  <c r="I32" i="27"/>
  <c r="M41" i="27"/>
  <c r="L41" i="27"/>
  <c r="K41" i="27"/>
  <c r="J41" i="27"/>
  <c r="I41" i="27"/>
  <c r="L56" i="27"/>
  <c r="J56" i="27"/>
  <c r="M56" i="27"/>
  <c r="K56" i="27"/>
  <c r="I56" i="27"/>
  <c r="M137" i="27"/>
  <c r="L137" i="27"/>
  <c r="K137" i="27"/>
  <c r="J137" i="27"/>
  <c r="I137" i="27"/>
  <c r="L45" i="27"/>
  <c r="M45" i="27"/>
  <c r="K45" i="27"/>
  <c r="J45" i="27"/>
  <c r="I45" i="27"/>
  <c r="L54" i="27"/>
  <c r="J54" i="27"/>
  <c r="H62" i="27"/>
  <c r="M54" i="27"/>
  <c r="K54" i="27"/>
  <c r="I54" i="27"/>
  <c r="L71" i="27"/>
  <c r="K71" i="27"/>
  <c r="J71" i="27"/>
  <c r="M71" i="27"/>
  <c r="I71" i="27"/>
  <c r="L80" i="27"/>
  <c r="K80" i="27"/>
  <c r="J80" i="27"/>
  <c r="M80" i="27"/>
  <c r="I80" i="27"/>
  <c r="M88" i="27"/>
  <c r="L88" i="27"/>
  <c r="K88" i="27"/>
  <c r="J88" i="27"/>
  <c r="I88" i="27"/>
  <c r="M97" i="27"/>
  <c r="L97" i="27"/>
  <c r="K97" i="27"/>
  <c r="J97" i="27"/>
  <c r="I97" i="27"/>
  <c r="M106" i="27"/>
  <c r="L106" i="27"/>
  <c r="K106" i="27"/>
  <c r="J106" i="27"/>
  <c r="I106" i="27"/>
  <c r="M114" i="27"/>
  <c r="L114" i="27"/>
  <c r="K114" i="27"/>
  <c r="J114" i="27"/>
  <c r="I114" i="27"/>
  <c r="M123" i="27"/>
  <c r="L123" i="27"/>
  <c r="K123" i="27"/>
  <c r="J123" i="27"/>
  <c r="I123" i="27"/>
  <c r="M131" i="27"/>
  <c r="L131" i="27"/>
  <c r="K131" i="27"/>
  <c r="J131" i="27"/>
  <c r="I131" i="27"/>
  <c r="M140" i="27"/>
  <c r="L140" i="27"/>
  <c r="K140" i="27"/>
  <c r="J140" i="27"/>
  <c r="I140" i="27"/>
  <c r="M149" i="27"/>
  <c r="L149" i="27"/>
  <c r="K149" i="27"/>
  <c r="J149" i="27"/>
  <c r="I149" i="27"/>
  <c r="M157" i="27"/>
  <c r="L157" i="27"/>
  <c r="K157" i="27"/>
  <c r="J157" i="27"/>
  <c r="I157" i="27"/>
  <c r="M83" i="27"/>
  <c r="L83" i="27"/>
  <c r="K83" i="27"/>
  <c r="J83" i="27"/>
  <c r="I83" i="27"/>
  <c r="M92" i="27"/>
  <c r="L92" i="27"/>
  <c r="K92" i="27"/>
  <c r="J92" i="27"/>
  <c r="I92" i="27"/>
  <c r="M100" i="27"/>
  <c r="L100" i="27"/>
  <c r="K100" i="27"/>
  <c r="J100" i="27"/>
  <c r="I100" i="27"/>
  <c r="M109" i="27"/>
  <c r="L109" i="27"/>
  <c r="K109" i="27"/>
  <c r="J109" i="27"/>
  <c r="I109" i="27"/>
  <c r="M117" i="27"/>
  <c r="L117" i="27"/>
  <c r="K117" i="27"/>
  <c r="J117" i="27"/>
  <c r="I117" i="27"/>
  <c r="M126" i="27"/>
  <c r="L126" i="27"/>
  <c r="K126" i="27"/>
  <c r="J126" i="27"/>
  <c r="I126" i="27"/>
  <c r="M135" i="27"/>
  <c r="L135" i="27"/>
  <c r="K135" i="27"/>
  <c r="J135" i="27"/>
  <c r="I135" i="27"/>
  <c r="M143" i="27"/>
  <c r="L143" i="27"/>
  <c r="K143" i="27"/>
  <c r="J143" i="27"/>
  <c r="I143" i="27"/>
  <c r="M152" i="27"/>
  <c r="L152" i="27"/>
  <c r="K152" i="27"/>
  <c r="J152" i="27"/>
  <c r="I152" i="27"/>
  <c r="H160" i="27"/>
  <c r="O31" i="30"/>
  <c r="N31" i="30"/>
  <c r="J52" i="27"/>
  <c r="M52" i="27"/>
  <c r="L52" i="27"/>
  <c r="K52" i="27"/>
  <c r="I52" i="27"/>
  <c r="J60" i="27"/>
  <c r="M60" i="27"/>
  <c r="L60" i="27"/>
  <c r="K60" i="27"/>
  <c r="I60" i="27"/>
  <c r="L69" i="27"/>
  <c r="J69" i="27"/>
  <c r="I69" i="27"/>
  <c r="M69" i="27"/>
  <c r="K69" i="27"/>
  <c r="L78" i="27"/>
  <c r="J78" i="27"/>
  <c r="I78" i="27"/>
  <c r="M78" i="27"/>
  <c r="K78" i="27"/>
  <c r="L86" i="27"/>
  <c r="K86" i="27"/>
  <c r="J86" i="27"/>
  <c r="I86" i="27"/>
  <c r="M86" i="27"/>
  <c r="L95" i="27"/>
  <c r="K95" i="27"/>
  <c r="J95" i="27"/>
  <c r="I95" i="27"/>
  <c r="M95" i="27"/>
  <c r="L103" i="27"/>
  <c r="K103" i="27"/>
  <c r="J103" i="27"/>
  <c r="I103" i="27"/>
  <c r="M103" i="27"/>
  <c r="L112" i="27"/>
  <c r="K112" i="27"/>
  <c r="J112" i="27"/>
  <c r="I112" i="27"/>
  <c r="M112" i="27"/>
  <c r="L121" i="27"/>
  <c r="K121" i="27"/>
  <c r="J121" i="27"/>
  <c r="I121" i="27"/>
  <c r="M121" i="27"/>
  <c r="L129" i="27"/>
  <c r="K129" i="27"/>
  <c r="J129" i="27"/>
  <c r="I129" i="27"/>
  <c r="M129" i="27"/>
  <c r="L138" i="27"/>
  <c r="K138" i="27"/>
  <c r="J138" i="27"/>
  <c r="I138" i="27"/>
  <c r="H146" i="27"/>
  <c r="M138" i="27"/>
  <c r="L155" i="27"/>
  <c r="K155" i="27"/>
  <c r="J155" i="27"/>
  <c r="I155" i="27"/>
  <c r="M155" i="27"/>
  <c r="O85" i="30"/>
  <c r="N85" i="30"/>
  <c r="I64" i="27"/>
  <c r="M64" i="27"/>
  <c r="J64" i="27"/>
  <c r="L64" i="27"/>
  <c r="K64" i="27"/>
  <c r="K72" i="27"/>
  <c r="I72" i="27"/>
  <c r="M72" i="27"/>
  <c r="L72" i="27"/>
  <c r="J72" i="27"/>
  <c r="K81" i="27"/>
  <c r="I81" i="27"/>
  <c r="M81" i="27"/>
  <c r="L81" i="27"/>
  <c r="J81" i="27"/>
  <c r="K89" i="27"/>
  <c r="J89" i="27"/>
  <c r="I89" i="27"/>
  <c r="M89" i="27"/>
  <c r="L89" i="27"/>
  <c r="K98" i="27"/>
  <c r="J98" i="27"/>
  <c r="I98" i="27"/>
  <c r="M98" i="27"/>
  <c r="L98" i="27"/>
  <c r="K107" i="27"/>
  <c r="J107" i="27"/>
  <c r="I107" i="27"/>
  <c r="M107" i="27"/>
  <c r="L107" i="27"/>
  <c r="K115" i="27"/>
  <c r="J115" i="27"/>
  <c r="I115" i="27"/>
  <c r="M115" i="27"/>
  <c r="L115" i="27"/>
  <c r="K124" i="27"/>
  <c r="J124" i="27"/>
  <c r="I124" i="27"/>
  <c r="H132" i="27"/>
  <c r="M124" i="27"/>
  <c r="L124" i="27"/>
  <c r="K141" i="27"/>
  <c r="J141" i="27"/>
  <c r="I141" i="27"/>
  <c r="M141" i="27"/>
  <c r="L141" i="27"/>
  <c r="K150" i="27"/>
  <c r="J150" i="27"/>
  <c r="I150" i="27"/>
  <c r="M150" i="27"/>
  <c r="L150" i="27"/>
  <c r="K158" i="27"/>
  <c r="J158" i="27"/>
  <c r="I158" i="27"/>
  <c r="M158" i="27"/>
  <c r="L158" i="27"/>
  <c r="L50" i="27"/>
  <c r="J50" i="27"/>
  <c r="I50" i="27"/>
  <c r="M50" i="27"/>
  <c r="K50" i="27"/>
  <c r="L58" i="27"/>
  <c r="K58" i="27"/>
  <c r="J58" i="27"/>
  <c r="I58" i="27"/>
  <c r="M58" i="27"/>
  <c r="L67" i="27"/>
  <c r="I67" i="27"/>
  <c r="M67" i="27"/>
  <c r="K67" i="27"/>
  <c r="J67" i="27"/>
  <c r="J75" i="27"/>
  <c r="L75" i="27"/>
  <c r="M75" i="27"/>
  <c r="K75" i="27"/>
  <c r="I75" i="27"/>
  <c r="J84" i="27"/>
  <c r="I84" i="27"/>
  <c r="M84" i="27"/>
  <c r="L84" i="27"/>
  <c r="K84" i="27"/>
  <c r="J93" i="27"/>
  <c r="I93" i="27"/>
  <c r="M93" i="27"/>
  <c r="L93" i="27"/>
  <c r="K93" i="27"/>
  <c r="J101" i="27"/>
  <c r="I101" i="27"/>
  <c r="M101" i="27"/>
  <c r="L101" i="27"/>
  <c r="K101" i="27"/>
  <c r="J110" i="27"/>
  <c r="I110" i="27"/>
  <c r="H118" i="27"/>
  <c r="M110" i="27"/>
  <c r="L110" i="27"/>
  <c r="K110" i="27"/>
  <c r="J127" i="27"/>
  <c r="I127" i="27"/>
  <c r="M127" i="27"/>
  <c r="L127" i="27"/>
  <c r="K127" i="27"/>
  <c r="J136" i="27"/>
  <c r="I136" i="27"/>
  <c r="M136" i="27"/>
  <c r="L136" i="27"/>
  <c r="K136" i="27"/>
  <c r="J144" i="27"/>
  <c r="I144" i="27"/>
  <c r="M144" i="27"/>
  <c r="L144" i="27"/>
  <c r="K144" i="27"/>
  <c r="J153" i="27"/>
  <c r="I153" i="27"/>
  <c r="M153" i="27"/>
  <c r="L153" i="27"/>
  <c r="K153" i="27"/>
  <c r="O34" i="30"/>
  <c r="N34" i="30"/>
  <c r="N149" i="30"/>
  <c r="O149" i="30"/>
  <c r="I87" i="27"/>
  <c r="M87" i="27"/>
  <c r="L87" i="27"/>
  <c r="K87" i="27"/>
  <c r="J87" i="27"/>
  <c r="I96" i="27"/>
  <c r="H104" i="27"/>
  <c r="M96" i="27"/>
  <c r="L96" i="27"/>
  <c r="K96" i="27"/>
  <c r="J96" i="27"/>
  <c r="I113" i="27"/>
  <c r="M113" i="27"/>
  <c r="L113" i="27"/>
  <c r="K113" i="27"/>
  <c r="J113" i="27"/>
  <c r="I122" i="27"/>
  <c r="M122" i="27"/>
  <c r="L122" i="27"/>
  <c r="K122" i="27"/>
  <c r="J122" i="27"/>
  <c r="I130" i="27"/>
  <c r="M130" i="27"/>
  <c r="L130" i="27"/>
  <c r="K130" i="27"/>
  <c r="J130" i="27"/>
  <c r="I139" i="27"/>
  <c r="M139" i="27"/>
  <c r="L139" i="27"/>
  <c r="K139" i="27"/>
  <c r="J139" i="27"/>
  <c r="I148" i="27"/>
  <c r="M148" i="27"/>
  <c r="L148" i="27"/>
  <c r="K148" i="27"/>
  <c r="J148" i="27"/>
  <c r="I156" i="27"/>
  <c r="M156" i="27"/>
  <c r="L156" i="27"/>
  <c r="K156" i="27"/>
  <c r="J156" i="27"/>
  <c r="N35" i="30"/>
  <c r="O35" i="30"/>
  <c r="M73" i="27"/>
  <c r="L73" i="27"/>
  <c r="J73" i="27"/>
  <c r="K73" i="27"/>
  <c r="I73" i="27"/>
  <c r="H90" i="27"/>
  <c r="M82" i="27"/>
  <c r="L82" i="27"/>
  <c r="K82" i="27"/>
  <c r="J82" i="27"/>
  <c r="I82" i="27"/>
  <c r="M99" i="27"/>
  <c r="L99" i="27"/>
  <c r="K99" i="27"/>
  <c r="J99" i="27"/>
  <c r="I99" i="27"/>
  <c r="M108" i="27"/>
  <c r="L108" i="27"/>
  <c r="K108" i="27"/>
  <c r="J108" i="27"/>
  <c r="I108" i="27"/>
  <c r="M116" i="27"/>
  <c r="L116" i="27"/>
  <c r="K116" i="27"/>
  <c r="J116" i="27"/>
  <c r="I116" i="27"/>
  <c r="M125" i="27"/>
  <c r="L125" i="27"/>
  <c r="K125" i="27"/>
  <c r="J125" i="27"/>
  <c r="I125" i="27"/>
  <c r="M134" i="27"/>
  <c r="L134" i="27"/>
  <c r="K134" i="27"/>
  <c r="J134" i="27"/>
  <c r="I134" i="27"/>
  <c r="M142" i="27"/>
  <c r="L142" i="27"/>
  <c r="K142" i="27"/>
  <c r="J142" i="27"/>
  <c r="I142" i="27"/>
  <c r="M151" i="27"/>
  <c r="L151" i="27"/>
  <c r="K151" i="27"/>
  <c r="J151" i="27"/>
  <c r="I151" i="27"/>
  <c r="M159" i="27"/>
  <c r="L159" i="27"/>
  <c r="K159" i="27"/>
  <c r="J159" i="27"/>
  <c r="I159" i="27"/>
  <c r="O104" i="30"/>
  <c r="N104" i="30"/>
  <c r="O10" i="30"/>
  <c r="N10" i="30"/>
  <c r="O11" i="30"/>
  <c r="N11" i="30"/>
  <c r="O58" i="30"/>
  <c r="N58" i="30"/>
  <c r="O12" i="30"/>
  <c r="N12" i="30"/>
  <c r="O15" i="30"/>
  <c r="N15" i="30"/>
  <c r="N16" i="30"/>
  <c r="O16" i="30"/>
  <c r="O18" i="30"/>
  <c r="N18" i="30"/>
  <c r="O19" i="30"/>
  <c r="N19" i="30"/>
  <c r="O77" i="30"/>
  <c r="N77" i="30"/>
  <c r="O20" i="30"/>
  <c r="N20" i="30"/>
  <c r="O39" i="30"/>
  <c r="N39" i="30"/>
  <c r="O86" i="30"/>
  <c r="N86" i="30"/>
  <c r="O38" i="30"/>
  <c r="N38" i="30"/>
  <c r="O37" i="30"/>
  <c r="N37" i="30"/>
  <c r="N9" i="30"/>
  <c r="O9" i="30"/>
  <c r="N17" i="30"/>
  <c r="O17" i="30"/>
  <c r="N36" i="30"/>
  <c r="O36" i="30"/>
  <c r="O101" i="30"/>
  <c r="N101" i="30"/>
  <c r="O11" i="31"/>
  <c r="N11" i="31"/>
  <c r="O14" i="30"/>
  <c r="N14" i="30"/>
  <c r="O33" i="30"/>
  <c r="N33" i="30"/>
  <c r="O41" i="30"/>
  <c r="N41" i="30"/>
  <c r="O98" i="30"/>
  <c r="N98" i="30"/>
  <c r="O106" i="30"/>
  <c r="N106" i="30"/>
  <c r="O57" i="30"/>
  <c r="N57" i="30"/>
  <c r="O76" i="30"/>
  <c r="N76" i="30"/>
  <c r="O84" i="30"/>
  <c r="N84" i="30"/>
  <c r="O103" i="30"/>
  <c r="N103" i="30"/>
  <c r="O125" i="30"/>
  <c r="N125" i="30"/>
  <c r="O18" i="33"/>
  <c r="N18" i="33"/>
  <c r="O54" i="30"/>
  <c r="N54" i="30"/>
  <c r="O62" i="30"/>
  <c r="N62" i="30"/>
  <c r="O81" i="30"/>
  <c r="N81" i="30"/>
  <c r="O100" i="30"/>
  <c r="N100" i="30"/>
  <c r="O108" i="30"/>
  <c r="N108" i="30"/>
  <c r="O122" i="30"/>
  <c r="N122" i="30"/>
  <c r="N251" i="30"/>
  <c r="O251" i="30"/>
  <c r="O13" i="30"/>
  <c r="N13" i="30"/>
  <c r="O32" i="30"/>
  <c r="N32" i="30"/>
  <c r="O40" i="30"/>
  <c r="N40" i="30"/>
  <c r="O97" i="30"/>
  <c r="N97" i="30"/>
  <c r="O105" i="30"/>
  <c r="N105" i="30"/>
  <c r="N56" i="30"/>
  <c r="O56" i="30"/>
  <c r="N64" i="30"/>
  <c r="O64" i="30"/>
  <c r="N75" i="30"/>
  <c r="O75" i="30"/>
  <c r="N83" i="30"/>
  <c r="O83" i="30"/>
  <c r="N102" i="30"/>
  <c r="O102" i="30"/>
  <c r="N124" i="30"/>
  <c r="O124" i="30"/>
  <c r="O195" i="30"/>
  <c r="N195" i="30"/>
  <c r="O42" i="30"/>
  <c r="N42" i="30"/>
  <c r="O53" i="30"/>
  <c r="N53" i="30"/>
  <c r="O61" i="30"/>
  <c r="N61" i="30"/>
  <c r="O80" i="30"/>
  <c r="N80" i="30"/>
  <c r="O99" i="30"/>
  <c r="N99" i="30"/>
  <c r="O107" i="30"/>
  <c r="N107" i="30"/>
  <c r="O121" i="30"/>
  <c r="N121" i="30"/>
  <c r="N215" i="30"/>
  <c r="O215" i="30"/>
  <c r="N97" i="33"/>
  <c r="O97" i="33"/>
  <c r="M109" i="33"/>
  <c r="N207" i="30"/>
  <c r="O207" i="30"/>
  <c r="N235" i="30"/>
  <c r="O235" i="30"/>
  <c r="O14" i="31"/>
  <c r="N14" i="31"/>
  <c r="O209" i="30"/>
  <c r="N209" i="30"/>
  <c r="N237" i="30"/>
  <c r="O237" i="30"/>
  <c r="O17" i="31"/>
  <c r="N17" i="31"/>
  <c r="O54" i="31"/>
  <c r="N54" i="31"/>
  <c r="N100" i="33"/>
  <c r="O100" i="33"/>
  <c r="O36" i="31"/>
  <c r="N36" i="31"/>
  <c r="O12" i="33"/>
  <c r="N12" i="33"/>
  <c r="J75" i="33"/>
  <c r="I87" i="33"/>
  <c r="O99" i="31"/>
  <c r="N99" i="31"/>
  <c r="N41" i="31"/>
  <c r="O41" i="31"/>
  <c r="N101" i="33"/>
  <c r="O101" i="33"/>
  <c r="O275" i="30"/>
  <c r="N275" i="30"/>
  <c r="O278" i="30"/>
  <c r="N278" i="30"/>
  <c r="O281" i="30"/>
  <c r="N281" i="30"/>
  <c r="N282" i="30"/>
  <c r="O282" i="30"/>
  <c r="O284" i="30"/>
  <c r="N284" i="30"/>
  <c r="O16" i="31"/>
  <c r="N16" i="31"/>
  <c r="N33" i="31"/>
  <c r="O33" i="31"/>
  <c r="Y32" i="35"/>
  <c r="X32" i="35"/>
  <c r="O283" i="30"/>
  <c r="N283" i="30"/>
  <c r="O55" i="31"/>
  <c r="N55" i="31"/>
  <c r="O62" i="31"/>
  <c r="N62" i="31"/>
  <c r="O15" i="33"/>
  <c r="N15" i="33"/>
  <c r="O35" i="31"/>
  <c r="N35" i="31"/>
  <c r="O9" i="31"/>
  <c r="N9" i="31"/>
  <c r="N13" i="31"/>
  <c r="O13" i="31"/>
  <c r="O20" i="33"/>
  <c r="N20" i="33"/>
  <c r="O9" i="35"/>
  <c r="P9" i="35"/>
  <c r="O10" i="31"/>
  <c r="N10" i="31"/>
  <c r="O18" i="31"/>
  <c r="N18" i="31"/>
  <c r="N81" i="33"/>
  <c r="O81" i="33"/>
  <c r="N84" i="33"/>
  <c r="O84" i="33"/>
  <c r="O13" i="35"/>
  <c r="P13" i="35"/>
  <c r="N15" i="31"/>
  <c r="O15" i="31"/>
  <c r="N34" i="31"/>
  <c r="O34" i="31"/>
  <c r="N42" i="31"/>
  <c r="O42" i="31"/>
  <c r="N53" i="31"/>
  <c r="O53" i="31"/>
  <c r="O61" i="31"/>
  <c r="N61" i="31"/>
  <c r="O33" i="33"/>
  <c r="N33" i="33"/>
  <c r="O17" i="35"/>
  <c r="P17" i="35"/>
  <c r="O12" i="31"/>
  <c r="N12" i="31"/>
  <c r="N20" i="31"/>
  <c r="O20" i="31"/>
  <c r="O77" i="31"/>
  <c r="N77" i="31"/>
  <c r="O80" i="31"/>
  <c r="N80" i="31"/>
  <c r="O37" i="33"/>
  <c r="N37" i="33"/>
  <c r="N85" i="33"/>
  <c r="O85" i="33"/>
  <c r="AO36" i="35"/>
  <c r="AN36" i="35"/>
  <c r="N60" i="31"/>
  <c r="O60" i="31"/>
  <c r="O76" i="31"/>
  <c r="N76" i="31"/>
  <c r="O79" i="31"/>
  <c r="N79" i="31"/>
  <c r="N82" i="31"/>
  <c r="O82" i="31"/>
  <c r="N85" i="31"/>
  <c r="O85" i="31"/>
  <c r="O19" i="31"/>
  <c r="N19" i="31"/>
  <c r="O38" i="31"/>
  <c r="N38" i="31"/>
  <c r="O57" i="31"/>
  <c r="N57" i="31"/>
  <c r="O10" i="33"/>
  <c r="N10" i="33"/>
  <c r="O13" i="33"/>
  <c r="N13" i="33"/>
  <c r="O16" i="33"/>
  <c r="N16" i="33"/>
  <c r="F75" i="33"/>
  <c r="E87" i="33"/>
  <c r="N77" i="33"/>
  <c r="O77" i="33"/>
  <c r="N80" i="33"/>
  <c r="O80" i="33"/>
  <c r="I18" i="35"/>
  <c r="H18" i="35"/>
  <c r="Y39" i="35"/>
  <c r="X39" i="35"/>
  <c r="F9" i="38"/>
  <c r="F9" i="39"/>
  <c r="F64" i="33"/>
  <c r="E129" i="37"/>
  <c r="L8" i="38"/>
  <c r="N8" i="38"/>
  <c r="X30" i="35"/>
  <c r="Y30" i="35"/>
  <c r="D11" i="37"/>
  <c r="F54" i="33"/>
  <c r="F56" i="33"/>
  <c r="F58" i="33"/>
  <c r="F60" i="33"/>
  <c r="F62" i="33"/>
  <c r="N125" i="37"/>
  <c r="L125" i="37"/>
  <c r="K125" i="37"/>
  <c r="O125" i="37"/>
  <c r="M125" i="37"/>
  <c r="F41" i="33"/>
  <c r="F43" i="33"/>
  <c r="L65" i="33"/>
  <c r="F63" i="33"/>
  <c r="AO18" i="35"/>
  <c r="AQ18" i="35"/>
  <c r="AR18" i="35"/>
  <c r="AP18" i="35"/>
  <c r="AN18" i="35"/>
  <c r="BB18" i="35"/>
  <c r="BA18" i="35"/>
  <c r="AY18" i="35"/>
  <c r="AZ18" i="35"/>
  <c r="AX18" i="35"/>
  <c r="H9" i="37"/>
  <c r="G9" i="37"/>
  <c r="F11" i="37"/>
  <c r="I9" i="37"/>
  <c r="Y34" i="35"/>
  <c r="X34" i="35"/>
  <c r="Y40" i="35"/>
  <c r="X40" i="35"/>
  <c r="G6" i="37"/>
  <c r="H6" i="37"/>
  <c r="I7" i="37"/>
  <c r="H7" i="37"/>
  <c r="G7" i="37"/>
  <c r="C129" i="37"/>
  <c r="J9" i="38"/>
  <c r="H9" i="38"/>
  <c r="M9" i="38"/>
  <c r="I9" i="38"/>
  <c r="F7" i="38"/>
  <c r="J8" i="38"/>
  <c r="I8" i="38"/>
  <c r="H8" i="38"/>
  <c r="M8" i="38"/>
  <c r="N9" i="38"/>
  <c r="L9" i="38"/>
  <c r="P10" i="38"/>
  <c r="T10" i="38"/>
  <c r="AA20" i="38" s="1"/>
  <c r="R10" i="38"/>
  <c r="S10" i="38"/>
  <c r="Q10" i="38"/>
  <c r="G137" i="38"/>
  <c r="I137" i="38"/>
  <c r="H137" i="38"/>
  <c r="M7" i="39"/>
  <c r="L7" i="39"/>
  <c r="N7" i="39"/>
  <c r="I9" i="39"/>
  <c r="H9" i="39"/>
  <c r="M9" i="39"/>
  <c r="J9" i="39"/>
  <c r="I136" i="39"/>
  <c r="H136" i="39"/>
  <c r="G136" i="39"/>
  <c r="F9" i="40"/>
  <c r="R8" i="37"/>
  <c r="Q8" i="37"/>
  <c r="O8" i="37"/>
  <c r="T8" i="37"/>
  <c r="S8" i="37"/>
  <c r="P8" i="37"/>
  <c r="M9" i="37"/>
  <c r="L9" i="37"/>
  <c r="K9" i="37"/>
  <c r="J11" i="37"/>
  <c r="I126" i="37"/>
  <c r="H126" i="37"/>
  <c r="G126" i="37"/>
  <c r="I128" i="37"/>
  <c r="G128" i="37"/>
  <c r="H128" i="37"/>
  <c r="J7" i="38"/>
  <c r="H7" i="38"/>
  <c r="I7" i="38"/>
  <c r="F12" i="38"/>
  <c r="H124" i="37"/>
  <c r="G124" i="37"/>
  <c r="H6" i="38"/>
  <c r="J6" i="38"/>
  <c r="I6" i="38"/>
  <c r="J12" i="38"/>
  <c r="H12" i="38"/>
  <c r="I12" i="38"/>
  <c r="N135" i="38"/>
  <c r="M135" i="38"/>
  <c r="K135" i="38"/>
  <c r="O135" i="38"/>
  <c r="L135" i="38"/>
  <c r="L137" i="38"/>
  <c r="K137" i="38"/>
  <c r="O137" i="38"/>
  <c r="N137" i="38"/>
  <c r="M137" i="38"/>
  <c r="H12" i="40"/>
  <c r="J12" i="40"/>
  <c r="I12" i="40"/>
  <c r="Q6" i="37"/>
  <c r="P6" i="37"/>
  <c r="O6" i="37"/>
  <c r="R6" i="37"/>
  <c r="L7" i="37"/>
  <c r="K7" i="37"/>
  <c r="M7" i="37"/>
  <c r="T8" i="38"/>
  <c r="R8" i="38"/>
  <c r="Q8" i="38"/>
  <c r="P8" i="38"/>
  <c r="S8" i="38"/>
  <c r="F11" i="38"/>
  <c r="M8" i="39"/>
  <c r="J8" i="39"/>
  <c r="H8" i="39"/>
  <c r="I8" i="39"/>
  <c r="S12" i="39"/>
  <c r="R12" i="39"/>
  <c r="T12" i="39"/>
  <c r="Q12" i="39"/>
  <c r="P12" i="39"/>
  <c r="I8" i="37"/>
  <c r="G8" i="37"/>
  <c r="H8" i="37"/>
  <c r="P9" i="37"/>
  <c r="O9" i="37"/>
  <c r="Q9" i="37"/>
  <c r="N11" i="37"/>
  <c r="T9" i="37"/>
  <c r="S9" i="37"/>
  <c r="R9" i="37"/>
  <c r="N6" i="38"/>
  <c r="M6" i="38"/>
  <c r="L6" i="38"/>
  <c r="T7" i="38"/>
  <c r="S7" i="38"/>
  <c r="AA19" i="38"/>
  <c r="R7" i="38"/>
  <c r="P7" i="38"/>
  <c r="Q7" i="38"/>
  <c r="J11" i="38"/>
  <c r="H11" i="38"/>
  <c r="I11" i="38"/>
  <c r="N6" i="39"/>
  <c r="M6" i="39"/>
  <c r="L6" i="39"/>
  <c r="Y35" i="35"/>
  <c r="X35" i="35"/>
  <c r="Y38" i="35"/>
  <c r="X38" i="35"/>
  <c r="T7" i="37"/>
  <c r="S7" i="37"/>
  <c r="Q7" i="37"/>
  <c r="R7" i="37"/>
  <c r="P7" i="37"/>
  <c r="O7" i="37"/>
  <c r="C11" i="37"/>
  <c r="M10" i="37"/>
  <c r="K10" i="37"/>
  <c r="L10" i="37"/>
  <c r="R9" i="38"/>
  <c r="P9" i="38"/>
  <c r="T9" i="38"/>
  <c r="S9" i="38"/>
  <c r="Q9" i="38"/>
  <c r="P6" i="38"/>
  <c r="T6" i="38"/>
  <c r="R6" i="38"/>
  <c r="S6" i="38"/>
  <c r="Q6" i="38"/>
  <c r="H10" i="38"/>
  <c r="J10" i="38"/>
  <c r="I10" i="38"/>
  <c r="L9" i="39"/>
  <c r="N9" i="39"/>
  <c r="E11" i="37"/>
  <c r="I134" i="39"/>
  <c r="H134" i="39"/>
  <c r="G134" i="39"/>
  <c r="F8" i="40"/>
  <c r="P12" i="40"/>
  <c r="R12" i="40"/>
  <c r="T12" i="40"/>
  <c r="S12" i="40"/>
  <c r="Q12" i="40"/>
  <c r="T9" i="41"/>
  <c r="S9" i="41"/>
  <c r="R9" i="41"/>
  <c r="Q9" i="41"/>
  <c r="P9" i="41"/>
  <c r="T10" i="41"/>
  <c r="R10" i="41"/>
  <c r="Q10" i="41"/>
  <c r="S10" i="41"/>
  <c r="P10" i="41"/>
  <c r="H138" i="41"/>
  <c r="G138" i="41"/>
  <c r="I138" i="41"/>
  <c r="F10" i="40"/>
  <c r="N11" i="41"/>
  <c r="M11" i="41"/>
  <c r="L11" i="41"/>
  <c r="N13" i="43"/>
  <c r="M13" i="43"/>
  <c r="L13" i="43"/>
  <c r="K6" i="37"/>
  <c r="L6" i="37"/>
  <c r="O138" i="38"/>
  <c r="N138" i="38"/>
  <c r="L138" i="38"/>
  <c r="K138" i="38"/>
  <c r="M138" i="38"/>
  <c r="M11" i="39"/>
  <c r="L11" i="39"/>
  <c r="N11" i="39"/>
  <c r="J12" i="39"/>
  <c r="I12" i="39"/>
  <c r="H12" i="39"/>
  <c r="O135" i="39"/>
  <c r="N135" i="39"/>
  <c r="M135" i="39"/>
  <c r="L135" i="39"/>
  <c r="K135" i="39"/>
  <c r="I7" i="40"/>
  <c r="J7" i="40"/>
  <c r="H7" i="40"/>
  <c r="T9" i="40"/>
  <c r="P9" i="40"/>
  <c r="S9" i="40"/>
  <c r="R9" i="40"/>
  <c r="Q9" i="40"/>
  <c r="L6" i="41"/>
  <c r="K16" i="41"/>
  <c r="N6" i="41"/>
  <c r="M6" i="41"/>
  <c r="N141" i="41"/>
  <c r="M141" i="41"/>
  <c r="O141" i="41"/>
  <c r="L141" i="41"/>
  <c r="M8" i="37"/>
  <c r="L8" i="37"/>
  <c r="K8" i="37"/>
  <c r="I10" i="37"/>
  <c r="H10" i="37"/>
  <c r="G10" i="37"/>
  <c r="S10" i="37"/>
  <c r="T10" i="37"/>
  <c r="R10" i="37"/>
  <c r="Q10" i="37"/>
  <c r="P10" i="37"/>
  <c r="O10" i="37"/>
  <c r="N11" i="38"/>
  <c r="L11" i="38"/>
  <c r="M11" i="38"/>
  <c r="L12" i="38"/>
  <c r="M12" i="38"/>
  <c r="N12" i="38"/>
  <c r="L11" i="40"/>
  <c r="N11" i="40"/>
  <c r="M11" i="40"/>
  <c r="G136" i="40"/>
  <c r="I136" i="40"/>
  <c r="H136" i="40"/>
  <c r="D16" i="42"/>
  <c r="I136" i="38"/>
  <c r="H136" i="38"/>
  <c r="G136" i="38"/>
  <c r="H137" i="39"/>
  <c r="I137" i="39"/>
  <c r="G137" i="39"/>
  <c r="K138" i="39"/>
  <c r="O138" i="39"/>
  <c r="N138" i="39"/>
  <c r="M138" i="39"/>
  <c r="L138" i="39"/>
  <c r="J10" i="42"/>
  <c r="H10" i="42"/>
  <c r="I10" i="42"/>
  <c r="Q7" i="40"/>
  <c r="T7" i="40"/>
  <c r="AA19" i="40" s="1"/>
  <c r="S7" i="40"/>
  <c r="P7" i="40"/>
  <c r="R7" i="40"/>
  <c r="J10" i="40"/>
  <c r="H10" i="40"/>
  <c r="I10" i="40"/>
  <c r="G134" i="40"/>
  <c r="H134" i="40"/>
  <c r="I134" i="40"/>
  <c r="J14" i="41"/>
  <c r="I14" i="41"/>
  <c r="H14" i="41"/>
  <c r="T11" i="38"/>
  <c r="S11" i="38"/>
  <c r="Q11" i="38"/>
  <c r="R11" i="38"/>
  <c r="P11" i="38"/>
  <c r="T12" i="38"/>
  <c r="S12" i="38"/>
  <c r="Q12" i="38"/>
  <c r="P12" i="38"/>
  <c r="R12" i="38"/>
  <c r="O136" i="38"/>
  <c r="N136" i="38"/>
  <c r="L136" i="38"/>
  <c r="M136" i="38"/>
  <c r="K136" i="38"/>
  <c r="N10" i="39"/>
  <c r="M10" i="39"/>
  <c r="L10" i="39"/>
  <c r="G138" i="38"/>
  <c r="H138" i="38"/>
  <c r="I138" i="38"/>
  <c r="M137" i="39"/>
  <c r="L137" i="39"/>
  <c r="K137" i="39"/>
  <c r="O137" i="39"/>
  <c r="N137" i="39"/>
  <c r="O134" i="40"/>
  <c r="M134" i="40"/>
  <c r="L134" i="40"/>
  <c r="N134" i="40"/>
  <c r="K134" i="40"/>
  <c r="N137" i="40"/>
  <c r="M137" i="40"/>
  <c r="O137" i="40"/>
  <c r="L137" i="40"/>
  <c r="K137" i="40"/>
  <c r="K138" i="40"/>
  <c r="O138" i="40"/>
  <c r="N138" i="40"/>
  <c r="M138" i="40"/>
  <c r="L138" i="40"/>
  <c r="I135" i="38"/>
  <c r="H135" i="38"/>
  <c r="G135" i="38"/>
  <c r="F11" i="39"/>
  <c r="M12" i="39"/>
  <c r="N12" i="39"/>
  <c r="L12" i="39"/>
  <c r="H138" i="39"/>
  <c r="G138" i="39"/>
  <c r="I138" i="39"/>
  <c r="F11" i="40"/>
  <c r="R11" i="40"/>
  <c r="P11" i="40"/>
  <c r="S11" i="40"/>
  <c r="Q11" i="40"/>
  <c r="T11" i="40"/>
  <c r="L14" i="41"/>
  <c r="N14" i="41"/>
  <c r="M14" i="41"/>
  <c r="G145" i="41"/>
  <c r="I145" i="41"/>
  <c r="H145" i="41"/>
  <c r="G135" i="39"/>
  <c r="I135" i="39"/>
  <c r="H135" i="39"/>
  <c r="H6" i="40"/>
  <c r="J6" i="40"/>
  <c r="I6" i="40"/>
  <c r="S6" i="40"/>
  <c r="P6" i="40"/>
  <c r="T6" i="40"/>
  <c r="R6" i="40"/>
  <c r="Q6" i="40"/>
  <c r="N12" i="40"/>
  <c r="M12" i="40"/>
  <c r="L12" i="40"/>
  <c r="C16" i="41"/>
  <c r="N7" i="41"/>
  <c r="M7" i="41"/>
  <c r="L7" i="41"/>
  <c r="J10" i="41"/>
  <c r="I10" i="41"/>
  <c r="H10" i="41"/>
  <c r="C146" i="41"/>
  <c r="G137" i="41"/>
  <c r="I137" i="41"/>
  <c r="H137" i="41"/>
  <c r="J11" i="39"/>
  <c r="I11" i="39"/>
  <c r="H11" i="39"/>
  <c r="T11" i="39"/>
  <c r="R11" i="39"/>
  <c r="P11" i="39"/>
  <c r="S11" i="39"/>
  <c r="Q11" i="39"/>
  <c r="F12" i="39"/>
  <c r="O136" i="39"/>
  <c r="N136" i="39"/>
  <c r="M136" i="39"/>
  <c r="L136" i="39"/>
  <c r="K136" i="39"/>
  <c r="T10" i="40"/>
  <c r="AA20" i="40"/>
  <c r="R10" i="40"/>
  <c r="S10" i="40"/>
  <c r="Q10" i="40"/>
  <c r="P10" i="40"/>
  <c r="J11" i="40"/>
  <c r="H11" i="40"/>
  <c r="I11" i="40"/>
  <c r="H8" i="41"/>
  <c r="J8" i="41"/>
  <c r="I8" i="41"/>
  <c r="N12" i="41"/>
  <c r="M12" i="41"/>
  <c r="L12" i="41"/>
  <c r="D146" i="41"/>
  <c r="T13" i="42"/>
  <c r="R13" i="42"/>
  <c r="P13" i="42"/>
  <c r="S13" i="42"/>
  <c r="Q13" i="42"/>
  <c r="L10" i="41"/>
  <c r="N10" i="41"/>
  <c r="M10" i="41"/>
  <c r="T14" i="41"/>
  <c r="R14" i="41"/>
  <c r="Q14" i="41"/>
  <c r="S14" i="41"/>
  <c r="P14" i="41"/>
  <c r="H139" i="41"/>
  <c r="G139" i="41"/>
  <c r="I139" i="41"/>
  <c r="N142" i="41"/>
  <c r="L142" i="41"/>
  <c r="O142" i="41"/>
  <c r="M142" i="41"/>
  <c r="J6" i="41"/>
  <c r="I6" i="41"/>
  <c r="H6" i="41"/>
  <c r="G16" i="41"/>
  <c r="P12" i="41"/>
  <c r="Q12" i="41"/>
  <c r="T12" i="41"/>
  <c r="S12" i="41"/>
  <c r="R12" i="41"/>
  <c r="I143" i="41"/>
  <c r="G143" i="41"/>
  <c r="H143" i="41"/>
  <c r="J8" i="40"/>
  <c r="I8" i="40"/>
  <c r="M8" i="40"/>
  <c r="H8" i="40"/>
  <c r="P8" i="40"/>
  <c r="T8" i="40"/>
  <c r="S8" i="40"/>
  <c r="R8" i="40"/>
  <c r="Q8" i="40"/>
  <c r="J9" i="40"/>
  <c r="I9" i="40"/>
  <c r="M9" i="40"/>
  <c r="H9" i="40"/>
  <c r="H135" i="40"/>
  <c r="G135" i="40"/>
  <c r="I135" i="40"/>
  <c r="I138" i="40"/>
  <c r="H138" i="40"/>
  <c r="G138" i="40"/>
  <c r="N8" i="41"/>
  <c r="M8" i="41"/>
  <c r="L8" i="41"/>
  <c r="J9" i="41"/>
  <c r="I9" i="41"/>
  <c r="H9" i="41"/>
  <c r="F12" i="40"/>
  <c r="M136" i="40"/>
  <c r="K136" i="40"/>
  <c r="O136" i="40"/>
  <c r="N136" i="40"/>
  <c r="L136" i="40"/>
  <c r="E16" i="42"/>
  <c r="F16" i="42" s="1"/>
  <c r="F6" i="42"/>
  <c r="N7" i="42"/>
  <c r="M7" i="42"/>
  <c r="L7" i="42"/>
  <c r="T9" i="42"/>
  <c r="R9" i="42"/>
  <c r="S9" i="42"/>
  <c r="Q9" i="42"/>
  <c r="P9" i="42"/>
  <c r="F11" i="42"/>
  <c r="T14" i="42"/>
  <c r="R14" i="42"/>
  <c r="P14" i="42"/>
  <c r="S14" i="42"/>
  <c r="Q14" i="42"/>
  <c r="O140" i="43"/>
  <c r="N140" i="43"/>
  <c r="M140" i="43"/>
  <c r="L140" i="43"/>
  <c r="H137" i="40"/>
  <c r="G137" i="40"/>
  <c r="I137" i="40"/>
  <c r="L8" i="42"/>
  <c r="N8" i="42"/>
  <c r="M8" i="42"/>
  <c r="L10" i="42"/>
  <c r="N10" i="42"/>
  <c r="M10" i="42"/>
  <c r="J11" i="42"/>
  <c r="H11" i="42"/>
  <c r="I11" i="42"/>
  <c r="F12" i="42"/>
  <c r="J7" i="43"/>
  <c r="I7" i="43"/>
  <c r="H7" i="43"/>
  <c r="I136" i="43"/>
  <c r="F146" i="43"/>
  <c r="H136" i="43"/>
  <c r="K136" i="43" s="1"/>
  <c r="G136" i="43"/>
  <c r="J6" i="42"/>
  <c r="I6" i="42"/>
  <c r="G16" i="42"/>
  <c r="H6" i="42"/>
  <c r="O16" i="42"/>
  <c r="S6" i="42"/>
  <c r="R6" i="42"/>
  <c r="Q6" i="42"/>
  <c r="P6" i="42"/>
  <c r="T6" i="42"/>
  <c r="F7" i="42"/>
  <c r="F9" i="42"/>
  <c r="H12" i="42"/>
  <c r="J12" i="42"/>
  <c r="I12" i="42"/>
  <c r="F13" i="42"/>
  <c r="O144" i="42"/>
  <c r="N144" i="42"/>
  <c r="M144" i="42"/>
  <c r="L144" i="42"/>
  <c r="T7" i="43"/>
  <c r="S7" i="43"/>
  <c r="R7" i="43"/>
  <c r="Q7" i="43"/>
  <c r="P7" i="43"/>
  <c r="J11" i="43"/>
  <c r="I11" i="43"/>
  <c r="H11" i="43"/>
  <c r="O135" i="40"/>
  <c r="N135" i="40"/>
  <c r="M135" i="40"/>
  <c r="L135" i="40"/>
  <c r="K135" i="40"/>
  <c r="F8" i="42"/>
  <c r="J9" i="42"/>
  <c r="I9" i="42"/>
  <c r="H9" i="42"/>
  <c r="N11" i="42"/>
  <c r="L11" i="42"/>
  <c r="M11" i="42"/>
  <c r="J13" i="42"/>
  <c r="H13" i="42"/>
  <c r="I13" i="42"/>
  <c r="F14" i="42"/>
  <c r="I140" i="42"/>
  <c r="H140" i="42"/>
  <c r="G140" i="42"/>
  <c r="F8" i="43"/>
  <c r="T11" i="43"/>
  <c r="S11" i="43"/>
  <c r="R11" i="43"/>
  <c r="Q11" i="43"/>
  <c r="P11" i="43"/>
  <c r="J15" i="43"/>
  <c r="I15" i="43"/>
  <c r="H15" i="43"/>
  <c r="N15" i="41"/>
  <c r="M15" i="41"/>
  <c r="L15" i="41"/>
  <c r="H140" i="41"/>
  <c r="I140" i="41"/>
  <c r="G140" i="41"/>
  <c r="I7" i="42"/>
  <c r="H7" i="42"/>
  <c r="J7" i="42"/>
  <c r="Q7" i="42"/>
  <c r="P7" i="42"/>
  <c r="T7" i="42"/>
  <c r="S7" i="42"/>
  <c r="R7" i="42"/>
  <c r="T8" i="42"/>
  <c r="Q8" i="42"/>
  <c r="P8" i="42"/>
  <c r="S8" i="42"/>
  <c r="R8" i="42"/>
  <c r="T10" i="42"/>
  <c r="R10" i="42"/>
  <c r="P10" i="42"/>
  <c r="S10" i="42"/>
  <c r="Q10" i="42"/>
  <c r="N12" i="42"/>
  <c r="L12" i="42"/>
  <c r="M12" i="42"/>
  <c r="J14" i="42"/>
  <c r="H14" i="42"/>
  <c r="I14" i="42"/>
  <c r="F15" i="42"/>
  <c r="D146" i="42"/>
  <c r="F12" i="43"/>
  <c r="T15" i="43"/>
  <c r="S15" i="43"/>
  <c r="R15" i="43"/>
  <c r="Q15" i="43"/>
  <c r="P15" i="43"/>
  <c r="H8" i="42"/>
  <c r="J8" i="42"/>
  <c r="I8" i="42"/>
  <c r="F10" i="42"/>
  <c r="R11" i="42"/>
  <c r="P11" i="42"/>
  <c r="T11" i="42"/>
  <c r="Q11" i="42"/>
  <c r="S11" i="42"/>
  <c r="N13" i="42"/>
  <c r="L13" i="42"/>
  <c r="M13" i="42"/>
  <c r="O136" i="42"/>
  <c r="N136" i="42"/>
  <c r="M136" i="42"/>
  <c r="J146" i="42"/>
  <c r="L136" i="42"/>
  <c r="I142" i="41"/>
  <c r="H142" i="41"/>
  <c r="G142" i="41"/>
  <c r="C16" i="42"/>
  <c r="K16" i="42"/>
  <c r="N6" i="42"/>
  <c r="M6" i="42"/>
  <c r="L6" i="42"/>
  <c r="N9" i="42"/>
  <c r="L9" i="42"/>
  <c r="M9" i="42"/>
  <c r="P12" i="42"/>
  <c r="T12" i="42"/>
  <c r="R12" i="42"/>
  <c r="S12" i="42"/>
  <c r="Q12" i="42"/>
  <c r="L14" i="42"/>
  <c r="N14" i="42"/>
  <c r="M14" i="42"/>
  <c r="N15" i="42"/>
  <c r="L15" i="42"/>
  <c r="M15" i="42"/>
  <c r="N9" i="43"/>
  <c r="M9" i="43"/>
  <c r="L9" i="43"/>
  <c r="I144" i="43"/>
  <c r="H144" i="43"/>
  <c r="G144" i="43"/>
  <c r="I137" i="42"/>
  <c r="H137" i="42"/>
  <c r="G137" i="42"/>
  <c r="O141" i="42"/>
  <c r="N141" i="42"/>
  <c r="M141" i="42"/>
  <c r="L141" i="42"/>
  <c r="I145" i="42"/>
  <c r="H145" i="42"/>
  <c r="K145" i="42" s="1"/>
  <c r="G145" i="42"/>
  <c r="O137" i="43"/>
  <c r="N137" i="43"/>
  <c r="M137" i="43"/>
  <c r="L137" i="43"/>
  <c r="I141" i="43"/>
  <c r="H141" i="43"/>
  <c r="K141" i="43" s="1"/>
  <c r="G141" i="43"/>
  <c r="O145" i="43"/>
  <c r="N145" i="43"/>
  <c r="M145" i="43"/>
  <c r="L145" i="43"/>
  <c r="D10" i="44"/>
  <c r="D14" i="44"/>
  <c r="D18" i="44"/>
  <c r="D8" i="45"/>
  <c r="D12" i="45"/>
  <c r="D16" i="45"/>
  <c r="D20" i="45"/>
  <c r="D10" i="46"/>
  <c r="D14" i="46"/>
  <c r="D18" i="46"/>
  <c r="O138" i="42"/>
  <c r="N138" i="42"/>
  <c r="M138" i="42"/>
  <c r="L138" i="42"/>
  <c r="I142" i="42"/>
  <c r="H142" i="42"/>
  <c r="G142" i="42"/>
  <c r="C16" i="43"/>
  <c r="K16" i="43"/>
  <c r="N6" i="43"/>
  <c r="M6" i="43"/>
  <c r="L6" i="43"/>
  <c r="J8" i="43"/>
  <c r="I8" i="43"/>
  <c r="H8" i="43"/>
  <c r="T8" i="43"/>
  <c r="S8" i="43"/>
  <c r="R8" i="43"/>
  <c r="Q8" i="43"/>
  <c r="P8" i="43"/>
  <c r="F9" i="43"/>
  <c r="N10" i="43"/>
  <c r="M10" i="43"/>
  <c r="L10" i="43"/>
  <c r="J12" i="43"/>
  <c r="I12" i="43"/>
  <c r="H12" i="43"/>
  <c r="T12" i="43"/>
  <c r="S12" i="43"/>
  <c r="R12" i="43"/>
  <c r="Q12" i="43"/>
  <c r="P12" i="43"/>
  <c r="F13" i="43"/>
  <c r="N14" i="43"/>
  <c r="M14" i="43"/>
  <c r="L14" i="43"/>
  <c r="I138" i="43"/>
  <c r="H138" i="43"/>
  <c r="G138" i="43"/>
  <c r="O142" i="43"/>
  <c r="N142" i="43"/>
  <c r="M142" i="43"/>
  <c r="L142" i="43"/>
  <c r="I139" i="42"/>
  <c r="H139" i="42"/>
  <c r="K139" i="42" s="1"/>
  <c r="G139" i="42"/>
  <c r="N143" i="42"/>
  <c r="M143" i="42"/>
  <c r="L143" i="42"/>
  <c r="O143" i="42"/>
  <c r="D16" i="43"/>
  <c r="N139" i="43"/>
  <c r="M139" i="43"/>
  <c r="L139" i="43"/>
  <c r="O139" i="43"/>
  <c r="I143" i="43"/>
  <c r="H143" i="43"/>
  <c r="K143" i="43" s="1"/>
  <c r="G143" i="43"/>
  <c r="D11" i="44"/>
  <c r="D15" i="44"/>
  <c r="D19" i="44"/>
  <c r="D9" i="45"/>
  <c r="D13" i="45"/>
  <c r="D17" i="45"/>
  <c r="D11" i="46"/>
  <c r="D15" i="46"/>
  <c r="D19" i="46"/>
  <c r="J15" i="42"/>
  <c r="H15" i="42"/>
  <c r="I15" i="42"/>
  <c r="R15" i="42"/>
  <c r="P15" i="42"/>
  <c r="T15" i="42"/>
  <c r="S15" i="42"/>
  <c r="Q15" i="42"/>
  <c r="I136" i="42"/>
  <c r="F146" i="42"/>
  <c r="H136" i="42"/>
  <c r="K136" i="42" s="1"/>
  <c r="G136" i="42"/>
  <c r="M140" i="42"/>
  <c r="L140" i="42"/>
  <c r="O140" i="42"/>
  <c r="N140" i="42"/>
  <c r="I144" i="42"/>
  <c r="H144" i="42"/>
  <c r="K144" i="42" s="1"/>
  <c r="G144" i="42"/>
  <c r="F6" i="43"/>
  <c r="E16" i="43"/>
  <c r="F16" i="43" s="1"/>
  <c r="N7" i="43"/>
  <c r="M7" i="43"/>
  <c r="L7" i="43"/>
  <c r="J9" i="43"/>
  <c r="I9" i="43"/>
  <c r="H9" i="43"/>
  <c r="R9" i="43"/>
  <c r="Q9" i="43"/>
  <c r="P9" i="43"/>
  <c r="T9" i="43"/>
  <c r="S9" i="43"/>
  <c r="F10" i="43"/>
  <c r="N11" i="43"/>
  <c r="M11" i="43"/>
  <c r="L11" i="43"/>
  <c r="J13" i="43"/>
  <c r="I13" i="43"/>
  <c r="H13" i="43"/>
  <c r="R13" i="43"/>
  <c r="Q13" i="43"/>
  <c r="P13" i="43"/>
  <c r="T13" i="43"/>
  <c r="S13" i="43"/>
  <c r="F14" i="43"/>
  <c r="N15" i="43"/>
  <c r="M15" i="43"/>
  <c r="L15" i="43"/>
  <c r="M136" i="43"/>
  <c r="J146" i="43"/>
  <c r="L136" i="43"/>
  <c r="O136" i="43"/>
  <c r="N136" i="43"/>
  <c r="I140" i="43"/>
  <c r="H140" i="43"/>
  <c r="K140" i="43" s="1"/>
  <c r="G140" i="43"/>
  <c r="M144" i="43"/>
  <c r="L144" i="43"/>
  <c r="O144" i="43"/>
  <c r="N144" i="43"/>
  <c r="L137" i="42"/>
  <c r="O137" i="42"/>
  <c r="N137" i="42"/>
  <c r="M137" i="42"/>
  <c r="H141" i="42"/>
  <c r="G141" i="42"/>
  <c r="I141" i="42"/>
  <c r="L145" i="42"/>
  <c r="O145" i="42"/>
  <c r="N145" i="42"/>
  <c r="M145" i="42"/>
  <c r="H137" i="43"/>
  <c r="G137" i="43"/>
  <c r="I137" i="43"/>
  <c r="L141" i="43"/>
  <c r="O141" i="43"/>
  <c r="N141" i="43"/>
  <c r="M141" i="43"/>
  <c r="H145" i="43"/>
  <c r="K145" i="43" s="1"/>
  <c r="G145" i="43"/>
  <c r="I145" i="43"/>
  <c r="D8" i="44"/>
  <c r="D12" i="44"/>
  <c r="D16" i="44"/>
  <c r="D20" i="44"/>
  <c r="D10" i="45"/>
  <c r="D14" i="45"/>
  <c r="D18" i="45"/>
  <c r="D8" i="46"/>
  <c r="D12" i="46"/>
  <c r="D16" i="46"/>
  <c r="D20" i="46"/>
  <c r="G138" i="42"/>
  <c r="I138" i="42"/>
  <c r="H138" i="42"/>
  <c r="K138" i="42" s="1"/>
  <c r="O142" i="42"/>
  <c r="N142" i="42"/>
  <c r="M142" i="42"/>
  <c r="L142" i="42"/>
  <c r="H6" i="43"/>
  <c r="G16" i="43"/>
  <c r="J6" i="43"/>
  <c r="I6" i="43"/>
  <c r="P6" i="43"/>
  <c r="T6" i="43"/>
  <c r="O16" i="43"/>
  <c r="S6" i="43"/>
  <c r="R6" i="43"/>
  <c r="Q6" i="43"/>
  <c r="F7" i="43"/>
  <c r="L8" i="43"/>
  <c r="N8" i="43"/>
  <c r="M8" i="43"/>
  <c r="H10" i="43"/>
  <c r="J10" i="43"/>
  <c r="I10" i="43"/>
  <c r="P10" i="43"/>
  <c r="T10" i="43"/>
  <c r="S10" i="43"/>
  <c r="R10" i="43"/>
  <c r="Q10" i="43"/>
  <c r="F11" i="43"/>
  <c r="L12" i="43"/>
  <c r="N12" i="43"/>
  <c r="M12" i="43"/>
  <c r="H14" i="43"/>
  <c r="J14" i="43"/>
  <c r="I14" i="43"/>
  <c r="P14" i="43"/>
  <c r="T14" i="43"/>
  <c r="S14" i="43"/>
  <c r="R14" i="43"/>
  <c r="Q14" i="43"/>
  <c r="F15" i="43"/>
  <c r="O138" i="43"/>
  <c r="N138" i="43"/>
  <c r="M138" i="43"/>
  <c r="L138" i="43"/>
  <c r="G142" i="43"/>
  <c r="I142" i="43"/>
  <c r="H142" i="43"/>
  <c r="O139" i="42"/>
  <c r="N139" i="42"/>
  <c r="M139" i="42"/>
  <c r="L139" i="42"/>
  <c r="I143" i="42"/>
  <c r="H143" i="42"/>
  <c r="K143" i="42" s="1"/>
  <c r="G143" i="42"/>
  <c r="I139" i="43"/>
  <c r="H139" i="43"/>
  <c r="K139" i="43" s="1"/>
  <c r="G139" i="43"/>
  <c r="O143" i="43"/>
  <c r="N143" i="43"/>
  <c r="M143" i="43"/>
  <c r="L143" i="43"/>
  <c r="D9" i="44"/>
  <c r="D13" i="44"/>
  <c r="D17" i="44"/>
  <c r="D11" i="45"/>
  <c r="D15" i="45"/>
  <c r="D19" i="45"/>
  <c r="D9" i="46"/>
  <c r="D13" i="46"/>
  <c r="D17" i="46"/>
  <c r="M6" i="2"/>
  <c r="T6" i="6"/>
  <c r="F65" i="8"/>
  <c r="F57" i="8"/>
  <c r="F87" i="8"/>
  <c r="F60" i="8"/>
  <c r="F58" i="8"/>
  <c r="F61" i="8"/>
  <c r="F53" i="8"/>
  <c r="F52" i="8"/>
  <c r="F55" i="8"/>
  <c r="F56" i="8"/>
  <c r="F62" i="8"/>
  <c r="F63" i="8"/>
  <c r="F64" i="8"/>
  <c r="F59" i="8"/>
  <c r="N56" i="2"/>
  <c r="M56" i="2"/>
  <c r="L56" i="2"/>
  <c r="K56" i="2"/>
  <c r="J56" i="2"/>
  <c r="F54" i="8"/>
  <c r="O8" i="10"/>
  <c r="N8" i="10"/>
  <c r="E18" i="2"/>
  <c r="E17" i="2"/>
  <c r="X5" i="12"/>
  <c r="W5" i="12"/>
  <c r="V5" i="12"/>
  <c r="U5" i="12"/>
  <c r="J6" i="2"/>
  <c r="N6" i="2"/>
  <c r="J31" i="2"/>
  <c r="N31" i="2"/>
  <c r="M31" i="2"/>
  <c r="L31" i="2"/>
  <c r="L6" i="5"/>
  <c r="T6" i="5"/>
  <c r="W6" i="6"/>
  <c r="F37" i="8"/>
  <c r="H82" i="8"/>
  <c r="H85" i="8"/>
  <c r="H77" i="8"/>
  <c r="H83" i="8"/>
  <c r="H75" i="8"/>
  <c r="H86" i="8"/>
  <c r="H78" i="8"/>
  <c r="H74" i="8"/>
  <c r="F109" i="8"/>
  <c r="F122" i="8"/>
  <c r="H125" i="8"/>
  <c r="J128" i="8"/>
  <c r="L146" i="8"/>
  <c r="F166" i="8"/>
  <c r="H169" i="8"/>
  <c r="J172" i="8"/>
  <c r="L190" i="8"/>
  <c r="J216" i="8"/>
  <c r="L236" i="8"/>
  <c r="H254" i="8"/>
  <c r="H282" i="8"/>
  <c r="J280" i="8"/>
  <c r="L278" i="8"/>
  <c r="H274" i="8"/>
  <c r="H285" i="8"/>
  <c r="J283" i="8"/>
  <c r="L281" i="8"/>
  <c r="H277" i="8"/>
  <c r="J275" i="8"/>
  <c r="L273" i="8"/>
  <c r="L284" i="8"/>
  <c r="H280" i="8"/>
  <c r="J278" i="8"/>
  <c r="L276" i="8"/>
  <c r="H283" i="8"/>
  <c r="J281" i="8"/>
  <c r="L279" i="8"/>
  <c r="H275" i="8"/>
  <c r="J273" i="8"/>
  <c r="J284" i="8"/>
  <c r="L282" i="8"/>
  <c r="H278" i="8"/>
  <c r="J276" i="8"/>
  <c r="L274" i="8"/>
  <c r="L285" i="8"/>
  <c r="H281" i="8"/>
  <c r="J279" i="8"/>
  <c r="L277" i="8"/>
  <c r="H273" i="8"/>
  <c r="J274" i="8"/>
  <c r="H284" i="8"/>
  <c r="F80" i="10"/>
  <c r="F83" i="10"/>
  <c r="F75" i="10"/>
  <c r="F74" i="10"/>
  <c r="F86" i="10"/>
  <c r="F78" i="10"/>
  <c r="F81" i="10"/>
  <c r="F84" i="10"/>
  <c r="F76" i="10"/>
  <c r="F87" i="10"/>
  <c r="F79" i="10"/>
  <c r="F82" i="10"/>
  <c r="U6" i="5"/>
  <c r="F284" i="8"/>
  <c r="F276" i="8"/>
  <c r="F262" i="8"/>
  <c r="F254" i="8"/>
  <c r="F240" i="8"/>
  <c r="F232" i="8"/>
  <c r="F218" i="8"/>
  <c r="F210" i="8"/>
  <c r="F279" i="8"/>
  <c r="F257" i="8"/>
  <c r="F235" i="8"/>
  <c r="F213" i="8"/>
  <c r="F191" i="8"/>
  <c r="F169" i="8"/>
  <c r="F147" i="8"/>
  <c r="F125" i="8"/>
  <c r="F103" i="8"/>
  <c r="F38" i="8"/>
  <c r="F282" i="8"/>
  <c r="F274" i="8"/>
  <c r="F260" i="8"/>
  <c r="F252" i="8"/>
  <c r="F238" i="8"/>
  <c r="F230" i="8"/>
  <c r="F216" i="8"/>
  <c r="F208" i="8"/>
  <c r="F194" i="8"/>
  <c r="F186" i="8"/>
  <c r="F172" i="8"/>
  <c r="F164" i="8"/>
  <c r="F150" i="8"/>
  <c r="F142" i="8"/>
  <c r="F128" i="8"/>
  <c r="F120" i="8"/>
  <c r="F106" i="8"/>
  <c r="F98" i="8"/>
  <c r="F41" i="8"/>
  <c r="F33" i="8"/>
  <c r="F14" i="8"/>
  <c r="F285" i="8"/>
  <c r="F277" i="8"/>
  <c r="F263" i="8"/>
  <c r="F255" i="8"/>
  <c r="F241" i="8"/>
  <c r="F233" i="8"/>
  <c r="F219" i="8"/>
  <c r="F211" i="8"/>
  <c r="F197" i="8"/>
  <c r="F189" i="8"/>
  <c r="F175" i="8"/>
  <c r="F167" i="8"/>
  <c r="F153" i="8"/>
  <c r="F145" i="8"/>
  <c r="F131" i="8"/>
  <c r="F123" i="8"/>
  <c r="F280" i="8"/>
  <c r="F258" i="8"/>
  <c r="F236" i="8"/>
  <c r="F214" i="8"/>
  <c r="F192" i="8"/>
  <c r="F170" i="8"/>
  <c r="F148" i="8"/>
  <c r="F126" i="8"/>
  <c r="F104" i="8"/>
  <c r="F39" i="8"/>
  <c r="F31" i="8"/>
  <c r="F20" i="8"/>
  <c r="F12" i="8"/>
  <c r="F283" i="8"/>
  <c r="F275" i="8"/>
  <c r="F261" i="8"/>
  <c r="F253" i="8"/>
  <c r="F239" i="8"/>
  <c r="F231" i="8"/>
  <c r="F217" i="8"/>
  <c r="F209" i="8"/>
  <c r="F195" i="8"/>
  <c r="F187" i="8"/>
  <c r="F173" i="8"/>
  <c r="F165" i="8"/>
  <c r="F151" i="8"/>
  <c r="F143" i="8"/>
  <c r="F129" i="8"/>
  <c r="F121" i="8"/>
  <c r="F107" i="8"/>
  <c r="F99" i="8"/>
  <c r="F42" i="8"/>
  <c r="F34" i="8"/>
  <c r="F15" i="8"/>
  <c r="F36" i="8"/>
  <c r="F108" i="8"/>
  <c r="J120" i="8"/>
  <c r="F127" i="8"/>
  <c r="H130" i="8"/>
  <c r="H153" i="8"/>
  <c r="J151" i="8"/>
  <c r="L149" i="8"/>
  <c r="H145" i="8"/>
  <c r="J143" i="8"/>
  <c r="L141" i="8"/>
  <c r="L152" i="8"/>
  <c r="H148" i="8"/>
  <c r="J146" i="8"/>
  <c r="L144" i="8"/>
  <c r="H151" i="8"/>
  <c r="J149" i="8"/>
  <c r="L147" i="8"/>
  <c r="H143" i="8"/>
  <c r="J141" i="8"/>
  <c r="J152" i="8"/>
  <c r="L150" i="8"/>
  <c r="H146" i="8"/>
  <c r="J144" i="8"/>
  <c r="L142" i="8"/>
  <c r="L153" i="8"/>
  <c r="H149" i="8"/>
  <c r="J147" i="8"/>
  <c r="L145" i="8"/>
  <c r="H141" i="8"/>
  <c r="J148" i="8"/>
  <c r="L151" i="8"/>
  <c r="J164" i="8"/>
  <c r="F171" i="8"/>
  <c r="H174" i="8"/>
  <c r="H197" i="8"/>
  <c r="J195" i="8"/>
  <c r="L193" i="8"/>
  <c r="H189" i="8"/>
  <c r="J187" i="8"/>
  <c r="L185" i="8"/>
  <c r="L196" i="8"/>
  <c r="H192" i="8"/>
  <c r="J190" i="8"/>
  <c r="L188" i="8"/>
  <c r="H195" i="8"/>
  <c r="J193" i="8"/>
  <c r="L191" i="8"/>
  <c r="H187" i="8"/>
  <c r="J185" i="8"/>
  <c r="J196" i="8"/>
  <c r="L194" i="8"/>
  <c r="H190" i="8"/>
  <c r="J188" i="8"/>
  <c r="L186" i="8"/>
  <c r="L197" i="8"/>
  <c r="H193" i="8"/>
  <c r="J191" i="8"/>
  <c r="L189" i="8"/>
  <c r="H185" i="8"/>
  <c r="J192" i="8"/>
  <c r="L195" i="8"/>
  <c r="F207" i="8"/>
  <c r="L209" i="8"/>
  <c r="J219" i="8"/>
  <c r="F237" i="8"/>
  <c r="H105" i="10"/>
  <c r="H97" i="10"/>
  <c r="H108" i="10"/>
  <c r="H100" i="10"/>
  <c r="H96" i="10"/>
  <c r="H103" i="10"/>
  <c r="H106" i="10"/>
  <c r="H98" i="10"/>
  <c r="H109" i="10"/>
  <c r="H101" i="10"/>
  <c r="H104" i="10"/>
  <c r="H107" i="10"/>
  <c r="H99" i="10"/>
  <c r="G17" i="2"/>
  <c r="V6" i="5"/>
  <c r="I6" i="6"/>
  <c r="F35" i="8"/>
  <c r="L59" i="8"/>
  <c r="L62" i="8"/>
  <c r="L54" i="8"/>
  <c r="L52" i="8"/>
  <c r="L87" i="8"/>
  <c r="L60" i="8"/>
  <c r="L63" i="8"/>
  <c r="L55" i="8"/>
  <c r="L65" i="8"/>
  <c r="H81" i="8"/>
  <c r="F97" i="8"/>
  <c r="F119" i="8"/>
  <c r="H122" i="8"/>
  <c r="L143" i="8"/>
  <c r="H150" i="8"/>
  <c r="J153" i="8"/>
  <c r="F163" i="8"/>
  <c r="H166" i="8"/>
  <c r="L187" i="8"/>
  <c r="H194" i="8"/>
  <c r="J197" i="8"/>
  <c r="F212" i="8"/>
  <c r="L214" i="8"/>
  <c r="H232" i="8"/>
  <c r="H260" i="8"/>
  <c r="J258" i="8"/>
  <c r="L256" i="8"/>
  <c r="H252" i="8"/>
  <c r="H263" i="8"/>
  <c r="J261" i="8"/>
  <c r="L259" i="8"/>
  <c r="H255" i="8"/>
  <c r="J253" i="8"/>
  <c r="L251" i="8"/>
  <c r="L262" i="8"/>
  <c r="H258" i="8"/>
  <c r="J256" i="8"/>
  <c r="L254" i="8"/>
  <c r="H261" i="8"/>
  <c r="J259" i="8"/>
  <c r="L257" i="8"/>
  <c r="H253" i="8"/>
  <c r="J251" i="8"/>
  <c r="J262" i="8"/>
  <c r="L260" i="8"/>
  <c r="H256" i="8"/>
  <c r="J254" i="8"/>
  <c r="L252" i="8"/>
  <c r="L263" i="8"/>
  <c r="H259" i="8"/>
  <c r="J257" i="8"/>
  <c r="L255" i="8"/>
  <c r="H251" i="8"/>
  <c r="J252" i="8"/>
  <c r="H262" i="8"/>
  <c r="J282" i="8"/>
  <c r="D53" i="12"/>
  <c r="D54" i="12"/>
  <c r="D55" i="12"/>
  <c r="R20" i="13"/>
  <c r="J6" i="6"/>
  <c r="F40" i="8"/>
  <c r="N52" i="8"/>
  <c r="O74" i="8"/>
  <c r="N74" i="8"/>
  <c r="F102" i="8"/>
  <c r="F124" i="8"/>
  <c r="F152" i="8"/>
  <c r="F168" i="8"/>
  <c r="F196" i="8"/>
  <c r="F215" i="8"/>
  <c r="L217" i="8"/>
  <c r="F273" i="8"/>
  <c r="K6" i="6"/>
  <c r="S6" i="6"/>
  <c r="F9" i="8"/>
  <c r="F11" i="8"/>
  <c r="F101" i="8"/>
  <c r="L124" i="8"/>
  <c r="F144" i="8"/>
  <c r="H147" i="8"/>
  <c r="J150" i="8"/>
  <c r="L168" i="8"/>
  <c r="F188" i="8"/>
  <c r="H191" i="8"/>
  <c r="J194" i="8"/>
  <c r="H210" i="8"/>
  <c r="H238" i="8"/>
  <c r="J236" i="8"/>
  <c r="L234" i="8"/>
  <c r="H230" i="8"/>
  <c r="H241" i="8"/>
  <c r="J239" i="8"/>
  <c r="L237" i="8"/>
  <c r="H233" i="8"/>
  <c r="J231" i="8"/>
  <c r="L229" i="8"/>
  <c r="L240" i="8"/>
  <c r="H236" i="8"/>
  <c r="J234" i="8"/>
  <c r="L232" i="8"/>
  <c r="H239" i="8"/>
  <c r="J237" i="8"/>
  <c r="L235" i="8"/>
  <c r="H231" i="8"/>
  <c r="J229" i="8"/>
  <c r="J240" i="8"/>
  <c r="L238" i="8"/>
  <c r="H234" i="8"/>
  <c r="J232" i="8"/>
  <c r="L230" i="8"/>
  <c r="L241" i="8"/>
  <c r="H237" i="8"/>
  <c r="J235" i="8"/>
  <c r="L233" i="8"/>
  <c r="H229" i="8"/>
  <c r="J230" i="8"/>
  <c r="H240" i="8"/>
  <c r="F278" i="8"/>
  <c r="V9" i="14"/>
  <c r="U9" i="14"/>
  <c r="T9" i="14"/>
  <c r="L6" i="6"/>
  <c r="F100" i="8"/>
  <c r="H131" i="8"/>
  <c r="J129" i="8"/>
  <c r="L127" i="8"/>
  <c r="H123" i="8"/>
  <c r="J121" i="8"/>
  <c r="L119" i="8"/>
  <c r="L130" i="8"/>
  <c r="H126" i="8"/>
  <c r="J124" i="8"/>
  <c r="L122" i="8"/>
  <c r="H129" i="8"/>
  <c r="J127" i="8"/>
  <c r="L125" i="8"/>
  <c r="H121" i="8"/>
  <c r="J119" i="8"/>
  <c r="J130" i="8"/>
  <c r="L128" i="8"/>
  <c r="H124" i="8"/>
  <c r="J122" i="8"/>
  <c r="L120" i="8"/>
  <c r="L131" i="8"/>
  <c r="H127" i="8"/>
  <c r="J125" i="8"/>
  <c r="L123" i="8"/>
  <c r="H119" i="8"/>
  <c r="J126" i="8"/>
  <c r="L129" i="8"/>
  <c r="F149" i="8"/>
  <c r="H175" i="8"/>
  <c r="J173" i="8"/>
  <c r="L171" i="8"/>
  <c r="H167" i="8"/>
  <c r="J165" i="8"/>
  <c r="L163" i="8"/>
  <c r="L174" i="8"/>
  <c r="H170" i="8"/>
  <c r="J168" i="8"/>
  <c r="L166" i="8"/>
  <c r="H173" i="8"/>
  <c r="J171" i="8"/>
  <c r="L169" i="8"/>
  <c r="H165" i="8"/>
  <c r="J163" i="8"/>
  <c r="J174" i="8"/>
  <c r="L172" i="8"/>
  <c r="H168" i="8"/>
  <c r="J166" i="8"/>
  <c r="L164" i="8"/>
  <c r="L175" i="8"/>
  <c r="H171" i="8"/>
  <c r="J169" i="8"/>
  <c r="L167" i="8"/>
  <c r="H163" i="8"/>
  <c r="J170" i="8"/>
  <c r="L173" i="8"/>
  <c r="F193" i="8"/>
  <c r="H216" i="8"/>
  <c r="J214" i="8"/>
  <c r="L212" i="8"/>
  <c r="H208" i="8"/>
  <c r="H219" i="8"/>
  <c r="J217" i="8"/>
  <c r="L215" i="8"/>
  <c r="H211" i="8"/>
  <c r="J209" i="8"/>
  <c r="L207" i="8"/>
  <c r="L218" i="8"/>
  <c r="H214" i="8"/>
  <c r="J212" i="8"/>
  <c r="L210" i="8"/>
  <c r="H217" i="8"/>
  <c r="J215" i="8"/>
  <c r="L213" i="8"/>
  <c r="H209" i="8"/>
  <c r="J207" i="8"/>
  <c r="J218" i="8"/>
  <c r="L216" i="8"/>
  <c r="H212" i="8"/>
  <c r="J210" i="8"/>
  <c r="L208" i="8"/>
  <c r="L219" i="8"/>
  <c r="H215" i="8"/>
  <c r="J213" i="8"/>
  <c r="L211" i="8"/>
  <c r="H207" i="8"/>
  <c r="H213" i="8"/>
  <c r="F251" i="8"/>
  <c r="F281" i="8"/>
  <c r="M79" i="3"/>
  <c r="M152" i="3"/>
  <c r="M6" i="6"/>
  <c r="U6" i="6"/>
  <c r="F18" i="8"/>
  <c r="F21" i="8"/>
  <c r="F43" i="8"/>
  <c r="F105" i="8"/>
  <c r="L121" i="8"/>
  <c r="H128" i="8"/>
  <c r="J131" i="8"/>
  <c r="F141" i="8"/>
  <c r="H144" i="8"/>
  <c r="L165" i="8"/>
  <c r="H172" i="8"/>
  <c r="J175" i="8"/>
  <c r="F185" i="8"/>
  <c r="H188" i="8"/>
  <c r="J208" i="8"/>
  <c r="H218" i="8"/>
  <c r="F256" i="8"/>
  <c r="G90" i="13"/>
  <c r="G104" i="13"/>
  <c r="G118" i="13"/>
  <c r="G132" i="13"/>
  <c r="G146" i="13"/>
  <c r="G34" i="13"/>
  <c r="G160" i="13"/>
  <c r="G48" i="13"/>
  <c r="G62" i="13"/>
  <c r="G20" i="13"/>
  <c r="G76" i="13"/>
  <c r="J57" i="8"/>
  <c r="H59" i="8"/>
  <c r="J65" i="8"/>
  <c r="J76" i="8"/>
  <c r="F80" i="8"/>
  <c r="L82" i="8"/>
  <c r="J84" i="8"/>
  <c r="F8" i="10"/>
  <c r="F9" i="10"/>
  <c r="L11" i="10"/>
  <c r="J13" i="10"/>
  <c r="H15" i="10"/>
  <c r="F17" i="10"/>
  <c r="L19" i="10"/>
  <c r="J21" i="10"/>
  <c r="H30" i="10"/>
  <c r="J32" i="10"/>
  <c r="H34" i="10"/>
  <c r="F36" i="10"/>
  <c r="L38" i="10"/>
  <c r="J40" i="10"/>
  <c r="H42" i="10"/>
  <c r="J52" i="10"/>
  <c r="F55" i="10"/>
  <c r="L57" i="10"/>
  <c r="J59" i="10"/>
  <c r="H61" i="10"/>
  <c r="F63" i="10"/>
  <c r="L65" i="10"/>
  <c r="L76" i="10"/>
  <c r="H80" i="10"/>
  <c r="L84" i="10"/>
  <c r="J86" i="10"/>
  <c r="N96" i="10"/>
  <c r="J97" i="10"/>
  <c r="F101" i="10"/>
  <c r="L103" i="10"/>
  <c r="J105" i="10"/>
  <c r="F109" i="10"/>
  <c r="G53" i="12"/>
  <c r="G57" i="12" s="1"/>
  <c r="C55" i="12"/>
  <c r="E56" i="12"/>
  <c r="W13" i="12"/>
  <c r="W18" i="12"/>
  <c r="W22" i="12"/>
  <c r="W26" i="12"/>
  <c r="W30" i="12"/>
  <c r="W34" i="12"/>
  <c r="W38" i="12"/>
  <c r="W42" i="12"/>
  <c r="W46" i="12"/>
  <c r="W50" i="12"/>
  <c r="W54" i="12"/>
  <c r="S20" i="13"/>
  <c r="Q20" i="13"/>
  <c r="M7" i="16"/>
  <c r="L7" i="16"/>
  <c r="K7" i="16"/>
  <c r="J7" i="16"/>
  <c r="I7" i="16"/>
  <c r="J54" i="8"/>
  <c r="J62" i="8"/>
  <c r="F77" i="8"/>
  <c r="L79" i="8"/>
  <c r="F85" i="8"/>
  <c r="H8" i="10"/>
  <c r="J10" i="10"/>
  <c r="H12" i="10"/>
  <c r="F14" i="10"/>
  <c r="L16" i="10"/>
  <c r="J18" i="10"/>
  <c r="H20" i="10"/>
  <c r="J30" i="10"/>
  <c r="H31" i="10"/>
  <c r="F33" i="10"/>
  <c r="L35" i="10"/>
  <c r="J37" i="10"/>
  <c r="H39" i="10"/>
  <c r="F41" i="10"/>
  <c r="L43" i="10"/>
  <c r="L54" i="10"/>
  <c r="J56" i="10"/>
  <c r="H58" i="10"/>
  <c r="F60" i="10"/>
  <c r="L62" i="10"/>
  <c r="J64" i="10"/>
  <c r="N74" i="10"/>
  <c r="J75" i="10"/>
  <c r="H77" i="10"/>
  <c r="L81" i="10"/>
  <c r="J83" i="10"/>
  <c r="H85" i="10"/>
  <c r="O96" i="10"/>
  <c r="F98" i="10"/>
  <c r="L100" i="10"/>
  <c r="J102" i="10"/>
  <c r="F106" i="10"/>
  <c r="L108" i="10"/>
  <c r="N5" i="12"/>
  <c r="W7" i="12"/>
  <c r="F56" i="12"/>
  <c r="W12" i="12"/>
  <c r="I6" i="13"/>
  <c r="T20" i="13"/>
  <c r="F62" i="13"/>
  <c r="F11" i="10"/>
  <c r="L13" i="10"/>
  <c r="F19" i="10"/>
  <c r="L21" i="10"/>
  <c r="H36" i="10"/>
  <c r="J53" i="10"/>
  <c r="J61" i="10"/>
  <c r="L97" i="10"/>
  <c r="F103" i="10"/>
  <c r="L105" i="10"/>
  <c r="C54" i="12"/>
  <c r="G56" i="12"/>
  <c r="W11" i="12"/>
  <c r="W17" i="12"/>
  <c r="W21" i="12"/>
  <c r="W25" i="12"/>
  <c r="W29" i="12"/>
  <c r="W33" i="12"/>
  <c r="W37" i="12"/>
  <c r="W41" i="12"/>
  <c r="W45" i="12"/>
  <c r="W49" i="12"/>
  <c r="W53" i="12"/>
  <c r="W57" i="12"/>
  <c r="J6" i="13"/>
  <c r="U20" i="13"/>
  <c r="K9" i="14"/>
  <c r="J9" i="14"/>
  <c r="I9" i="14"/>
  <c r="J56" i="8"/>
  <c r="J64" i="8"/>
  <c r="J75" i="8"/>
  <c r="L81" i="8"/>
  <c r="L8" i="10"/>
  <c r="L10" i="10"/>
  <c r="J12" i="10"/>
  <c r="F16" i="10"/>
  <c r="L18" i="10"/>
  <c r="J20" i="10"/>
  <c r="N30" i="10"/>
  <c r="J31" i="10"/>
  <c r="H33" i="10"/>
  <c r="F35" i="10"/>
  <c r="L37" i="10"/>
  <c r="H41" i="10"/>
  <c r="O52" i="10"/>
  <c r="F54" i="10"/>
  <c r="L56" i="10"/>
  <c r="J58" i="10"/>
  <c r="L64" i="10"/>
  <c r="L75" i="10"/>
  <c r="J77" i="10"/>
  <c r="H79" i="10"/>
  <c r="L83" i="10"/>
  <c r="H87" i="10"/>
  <c r="F100" i="10"/>
  <c r="L102" i="10"/>
  <c r="J104" i="10"/>
  <c r="F108" i="10"/>
  <c r="W6" i="12"/>
  <c r="F55" i="12"/>
  <c r="W10" i="12"/>
  <c r="A15" i="12"/>
  <c r="C146" i="13"/>
  <c r="C34" i="13"/>
  <c r="C160" i="13"/>
  <c r="C48" i="13"/>
  <c r="C62" i="13"/>
  <c r="C20" i="13"/>
  <c r="C76" i="13"/>
  <c r="C90" i="13"/>
  <c r="C104" i="13"/>
  <c r="C118" i="13"/>
  <c r="K6" i="13"/>
  <c r="J53" i="8"/>
  <c r="L78" i="8"/>
  <c r="J9" i="10"/>
  <c r="F13" i="10"/>
  <c r="L15" i="10"/>
  <c r="O30" i="10"/>
  <c r="L34" i="10"/>
  <c r="L42" i="10"/>
  <c r="L53" i="10"/>
  <c r="J55" i="10"/>
  <c r="L61" i="10"/>
  <c r="L80" i="10"/>
  <c r="F96" i="10"/>
  <c r="F97" i="10"/>
  <c r="L99" i="10"/>
  <c r="J101" i="10"/>
  <c r="F105" i="10"/>
  <c r="I5" i="12"/>
  <c r="C53" i="12"/>
  <c r="C57" i="12" s="1"/>
  <c r="E54" i="12"/>
  <c r="E57" i="12" s="1"/>
  <c r="G55" i="12"/>
  <c r="A14" i="12"/>
  <c r="W16" i="12"/>
  <c r="W20" i="12"/>
  <c r="W24" i="12"/>
  <c r="W28" i="12"/>
  <c r="W32" i="12"/>
  <c r="W36" i="12"/>
  <c r="W40" i="12"/>
  <c r="W44" i="12"/>
  <c r="W48" i="12"/>
  <c r="W52" i="12"/>
  <c r="W56" i="12"/>
  <c r="D160" i="13"/>
  <c r="D48" i="13"/>
  <c r="D62" i="13"/>
  <c r="D20" i="13"/>
  <c r="D76" i="13"/>
  <c r="D90" i="13"/>
  <c r="D104" i="13"/>
  <c r="D118" i="13"/>
  <c r="D132" i="13"/>
  <c r="L6" i="13"/>
  <c r="W6" i="13"/>
  <c r="D146" i="13"/>
  <c r="L12" i="10"/>
  <c r="F102" i="10"/>
  <c r="W9" i="12"/>
  <c r="E62" i="13"/>
  <c r="E20" i="13"/>
  <c r="E76" i="13"/>
  <c r="E90" i="13"/>
  <c r="E104" i="13"/>
  <c r="E118" i="13"/>
  <c r="E132" i="13"/>
  <c r="E146" i="13"/>
  <c r="E34" i="13"/>
  <c r="F99" i="10"/>
  <c r="K5" i="12"/>
  <c r="F76" i="13"/>
  <c r="F90" i="13"/>
  <c r="F104" i="13"/>
  <c r="F118" i="13"/>
  <c r="F132" i="13"/>
  <c r="F146" i="13"/>
  <c r="F34" i="13"/>
  <c r="F160" i="13"/>
  <c r="F48" i="13"/>
  <c r="Y7" i="15"/>
  <c r="R21" i="15"/>
  <c r="U21" i="16"/>
  <c r="O23" i="14"/>
  <c r="Z7" i="15"/>
  <c r="S21" i="15"/>
  <c r="P23" i="14"/>
  <c r="AA7" i="15"/>
  <c r="T21" i="15"/>
  <c r="Q9" i="16"/>
  <c r="Q23" i="14"/>
  <c r="U21" i="15"/>
  <c r="R23" i="14"/>
  <c r="J7" i="15"/>
  <c r="S21" i="16"/>
  <c r="M7" i="17"/>
  <c r="L7" i="17"/>
  <c r="K7" i="17"/>
  <c r="J7" i="17"/>
  <c r="I7" i="17"/>
  <c r="F161" i="19"/>
  <c r="F149" i="19"/>
  <c r="F147" i="19"/>
  <c r="F135" i="19"/>
  <c r="F133" i="19"/>
  <c r="F121" i="19"/>
  <c r="F119" i="19"/>
  <c r="F107" i="19"/>
  <c r="F105" i="19"/>
  <c r="F91" i="19"/>
  <c r="F79" i="19"/>
  <c r="F77" i="19"/>
  <c r="F65" i="19"/>
  <c r="F63" i="19"/>
  <c r="F51" i="19"/>
  <c r="F49" i="19"/>
  <c r="F37" i="19"/>
  <c r="F35" i="19"/>
  <c r="F23" i="19"/>
  <c r="F21" i="19"/>
  <c r="E7" i="19"/>
  <c r="F93" i="19"/>
  <c r="F9" i="19"/>
  <c r="H7" i="19"/>
  <c r="U21" i="17"/>
  <c r="C51" i="17"/>
  <c r="D65" i="17"/>
  <c r="C77" i="17"/>
  <c r="E79" i="17"/>
  <c r="D91" i="17"/>
  <c r="F93" i="17"/>
  <c r="E105" i="17"/>
  <c r="G107" i="17"/>
  <c r="F119" i="17"/>
  <c r="G133" i="17"/>
  <c r="D51" i="17"/>
  <c r="C63" i="17"/>
  <c r="E65" i="17"/>
  <c r="D77" i="17"/>
  <c r="F79" i="17"/>
  <c r="E91" i="17"/>
  <c r="G93" i="17"/>
  <c r="F105" i="17"/>
  <c r="G119" i="17"/>
  <c r="C149" i="17"/>
  <c r="Q9" i="17"/>
  <c r="E51" i="17"/>
  <c r="D63" i="17"/>
  <c r="F65" i="17"/>
  <c r="E77" i="17"/>
  <c r="G79" i="17"/>
  <c r="F91" i="17"/>
  <c r="G105" i="17"/>
  <c r="C135" i="17"/>
  <c r="D149" i="17"/>
  <c r="C161" i="17"/>
  <c r="W7" i="17"/>
  <c r="R9" i="17"/>
  <c r="F51" i="17"/>
  <c r="E63" i="17"/>
  <c r="G65" i="17"/>
  <c r="F77" i="17"/>
  <c r="G91" i="17"/>
  <c r="C121" i="17"/>
  <c r="D135" i="17"/>
  <c r="C147" i="17"/>
  <c r="E149" i="17"/>
  <c r="D161" i="17"/>
  <c r="X7" i="17"/>
  <c r="S9" i="17"/>
  <c r="Q21" i="17"/>
  <c r="G51" i="17"/>
  <c r="F63" i="17"/>
  <c r="G77" i="17"/>
  <c r="C107" i="17"/>
  <c r="D121" i="17"/>
  <c r="C133" i="17"/>
  <c r="E135" i="17"/>
  <c r="D147" i="17"/>
  <c r="F149" i="17"/>
  <c r="E161" i="17"/>
  <c r="T9" i="17"/>
  <c r="R21" i="17"/>
  <c r="G63" i="17"/>
  <c r="C93" i="17"/>
  <c r="D107" i="17"/>
  <c r="C119" i="17"/>
  <c r="E121" i="17"/>
  <c r="D133" i="17"/>
  <c r="F135" i="17"/>
  <c r="E147" i="17"/>
  <c r="G149" i="17"/>
  <c r="F161" i="17"/>
  <c r="R6" i="18"/>
  <c r="Z6" i="18"/>
  <c r="S21" i="17"/>
  <c r="C79" i="17"/>
  <c r="D93" i="17"/>
  <c r="C105" i="17"/>
  <c r="E107" i="17"/>
  <c r="D119" i="17"/>
  <c r="F121" i="17"/>
  <c r="E133" i="17"/>
  <c r="G135" i="17"/>
  <c r="F147" i="17"/>
  <c r="N9" i="19"/>
  <c r="N161" i="19"/>
  <c r="N149" i="19"/>
  <c r="N147" i="19"/>
  <c r="N135" i="19"/>
  <c r="N133" i="19"/>
  <c r="N121" i="19"/>
  <c r="N119" i="19"/>
  <c r="N107" i="19"/>
  <c r="N105" i="19"/>
  <c r="N91" i="19"/>
  <c r="N79" i="19"/>
  <c r="N77" i="19"/>
  <c r="N65" i="19"/>
  <c r="N63" i="19"/>
  <c r="N51" i="19"/>
  <c r="N49" i="19"/>
  <c r="N37" i="19"/>
  <c r="N35" i="19"/>
  <c r="N23" i="19"/>
  <c r="N21" i="19"/>
  <c r="M7" i="19"/>
  <c r="N93" i="19"/>
  <c r="V9" i="19"/>
  <c r="V161" i="19"/>
  <c r="V149" i="19"/>
  <c r="V147" i="19"/>
  <c r="V135" i="19"/>
  <c r="V133" i="19"/>
  <c r="V121" i="19"/>
  <c r="V119" i="19"/>
  <c r="V107" i="19"/>
  <c r="V105" i="19"/>
  <c r="V91" i="19"/>
  <c r="V79" i="19"/>
  <c r="V77" i="19"/>
  <c r="V65" i="19"/>
  <c r="V63" i="19"/>
  <c r="V51" i="19"/>
  <c r="V49" i="19"/>
  <c r="V37" i="19"/>
  <c r="V35" i="19"/>
  <c r="V23" i="19"/>
  <c r="V21" i="19"/>
  <c r="U7" i="19"/>
  <c r="J7" i="19"/>
  <c r="R7" i="19"/>
  <c r="J8" i="21"/>
  <c r="T8" i="21"/>
  <c r="H150" i="24"/>
  <c r="J148" i="24"/>
  <c r="L146" i="24"/>
  <c r="H142" i="24"/>
  <c r="H153" i="24"/>
  <c r="J151" i="24"/>
  <c r="L149" i="24"/>
  <c r="F147" i="24"/>
  <c r="H145" i="24"/>
  <c r="J143" i="24"/>
  <c r="L141" i="24"/>
  <c r="L152" i="24"/>
  <c r="H148" i="24"/>
  <c r="J146" i="24"/>
  <c r="L144" i="24"/>
  <c r="F153" i="24"/>
  <c r="H151" i="24"/>
  <c r="J149" i="24"/>
  <c r="L147" i="24"/>
  <c r="F145" i="24"/>
  <c r="H143" i="24"/>
  <c r="J141" i="24"/>
  <c r="J152" i="24"/>
  <c r="L150" i="24"/>
  <c r="H146" i="24"/>
  <c r="J144" i="24"/>
  <c r="L142" i="24"/>
  <c r="L153" i="24"/>
  <c r="H149" i="24"/>
  <c r="J147" i="24"/>
  <c r="L145" i="24"/>
  <c r="H141" i="24"/>
  <c r="H152" i="24"/>
  <c r="J150" i="24"/>
  <c r="L148" i="24"/>
  <c r="H144" i="24"/>
  <c r="J142" i="24"/>
  <c r="H147" i="24"/>
  <c r="L151" i="24"/>
  <c r="F141" i="24"/>
  <c r="J145" i="24"/>
  <c r="F149" i="24"/>
  <c r="J153" i="24"/>
  <c r="L143" i="24"/>
  <c r="M22" i="21"/>
  <c r="M7" i="22"/>
  <c r="AB7" i="22"/>
  <c r="AA7" i="22"/>
  <c r="Z7" i="22"/>
  <c r="Y7" i="22"/>
  <c r="X7" i="22"/>
  <c r="T21" i="22"/>
  <c r="L173" i="24"/>
  <c r="H216" i="24"/>
  <c r="J214" i="24"/>
  <c r="L212" i="24"/>
  <c r="H208" i="24"/>
  <c r="H219" i="24"/>
  <c r="J217" i="24"/>
  <c r="L215" i="24"/>
  <c r="F213" i="24"/>
  <c r="H211" i="24"/>
  <c r="J209" i="24"/>
  <c r="L207" i="24"/>
  <c r="L218" i="24"/>
  <c r="H214" i="24"/>
  <c r="J212" i="24"/>
  <c r="L210" i="24"/>
  <c r="F219" i="24"/>
  <c r="H217" i="24"/>
  <c r="J215" i="24"/>
  <c r="L213" i="24"/>
  <c r="F211" i="24"/>
  <c r="H209" i="24"/>
  <c r="J207" i="24"/>
  <c r="J218" i="24"/>
  <c r="L216" i="24"/>
  <c r="H212" i="24"/>
  <c r="J210" i="24"/>
  <c r="L208" i="24"/>
  <c r="L219" i="24"/>
  <c r="H215" i="24"/>
  <c r="J213" i="24"/>
  <c r="L211" i="24"/>
  <c r="H207" i="24"/>
  <c r="H218" i="24"/>
  <c r="J216" i="24"/>
  <c r="L214" i="24"/>
  <c r="H210" i="24"/>
  <c r="J208" i="24"/>
  <c r="F266" i="24"/>
  <c r="L257" i="24"/>
  <c r="J267" i="24"/>
  <c r="U21" i="22"/>
  <c r="F152" i="24"/>
  <c r="J189" i="24"/>
  <c r="F263" i="24"/>
  <c r="L30" i="25"/>
  <c r="J30" i="25"/>
  <c r="V21" i="22"/>
  <c r="H172" i="24"/>
  <c r="J170" i="24"/>
  <c r="L168" i="24"/>
  <c r="H164" i="24"/>
  <c r="H175" i="24"/>
  <c r="J173" i="24"/>
  <c r="L171" i="24"/>
  <c r="F169" i="24"/>
  <c r="H167" i="24"/>
  <c r="J165" i="24"/>
  <c r="L163" i="24"/>
  <c r="L174" i="24"/>
  <c r="H170" i="24"/>
  <c r="J168" i="24"/>
  <c r="L166" i="24"/>
  <c r="F175" i="24"/>
  <c r="H173" i="24"/>
  <c r="J171" i="24"/>
  <c r="L169" i="24"/>
  <c r="F167" i="24"/>
  <c r="H165" i="24"/>
  <c r="J163" i="24"/>
  <c r="J174" i="24"/>
  <c r="L172" i="24"/>
  <c r="H168" i="24"/>
  <c r="J166" i="24"/>
  <c r="L164" i="24"/>
  <c r="L175" i="24"/>
  <c r="H171" i="24"/>
  <c r="J169" i="24"/>
  <c r="L167" i="24"/>
  <c r="H163" i="24"/>
  <c r="H174" i="24"/>
  <c r="J172" i="24"/>
  <c r="L170" i="24"/>
  <c r="H166" i="24"/>
  <c r="J164" i="24"/>
  <c r="F185" i="24"/>
  <c r="F8" i="25"/>
  <c r="D8" i="25"/>
  <c r="O8" i="25"/>
  <c r="L165" i="24"/>
  <c r="J175" i="24"/>
  <c r="L195" i="24"/>
  <c r="H238" i="24"/>
  <c r="J236" i="24"/>
  <c r="L234" i="24"/>
  <c r="H230" i="24"/>
  <c r="H241" i="24"/>
  <c r="J239" i="24"/>
  <c r="L237" i="24"/>
  <c r="F235" i="24"/>
  <c r="H233" i="24"/>
  <c r="J231" i="24"/>
  <c r="L229" i="24"/>
  <c r="L240" i="24"/>
  <c r="H236" i="24"/>
  <c r="J234" i="24"/>
  <c r="L232" i="24"/>
  <c r="F241" i="24"/>
  <c r="H239" i="24"/>
  <c r="J237" i="24"/>
  <c r="L235" i="24"/>
  <c r="F233" i="24"/>
  <c r="H231" i="24"/>
  <c r="J229" i="24"/>
  <c r="J240" i="24"/>
  <c r="L238" i="24"/>
  <c r="H234" i="24"/>
  <c r="J232" i="24"/>
  <c r="L230" i="24"/>
  <c r="L241" i="24"/>
  <c r="H237" i="24"/>
  <c r="J235" i="24"/>
  <c r="L233" i="24"/>
  <c r="H229" i="24"/>
  <c r="H240" i="24"/>
  <c r="J238" i="24"/>
  <c r="L236" i="24"/>
  <c r="H232" i="24"/>
  <c r="J230" i="24"/>
  <c r="J259" i="24"/>
  <c r="H128" i="24"/>
  <c r="J126" i="24"/>
  <c r="L124" i="24"/>
  <c r="H120" i="24"/>
  <c r="H131" i="24"/>
  <c r="J129" i="24"/>
  <c r="L127" i="24"/>
  <c r="F125" i="24"/>
  <c r="H123" i="24"/>
  <c r="J121" i="24"/>
  <c r="L119" i="24"/>
  <c r="L130" i="24"/>
  <c r="H126" i="24"/>
  <c r="J124" i="24"/>
  <c r="L122" i="24"/>
  <c r="F131" i="24"/>
  <c r="H129" i="24"/>
  <c r="J127" i="24"/>
  <c r="L125" i="24"/>
  <c r="F123" i="24"/>
  <c r="H121" i="24"/>
  <c r="J119" i="24"/>
  <c r="J130" i="24"/>
  <c r="L128" i="24"/>
  <c r="H124" i="24"/>
  <c r="J122" i="24"/>
  <c r="L120" i="24"/>
  <c r="L131" i="24"/>
  <c r="H127" i="24"/>
  <c r="J125" i="24"/>
  <c r="L123" i="24"/>
  <c r="H119" i="24"/>
  <c r="H130" i="24"/>
  <c r="J128" i="24"/>
  <c r="L126" i="24"/>
  <c r="H122" i="24"/>
  <c r="J120" i="24"/>
  <c r="F174" i="24"/>
  <c r="F171" i="24"/>
  <c r="J211" i="24"/>
  <c r="L231" i="24"/>
  <c r="J241" i="24"/>
  <c r="F255" i="24"/>
  <c r="L8" i="24"/>
  <c r="J8" i="24"/>
  <c r="H194" i="24"/>
  <c r="J192" i="24"/>
  <c r="L190" i="24"/>
  <c r="H186" i="24"/>
  <c r="H197" i="24"/>
  <c r="J195" i="24"/>
  <c r="L193" i="24"/>
  <c r="F191" i="24"/>
  <c r="H189" i="24"/>
  <c r="J187" i="24"/>
  <c r="L185" i="24"/>
  <c r="L196" i="24"/>
  <c r="H192" i="24"/>
  <c r="J190" i="24"/>
  <c r="L188" i="24"/>
  <c r="F197" i="24"/>
  <c r="H195" i="24"/>
  <c r="J193" i="24"/>
  <c r="L191" i="24"/>
  <c r="F189" i="24"/>
  <c r="H187" i="24"/>
  <c r="J185" i="24"/>
  <c r="J196" i="24"/>
  <c r="L194" i="24"/>
  <c r="H190" i="24"/>
  <c r="J188" i="24"/>
  <c r="L186" i="24"/>
  <c r="L197" i="24"/>
  <c r="H193" i="24"/>
  <c r="J191" i="24"/>
  <c r="L189" i="24"/>
  <c r="H185" i="24"/>
  <c r="H196" i="24"/>
  <c r="J194" i="24"/>
  <c r="L192" i="24"/>
  <c r="H188" i="24"/>
  <c r="J186" i="24"/>
  <c r="R21" i="22"/>
  <c r="J167" i="24"/>
  <c r="L187" i="24"/>
  <c r="J197" i="24"/>
  <c r="H264" i="24"/>
  <c r="J262" i="24"/>
  <c r="L260" i="24"/>
  <c r="H256" i="24"/>
  <c r="H267" i="24"/>
  <c r="J265" i="24"/>
  <c r="L263" i="24"/>
  <c r="F261" i="24"/>
  <c r="H259" i="24"/>
  <c r="J257" i="24"/>
  <c r="L255" i="24"/>
  <c r="L266" i="24"/>
  <c r="H262" i="24"/>
  <c r="J260" i="24"/>
  <c r="L258" i="24"/>
  <c r="F267" i="24"/>
  <c r="H265" i="24"/>
  <c r="J263" i="24"/>
  <c r="L261" i="24"/>
  <c r="F259" i="24"/>
  <c r="H257" i="24"/>
  <c r="J255" i="24"/>
  <c r="J266" i="24"/>
  <c r="L264" i="24"/>
  <c r="H260" i="24"/>
  <c r="J258" i="24"/>
  <c r="L256" i="24"/>
  <c r="L267" i="24"/>
  <c r="H263" i="24"/>
  <c r="J261" i="24"/>
  <c r="L259" i="24"/>
  <c r="H255" i="24"/>
  <c r="H266" i="24"/>
  <c r="J264" i="24"/>
  <c r="L262" i="24"/>
  <c r="H258" i="24"/>
  <c r="J256" i="24"/>
  <c r="H261" i="24"/>
  <c r="F10" i="24"/>
  <c r="F18" i="24"/>
  <c r="F37" i="24"/>
  <c r="D52" i="24"/>
  <c r="H54" i="24"/>
  <c r="F56" i="24"/>
  <c r="L58" i="24"/>
  <c r="J60" i="24"/>
  <c r="H62" i="24"/>
  <c r="F64" i="24"/>
  <c r="F74" i="24"/>
  <c r="F75" i="24"/>
  <c r="L77" i="24"/>
  <c r="J79" i="24"/>
  <c r="H81" i="24"/>
  <c r="F83" i="24"/>
  <c r="L85" i="24"/>
  <c r="J87" i="24"/>
  <c r="F102" i="24"/>
  <c r="F124" i="24"/>
  <c r="F146" i="24"/>
  <c r="F168" i="24"/>
  <c r="F190" i="24"/>
  <c r="F212" i="24"/>
  <c r="F234" i="24"/>
  <c r="F260" i="24"/>
  <c r="F15" i="24"/>
  <c r="F42" i="24"/>
  <c r="F52" i="24"/>
  <c r="F53" i="24"/>
  <c r="L55" i="24"/>
  <c r="J57" i="24"/>
  <c r="F61" i="24"/>
  <c r="L63" i="24"/>
  <c r="J65" i="24"/>
  <c r="H74" i="24"/>
  <c r="H78" i="24"/>
  <c r="L82" i="24"/>
  <c r="H86" i="24"/>
  <c r="F99" i="24"/>
  <c r="F107" i="24"/>
  <c r="F121" i="24"/>
  <c r="F129" i="24"/>
  <c r="F143" i="24"/>
  <c r="F151" i="24"/>
  <c r="F165" i="24"/>
  <c r="F173" i="24"/>
  <c r="F187" i="24"/>
  <c r="F195" i="24"/>
  <c r="F209" i="24"/>
  <c r="F217" i="24"/>
  <c r="F231" i="24"/>
  <c r="F239" i="24"/>
  <c r="F257" i="24"/>
  <c r="F265" i="24"/>
  <c r="L8" i="25"/>
  <c r="F12" i="24"/>
  <c r="F20" i="24"/>
  <c r="F30" i="24"/>
  <c r="F31" i="24"/>
  <c r="F39" i="24"/>
  <c r="H52" i="24"/>
  <c r="J54" i="24"/>
  <c r="H56" i="24"/>
  <c r="F58" i="24"/>
  <c r="L60" i="24"/>
  <c r="J62" i="24"/>
  <c r="H64" i="24"/>
  <c r="H75" i="24"/>
  <c r="F77" i="24"/>
  <c r="L79" i="24"/>
  <c r="J81" i="24"/>
  <c r="H83" i="24"/>
  <c r="F85" i="24"/>
  <c r="L87" i="24"/>
  <c r="F104" i="24"/>
  <c r="F126" i="24"/>
  <c r="F148" i="24"/>
  <c r="F170" i="24"/>
  <c r="F192" i="24"/>
  <c r="F214" i="24"/>
  <c r="F236" i="24"/>
  <c r="F262" i="24"/>
  <c r="F8" i="24"/>
  <c r="F9" i="24"/>
  <c r="F17" i="24"/>
  <c r="F55" i="24"/>
  <c r="J59" i="24"/>
  <c r="F63" i="24"/>
  <c r="L76" i="24"/>
  <c r="H80" i="24"/>
  <c r="L84" i="24"/>
  <c r="F109" i="24"/>
  <c r="F14" i="24"/>
  <c r="F33" i="24"/>
  <c r="F41" i="24"/>
  <c r="L54" i="24"/>
  <c r="J56" i="24"/>
  <c r="H58" i="24"/>
  <c r="F60" i="24"/>
  <c r="L62" i="24"/>
  <c r="J64" i="24"/>
  <c r="J75" i="24"/>
  <c r="H77" i="24"/>
  <c r="L81" i="24"/>
  <c r="H85" i="24"/>
  <c r="F87" i="24"/>
  <c r="F98" i="24"/>
  <c r="F106" i="24"/>
  <c r="F120" i="24"/>
  <c r="F128" i="24"/>
  <c r="F142" i="24"/>
  <c r="F150" i="24"/>
  <c r="F164" i="24"/>
  <c r="F172" i="24"/>
  <c r="F186" i="24"/>
  <c r="F194" i="24"/>
  <c r="F208" i="24"/>
  <c r="F216" i="24"/>
  <c r="F230" i="24"/>
  <c r="F238" i="24"/>
  <c r="F256" i="24"/>
  <c r="F264" i="24"/>
  <c r="F11" i="24"/>
  <c r="F19" i="24"/>
  <c r="J53" i="24"/>
  <c r="F57" i="24"/>
  <c r="J61" i="24"/>
  <c r="F65" i="24"/>
  <c r="L78" i="24"/>
  <c r="H82" i="24"/>
  <c r="L86" i="24"/>
  <c r="F103" i="24"/>
  <c r="H30" i="25"/>
  <c r="F30" i="25"/>
  <c r="O74" i="25"/>
  <c r="N74" i="25"/>
  <c r="F54" i="24"/>
  <c r="L56" i="24"/>
  <c r="L75" i="24"/>
  <c r="F100" i="24"/>
  <c r="F122" i="24"/>
  <c r="F144" i="24"/>
  <c r="F166" i="24"/>
  <c r="F188" i="24"/>
  <c r="F210" i="24"/>
  <c r="F232" i="24"/>
  <c r="F258" i="24"/>
  <c r="N52" i="25"/>
  <c r="L52" i="25"/>
  <c r="O30" i="25"/>
  <c r="L34" i="25"/>
  <c r="L42" i="25"/>
  <c r="L53" i="25"/>
  <c r="L61" i="25"/>
  <c r="L80" i="25"/>
  <c r="F96" i="25"/>
  <c r="L99" i="25"/>
  <c r="L107" i="25"/>
  <c r="K6" i="26"/>
  <c r="J6" i="27"/>
  <c r="L39" i="25"/>
  <c r="L58" i="25"/>
  <c r="L77" i="25"/>
  <c r="L85" i="25"/>
  <c r="L104" i="25"/>
  <c r="L6" i="26"/>
  <c r="K6" i="27"/>
  <c r="D30" i="25"/>
  <c r="L36" i="25"/>
  <c r="L55" i="25"/>
  <c r="L63" i="25"/>
  <c r="L82" i="25"/>
  <c r="L101" i="25"/>
  <c r="L109" i="25"/>
  <c r="M6" i="26"/>
  <c r="L6" i="27"/>
  <c r="L33" i="25"/>
  <c r="L41" i="25"/>
  <c r="H52" i="25"/>
  <c r="L60" i="25"/>
  <c r="J74" i="25"/>
  <c r="L79" i="25"/>
  <c r="L87" i="25"/>
  <c r="L96" i="25"/>
  <c r="L98" i="25"/>
  <c r="L106" i="25"/>
  <c r="L57" i="25"/>
  <c r="L65" i="25"/>
  <c r="L76" i="25"/>
  <c r="L84" i="25"/>
  <c r="L103" i="25"/>
  <c r="L54" i="25"/>
  <c r="L62" i="25"/>
  <c r="L81" i="25"/>
  <c r="L100" i="25"/>
  <c r="L108" i="25"/>
  <c r="L40" i="25"/>
  <c r="L59" i="25"/>
  <c r="L78" i="25"/>
  <c r="L86" i="25"/>
  <c r="L97" i="25"/>
  <c r="C104" i="28"/>
  <c r="C118" i="28"/>
  <c r="C132" i="28"/>
  <c r="C146" i="28"/>
  <c r="C62" i="28"/>
  <c r="C76" i="28"/>
  <c r="K6" i="28"/>
  <c r="D20" i="28"/>
  <c r="E34" i="28"/>
  <c r="F48" i="28"/>
  <c r="D118" i="28"/>
  <c r="D132" i="28"/>
  <c r="D146" i="28"/>
  <c r="D62" i="28"/>
  <c r="D76" i="28"/>
  <c r="D160" i="28"/>
  <c r="D90" i="28"/>
  <c r="L6" i="28"/>
  <c r="H74" i="30"/>
  <c r="F74" i="30"/>
  <c r="E160" i="28"/>
  <c r="E132" i="28"/>
  <c r="E146" i="28"/>
  <c r="E76" i="28"/>
  <c r="E90" i="28"/>
  <c r="E104" i="28"/>
  <c r="M6" i="28"/>
  <c r="F20" i="28"/>
  <c r="G34" i="28"/>
  <c r="F146" i="28"/>
  <c r="F62" i="28"/>
  <c r="F76" i="28"/>
  <c r="F90" i="28"/>
  <c r="F160" i="28"/>
  <c r="F104" i="28"/>
  <c r="F118" i="28"/>
  <c r="G62" i="28"/>
  <c r="G76" i="28"/>
  <c r="G90" i="28"/>
  <c r="G160" i="28"/>
  <c r="G104" i="28"/>
  <c r="G118" i="28"/>
  <c r="G132" i="28"/>
  <c r="C90" i="28"/>
  <c r="G146" i="28"/>
  <c r="F52" i="30"/>
  <c r="O52" i="30"/>
  <c r="I6" i="28"/>
  <c r="D48" i="28"/>
  <c r="D104" i="28"/>
  <c r="J8" i="30"/>
  <c r="F143" i="30"/>
  <c r="O8" i="30"/>
  <c r="J118" i="30"/>
  <c r="H118" i="30"/>
  <c r="J96" i="30"/>
  <c r="H96" i="30"/>
  <c r="L152" i="30"/>
  <c r="F150" i="30"/>
  <c r="H148" i="30"/>
  <c r="J146" i="30"/>
  <c r="L144" i="30"/>
  <c r="J152" i="30"/>
  <c r="L150" i="30"/>
  <c r="F148" i="30"/>
  <c r="H146" i="30"/>
  <c r="J144" i="30"/>
  <c r="L142" i="30"/>
  <c r="H150" i="30"/>
  <c r="J149" i="30"/>
  <c r="L148" i="30"/>
  <c r="F146" i="30"/>
  <c r="F142" i="30"/>
  <c r="J153" i="30"/>
  <c r="H149" i="30"/>
  <c r="H145" i="30"/>
  <c r="L143" i="30"/>
  <c r="J141" i="30"/>
  <c r="J148" i="30"/>
  <c r="L147" i="30"/>
  <c r="F145" i="30"/>
  <c r="H144" i="30"/>
  <c r="F153" i="30"/>
  <c r="H152" i="30"/>
  <c r="L146" i="30"/>
  <c r="F144" i="30"/>
  <c r="H143" i="30"/>
  <c r="J142" i="30"/>
  <c r="H151" i="30"/>
  <c r="F151" i="30"/>
  <c r="L149" i="30"/>
  <c r="L141" i="30"/>
  <c r="F149" i="30"/>
  <c r="J147" i="30"/>
  <c r="H141" i="30"/>
  <c r="H147" i="30"/>
  <c r="L145" i="30"/>
  <c r="F141" i="30"/>
  <c r="F152" i="30"/>
  <c r="J150" i="30"/>
  <c r="H142" i="30"/>
  <c r="L153" i="30"/>
  <c r="F147" i="30"/>
  <c r="J145" i="30"/>
  <c r="H153" i="30"/>
  <c r="L151" i="30"/>
  <c r="J143" i="30"/>
  <c r="J151" i="30"/>
  <c r="J52" i="30"/>
  <c r="F55" i="30"/>
  <c r="L57" i="30"/>
  <c r="J59" i="30"/>
  <c r="H61" i="30"/>
  <c r="F63" i="30"/>
  <c r="L65" i="30"/>
  <c r="L76" i="30"/>
  <c r="J78" i="30"/>
  <c r="H80" i="30"/>
  <c r="F82" i="30"/>
  <c r="L84" i="30"/>
  <c r="J86" i="30"/>
  <c r="N96" i="30"/>
  <c r="N118" i="30"/>
  <c r="L125" i="30"/>
  <c r="J129" i="30"/>
  <c r="H131" i="30"/>
  <c r="H166" i="30"/>
  <c r="L169" i="30"/>
  <c r="H196" i="30"/>
  <c r="L196" i="30"/>
  <c r="F194" i="30"/>
  <c r="H192" i="30"/>
  <c r="J190" i="30"/>
  <c r="L188" i="30"/>
  <c r="F186" i="30"/>
  <c r="F197" i="30"/>
  <c r="H195" i="30"/>
  <c r="J193" i="30"/>
  <c r="L191" i="30"/>
  <c r="F189" i="30"/>
  <c r="H187" i="30"/>
  <c r="J196" i="30"/>
  <c r="L194" i="30"/>
  <c r="F192" i="30"/>
  <c r="H190" i="30"/>
  <c r="J188" i="30"/>
  <c r="L186" i="30"/>
  <c r="J197" i="30"/>
  <c r="F191" i="30"/>
  <c r="F188" i="30"/>
  <c r="F196" i="30"/>
  <c r="F185" i="30"/>
  <c r="H197" i="30"/>
  <c r="L195" i="30"/>
  <c r="J194" i="30"/>
  <c r="L193" i="30"/>
  <c r="J191" i="30"/>
  <c r="L190" i="30"/>
  <c r="L187" i="30"/>
  <c r="H193" i="30"/>
  <c r="F184" i="30"/>
  <c r="L189" i="30"/>
  <c r="O250" i="30"/>
  <c r="N250" i="30"/>
  <c r="L52" i="30"/>
  <c r="L54" i="30"/>
  <c r="J56" i="30"/>
  <c r="H58" i="30"/>
  <c r="F60" i="30"/>
  <c r="L62" i="30"/>
  <c r="J64" i="30"/>
  <c r="N74" i="30"/>
  <c r="J75" i="30"/>
  <c r="H77" i="30"/>
  <c r="F79" i="30"/>
  <c r="L81" i="30"/>
  <c r="J83" i="30"/>
  <c r="H85" i="30"/>
  <c r="F87" i="30"/>
  <c r="F120" i="30"/>
  <c r="L122" i="30"/>
  <c r="J124" i="30"/>
  <c r="H126" i="30"/>
  <c r="F163" i="30"/>
  <c r="H171" i="30"/>
  <c r="H186" i="30"/>
  <c r="F190" i="30"/>
  <c r="H194" i="30"/>
  <c r="L197" i="30"/>
  <c r="J53" i="30"/>
  <c r="L59" i="30"/>
  <c r="J61" i="30"/>
  <c r="L78" i="30"/>
  <c r="J80" i="30"/>
  <c r="L86" i="30"/>
  <c r="H163" i="30"/>
  <c r="L171" i="30"/>
  <c r="F173" i="30"/>
  <c r="O206" i="30"/>
  <c r="N206" i="30"/>
  <c r="L56" i="30"/>
  <c r="J58" i="30"/>
  <c r="L64" i="30"/>
  <c r="L75" i="30"/>
  <c r="J77" i="30"/>
  <c r="L83" i="30"/>
  <c r="J85" i="30"/>
  <c r="O162" i="30"/>
  <c r="N162" i="30"/>
  <c r="J165" i="30"/>
  <c r="L173" i="30"/>
  <c r="H175" i="30"/>
  <c r="L53" i="30"/>
  <c r="J55" i="30"/>
  <c r="H57" i="30"/>
  <c r="F59" i="30"/>
  <c r="L61" i="30"/>
  <c r="J63" i="30"/>
  <c r="H65" i="30"/>
  <c r="H76" i="30"/>
  <c r="F78" i="30"/>
  <c r="L80" i="30"/>
  <c r="J82" i="30"/>
  <c r="L130" i="30"/>
  <c r="F131" i="30"/>
  <c r="H129" i="30"/>
  <c r="J127" i="30"/>
  <c r="J130" i="30"/>
  <c r="L128" i="30"/>
  <c r="F119" i="30"/>
  <c r="L121" i="30"/>
  <c r="J123" i="30"/>
  <c r="H125" i="30"/>
  <c r="H127" i="30"/>
  <c r="L131" i="30"/>
  <c r="F167" i="30"/>
  <c r="J170" i="30"/>
  <c r="L192" i="30"/>
  <c r="J195" i="30"/>
  <c r="J60" i="30"/>
  <c r="L77" i="30"/>
  <c r="J79" i="30"/>
  <c r="L85" i="30"/>
  <c r="J87" i="30"/>
  <c r="O140" i="30"/>
  <c r="N140" i="30"/>
  <c r="L174" i="30"/>
  <c r="F172" i="30"/>
  <c r="H170" i="30"/>
  <c r="J168" i="30"/>
  <c r="L166" i="30"/>
  <c r="F164" i="30"/>
  <c r="J174" i="30"/>
  <c r="L172" i="30"/>
  <c r="F170" i="30"/>
  <c r="H168" i="30"/>
  <c r="J166" i="30"/>
  <c r="L164" i="30"/>
  <c r="F175" i="30"/>
  <c r="H174" i="30"/>
  <c r="L168" i="30"/>
  <c r="F166" i="30"/>
  <c r="H165" i="30"/>
  <c r="J164" i="30"/>
  <c r="J173" i="30"/>
  <c r="H169" i="30"/>
  <c r="L167" i="30"/>
  <c r="F165" i="30"/>
  <c r="L163" i="30"/>
  <c r="F174" i="30"/>
  <c r="H173" i="30"/>
  <c r="J172" i="30"/>
  <c r="H164" i="30"/>
  <c r="J163" i="30"/>
  <c r="H172" i="30"/>
  <c r="J171" i="30"/>
  <c r="L170" i="30"/>
  <c r="F168" i="30"/>
  <c r="L165" i="30"/>
  <c r="H167" i="30"/>
  <c r="J175" i="30"/>
  <c r="J57" i="30"/>
  <c r="L63" i="30"/>
  <c r="J65" i="30"/>
  <c r="J76" i="30"/>
  <c r="J167" i="30"/>
  <c r="F169" i="30"/>
  <c r="L175" i="30"/>
  <c r="H263" i="30"/>
  <c r="J261" i="30"/>
  <c r="L259" i="30"/>
  <c r="F257" i="30"/>
  <c r="H255" i="30"/>
  <c r="F263" i="30"/>
  <c r="J262" i="30"/>
  <c r="L260" i="30"/>
  <c r="F258" i="30"/>
  <c r="H256" i="30"/>
  <c r="J254" i="30"/>
  <c r="H260" i="30"/>
  <c r="J259" i="30"/>
  <c r="L258" i="30"/>
  <c r="F256" i="30"/>
  <c r="J252" i="30"/>
  <c r="L262" i="30"/>
  <c r="J258" i="30"/>
  <c r="L257" i="30"/>
  <c r="F255" i="30"/>
  <c r="H254" i="30"/>
  <c r="H252" i="30"/>
  <c r="J263" i="30"/>
  <c r="L261" i="30"/>
  <c r="H262" i="30"/>
  <c r="L256" i="30"/>
  <c r="F254" i="30"/>
  <c r="F252" i="30"/>
  <c r="H257" i="30"/>
  <c r="J256" i="30"/>
  <c r="L255" i="30"/>
  <c r="H253" i="30"/>
  <c r="J251" i="30"/>
  <c r="F262" i="30"/>
  <c r="H261" i="30"/>
  <c r="J260" i="30"/>
  <c r="L252" i="30"/>
  <c r="F250" i="30"/>
  <c r="H258" i="30"/>
  <c r="H218" i="30"/>
  <c r="J216" i="30"/>
  <c r="L214" i="30"/>
  <c r="F212" i="30"/>
  <c r="H210" i="30"/>
  <c r="J208" i="30"/>
  <c r="F218" i="30"/>
  <c r="H216" i="30"/>
  <c r="J214" i="30"/>
  <c r="L212" i="30"/>
  <c r="F210" i="30"/>
  <c r="H208" i="30"/>
  <c r="L218" i="30"/>
  <c r="F216" i="30"/>
  <c r="H214" i="30"/>
  <c r="J212" i="30"/>
  <c r="L210" i="30"/>
  <c r="F208" i="30"/>
  <c r="F219" i="30"/>
  <c r="H217" i="30"/>
  <c r="J215" i="30"/>
  <c r="L213" i="30"/>
  <c r="F211" i="30"/>
  <c r="H209" i="30"/>
  <c r="J207" i="30"/>
  <c r="J218" i="30"/>
  <c r="L216" i="30"/>
  <c r="F214" i="30"/>
  <c r="H212" i="30"/>
  <c r="J210" i="30"/>
  <c r="L208" i="30"/>
  <c r="L209" i="30"/>
  <c r="H211" i="30"/>
  <c r="J219" i="30"/>
  <c r="H229" i="30"/>
  <c r="L237" i="30"/>
  <c r="F239" i="30"/>
  <c r="F261" i="30"/>
  <c r="L184" i="30"/>
  <c r="L211" i="30"/>
  <c r="H213" i="30"/>
  <c r="O228" i="30"/>
  <c r="N228" i="30"/>
  <c r="J231" i="30"/>
  <c r="L239" i="30"/>
  <c r="H241" i="30"/>
  <c r="F251" i="30"/>
  <c r="L254" i="30"/>
  <c r="F259" i="30"/>
  <c r="O184" i="30"/>
  <c r="J213" i="30"/>
  <c r="F215" i="30"/>
  <c r="L231" i="30"/>
  <c r="H233" i="30"/>
  <c r="H251" i="30"/>
  <c r="H259" i="30"/>
  <c r="F207" i="30"/>
  <c r="H215" i="30"/>
  <c r="H240" i="30"/>
  <c r="J238" i="30"/>
  <c r="L236" i="30"/>
  <c r="F234" i="30"/>
  <c r="H232" i="30"/>
  <c r="J230" i="30"/>
  <c r="F240" i="30"/>
  <c r="H238" i="30"/>
  <c r="J236" i="30"/>
  <c r="L234" i="30"/>
  <c r="F232" i="30"/>
  <c r="H230" i="30"/>
  <c r="L240" i="30"/>
  <c r="F238" i="30"/>
  <c r="H236" i="30"/>
  <c r="J234" i="30"/>
  <c r="L232" i="30"/>
  <c r="F230" i="30"/>
  <c r="F241" i="30"/>
  <c r="H239" i="30"/>
  <c r="J237" i="30"/>
  <c r="L235" i="30"/>
  <c r="F233" i="30"/>
  <c r="H231" i="30"/>
  <c r="J229" i="30"/>
  <c r="J240" i="30"/>
  <c r="L238" i="30"/>
  <c r="F236" i="30"/>
  <c r="H234" i="30"/>
  <c r="J232" i="30"/>
  <c r="L230" i="30"/>
  <c r="F228" i="30"/>
  <c r="J233" i="30"/>
  <c r="F235" i="30"/>
  <c r="L241" i="30"/>
  <c r="L251" i="30"/>
  <c r="F253" i="30"/>
  <c r="J257" i="30"/>
  <c r="N272" i="30"/>
  <c r="L272" i="30"/>
  <c r="H8" i="31"/>
  <c r="F8" i="31"/>
  <c r="H285" i="30"/>
  <c r="J283" i="30"/>
  <c r="L281" i="30"/>
  <c r="F279" i="30"/>
  <c r="H277" i="30"/>
  <c r="J275" i="30"/>
  <c r="L273" i="30"/>
  <c r="F285" i="30"/>
  <c r="H283" i="30"/>
  <c r="J281" i="30"/>
  <c r="L279" i="30"/>
  <c r="F277" i="30"/>
  <c r="H275" i="30"/>
  <c r="J273" i="30"/>
  <c r="J284" i="30"/>
  <c r="L282" i="30"/>
  <c r="F280" i="30"/>
  <c r="H278" i="30"/>
  <c r="J276" i="30"/>
  <c r="L274" i="30"/>
  <c r="J274" i="30"/>
  <c r="J277" i="30"/>
  <c r="J278" i="30"/>
  <c r="J280" i="30"/>
  <c r="H281" i="30"/>
  <c r="H284" i="30"/>
  <c r="J106" i="31"/>
  <c r="J98" i="31"/>
  <c r="J87" i="31"/>
  <c r="J79" i="31"/>
  <c r="J109" i="31"/>
  <c r="J101" i="31"/>
  <c r="J82" i="31"/>
  <c r="J104" i="31"/>
  <c r="J85" i="31"/>
  <c r="J77" i="31"/>
  <c r="J103" i="31"/>
  <c r="J100" i="31"/>
  <c r="J97" i="31"/>
  <c r="J65" i="31"/>
  <c r="J61" i="31"/>
  <c r="J53" i="31"/>
  <c r="J42" i="31"/>
  <c r="J34" i="31"/>
  <c r="L30" i="31"/>
  <c r="J86" i="31"/>
  <c r="J83" i="31"/>
  <c r="J80" i="31"/>
  <c r="J64" i="31"/>
  <c r="J62" i="31"/>
  <c r="J54" i="31"/>
  <c r="J43" i="31"/>
  <c r="J35" i="31"/>
  <c r="J84" i="31"/>
  <c r="J81" i="31"/>
  <c r="J78" i="31"/>
  <c r="J75" i="31"/>
  <c r="J57" i="31"/>
  <c r="J38" i="31"/>
  <c r="J76" i="31"/>
  <c r="J60" i="31"/>
  <c r="J41" i="31"/>
  <c r="J33" i="31"/>
  <c r="J107" i="31"/>
  <c r="J55" i="31"/>
  <c r="J36" i="31"/>
  <c r="J31" i="31"/>
  <c r="F33" i="31"/>
  <c r="H52" i="31"/>
  <c r="J56" i="31"/>
  <c r="L43" i="33"/>
  <c r="L30" i="33"/>
  <c r="F43" i="31"/>
  <c r="F55" i="31"/>
  <c r="J58" i="31"/>
  <c r="J99" i="31"/>
  <c r="F65" i="33"/>
  <c r="F52" i="33"/>
  <c r="L277" i="30"/>
  <c r="L280" i="30"/>
  <c r="L283" i="30"/>
  <c r="L284" i="30"/>
  <c r="J108" i="31"/>
  <c r="O8" i="31"/>
  <c r="N8" i="31"/>
  <c r="J102" i="31"/>
  <c r="D30" i="31"/>
  <c r="L74" i="31"/>
  <c r="J74" i="31"/>
  <c r="D8" i="31"/>
  <c r="F102" i="31"/>
  <c r="F83" i="31"/>
  <c r="F75" i="31"/>
  <c r="F105" i="31"/>
  <c r="F97" i="31"/>
  <c r="F86" i="31"/>
  <c r="F78" i="31"/>
  <c r="F108" i="31"/>
  <c r="F100" i="31"/>
  <c r="F81" i="31"/>
  <c r="F57" i="31"/>
  <c r="F38" i="31"/>
  <c r="F109" i="31"/>
  <c r="F106" i="31"/>
  <c r="F103" i="31"/>
  <c r="F60" i="31"/>
  <c r="F107" i="31"/>
  <c r="F104" i="31"/>
  <c r="F101" i="31"/>
  <c r="F98" i="31"/>
  <c r="F63" i="31"/>
  <c r="F99" i="31"/>
  <c r="F65" i="31"/>
  <c r="F58" i="31"/>
  <c r="F39" i="31"/>
  <c r="F31" i="31"/>
  <c r="F30" i="31"/>
  <c r="F61" i="31"/>
  <c r="F53" i="31"/>
  <c r="F42" i="31"/>
  <c r="F34" i="31"/>
  <c r="F87" i="31"/>
  <c r="F84" i="31"/>
  <c r="F56" i="31"/>
  <c r="F37" i="31"/>
  <c r="F85" i="31"/>
  <c r="F82" i="31"/>
  <c r="F79" i="31"/>
  <c r="F76" i="31"/>
  <c r="F59" i="31"/>
  <c r="F40" i="31"/>
  <c r="F32" i="31"/>
  <c r="F36" i="31"/>
  <c r="F64" i="31"/>
  <c r="F80" i="31"/>
  <c r="L104" i="31"/>
  <c r="L85" i="31"/>
  <c r="L77" i="31"/>
  <c r="L107" i="31"/>
  <c r="L99" i="31"/>
  <c r="L80" i="31"/>
  <c r="L102" i="31"/>
  <c r="L83" i="31"/>
  <c r="L75" i="31"/>
  <c r="L64" i="31"/>
  <c r="O30" i="31"/>
  <c r="L34" i="31"/>
  <c r="H38" i="31"/>
  <c r="L42" i="31"/>
  <c r="L53" i="31"/>
  <c r="H57" i="31"/>
  <c r="L61" i="31"/>
  <c r="L65" i="31"/>
  <c r="H75" i="31"/>
  <c r="H78" i="31"/>
  <c r="L97" i="31"/>
  <c r="L100" i="31"/>
  <c r="L103" i="31"/>
  <c r="L106" i="31"/>
  <c r="L109" i="31"/>
  <c r="H64" i="33"/>
  <c r="H104" i="33"/>
  <c r="H103" i="33"/>
  <c r="H86" i="33"/>
  <c r="H62" i="33"/>
  <c r="H60" i="33"/>
  <c r="H58" i="33"/>
  <c r="H56" i="33"/>
  <c r="H54" i="33"/>
  <c r="H108" i="33"/>
  <c r="H107" i="33"/>
  <c r="H42" i="33"/>
  <c r="H40" i="33"/>
  <c r="H38" i="33"/>
  <c r="H36" i="33"/>
  <c r="H79" i="33"/>
  <c r="H78" i="33"/>
  <c r="H61" i="33"/>
  <c r="H59" i="33"/>
  <c r="H57" i="33"/>
  <c r="H55" i="33"/>
  <c r="H53" i="33"/>
  <c r="H17" i="33"/>
  <c r="H9" i="33"/>
  <c r="H98" i="33"/>
  <c r="H81" i="33"/>
  <c r="H80" i="33"/>
  <c r="H20" i="33"/>
  <c r="H12" i="33"/>
  <c r="H8" i="33"/>
  <c r="H100" i="33"/>
  <c r="H99" i="33"/>
  <c r="H83" i="33"/>
  <c r="H82" i="33"/>
  <c r="H63" i="33"/>
  <c r="H41" i="33"/>
  <c r="H39" i="33"/>
  <c r="H37" i="33"/>
  <c r="H35" i="33"/>
  <c r="H33" i="33"/>
  <c r="H31" i="33"/>
  <c r="H15" i="33"/>
  <c r="J32" i="33"/>
  <c r="L33" i="33"/>
  <c r="H52" i="33"/>
  <c r="L64" i="33"/>
  <c r="L78" i="33"/>
  <c r="L81" i="33"/>
  <c r="H84" i="33"/>
  <c r="L106" i="33"/>
  <c r="H35" i="31"/>
  <c r="L39" i="31"/>
  <c r="H43" i="31"/>
  <c r="H54" i="31"/>
  <c r="L58" i="31"/>
  <c r="H62" i="31"/>
  <c r="L63" i="31"/>
  <c r="H64" i="31"/>
  <c r="H77" i="31"/>
  <c r="H80" i="31"/>
  <c r="H83" i="31"/>
  <c r="H86" i="31"/>
  <c r="N96" i="31"/>
  <c r="L105" i="31"/>
  <c r="L108" i="31"/>
  <c r="J64" i="33"/>
  <c r="J63" i="33"/>
  <c r="J106" i="33"/>
  <c r="J105" i="33"/>
  <c r="J42" i="33"/>
  <c r="J78" i="33"/>
  <c r="J77" i="33"/>
  <c r="J61" i="33"/>
  <c r="J59" i="33"/>
  <c r="J57" i="33"/>
  <c r="J55" i="33"/>
  <c r="J53" i="33"/>
  <c r="J98" i="33"/>
  <c r="J82" i="33"/>
  <c r="J81" i="33"/>
  <c r="J41" i="33"/>
  <c r="J39" i="33"/>
  <c r="J37" i="33"/>
  <c r="J35" i="33"/>
  <c r="J33" i="33"/>
  <c r="J31" i="33"/>
  <c r="J15" i="33"/>
  <c r="J8" i="33"/>
  <c r="J100" i="33"/>
  <c r="J99" i="33"/>
  <c r="J84" i="33"/>
  <c r="J83" i="33"/>
  <c r="J18" i="33"/>
  <c r="J10" i="33"/>
  <c r="J102" i="33"/>
  <c r="J101" i="33"/>
  <c r="J86" i="33"/>
  <c r="J85" i="33"/>
  <c r="J62" i="33"/>
  <c r="J60" i="33"/>
  <c r="J58" i="33"/>
  <c r="J56" i="33"/>
  <c r="J54" i="33"/>
  <c r="J21" i="33"/>
  <c r="J13" i="33"/>
  <c r="L31" i="33"/>
  <c r="J65" i="33"/>
  <c r="L52" i="33"/>
  <c r="H76" i="33"/>
  <c r="H101" i="33"/>
  <c r="H32" i="31"/>
  <c r="H40" i="31"/>
  <c r="H59" i="31"/>
  <c r="H82" i="31"/>
  <c r="H85" i="31"/>
  <c r="L63" i="33"/>
  <c r="L108" i="33"/>
  <c r="L76" i="33"/>
  <c r="L61" i="33"/>
  <c r="L59" i="33"/>
  <c r="L57" i="33"/>
  <c r="L55" i="33"/>
  <c r="L53" i="33"/>
  <c r="L80" i="33"/>
  <c r="L79" i="33"/>
  <c r="L41" i="33"/>
  <c r="L39" i="33"/>
  <c r="L37" i="33"/>
  <c r="L35" i="33"/>
  <c r="L101" i="33"/>
  <c r="L100" i="33"/>
  <c r="L84" i="33"/>
  <c r="L83" i="33"/>
  <c r="L62" i="33"/>
  <c r="L60" i="33"/>
  <c r="L58" i="33"/>
  <c r="L56" i="33"/>
  <c r="L54" i="33"/>
  <c r="L21" i="33"/>
  <c r="L13" i="33"/>
  <c r="L103" i="33"/>
  <c r="L102" i="33"/>
  <c r="L86" i="33"/>
  <c r="L85" i="33"/>
  <c r="L16" i="33"/>
  <c r="L105" i="33"/>
  <c r="L104" i="33"/>
  <c r="L42" i="33"/>
  <c r="L40" i="33"/>
  <c r="L38" i="33"/>
  <c r="L36" i="33"/>
  <c r="L34" i="33"/>
  <c r="L32" i="33"/>
  <c r="L19" i="33"/>
  <c r="L11" i="33"/>
  <c r="J76" i="33"/>
  <c r="J79" i="33"/>
  <c r="D96" i="33"/>
  <c r="J104" i="33"/>
  <c r="J107" i="33"/>
  <c r="L33" i="31"/>
  <c r="H37" i="31"/>
  <c r="L41" i="31"/>
  <c r="H56" i="31"/>
  <c r="L60" i="31"/>
  <c r="L76" i="31"/>
  <c r="L79" i="31"/>
  <c r="L82" i="31"/>
  <c r="H96" i="31"/>
  <c r="J9" i="33"/>
  <c r="H10" i="33"/>
  <c r="J12" i="33"/>
  <c r="H13" i="33"/>
  <c r="H16" i="33"/>
  <c r="H19" i="33"/>
  <c r="N30" i="33"/>
  <c r="O52" i="33"/>
  <c r="N74" i="33"/>
  <c r="O74" i="33"/>
  <c r="L82" i="33"/>
  <c r="H85" i="33"/>
  <c r="L107" i="33"/>
  <c r="H97" i="31"/>
  <c r="L99" i="33"/>
  <c r="F74" i="31"/>
  <c r="H99" i="31"/>
  <c r="H102" i="31"/>
  <c r="L77" i="33"/>
  <c r="J108" i="33"/>
  <c r="H108" i="31"/>
  <c r="H100" i="31"/>
  <c r="H81" i="31"/>
  <c r="H103" i="31"/>
  <c r="H84" i="31"/>
  <c r="H76" i="31"/>
  <c r="H106" i="31"/>
  <c r="H98" i="31"/>
  <c r="H87" i="31"/>
  <c r="H79" i="31"/>
  <c r="H36" i="31"/>
  <c r="H55" i="31"/>
  <c r="H63" i="31"/>
  <c r="O74" i="31"/>
  <c r="H101" i="31"/>
  <c r="H104" i="31"/>
  <c r="H107" i="31"/>
  <c r="N8" i="33"/>
  <c r="L14" i="33"/>
  <c r="L17" i="33"/>
  <c r="L20" i="33"/>
  <c r="J43" i="33"/>
  <c r="J30" i="33"/>
  <c r="AF7" i="35"/>
  <c r="AE7" i="35"/>
  <c r="X29" i="35"/>
  <c r="F8" i="33"/>
  <c r="F9" i="33"/>
  <c r="F17" i="33"/>
  <c r="H30" i="33"/>
  <c r="F53" i="33"/>
  <c r="F55" i="33"/>
  <c r="F57" i="33"/>
  <c r="F59" i="33"/>
  <c r="F61" i="33"/>
  <c r="H65" i="33"/>
  <c r="F80" i="33"/>
  <c r="F81" i="33"/>
  <c r="J96" i="33"/>
  <c r="C109" i="33"/>
  <c r="F14" i="33"/>
  <c r="F74" i="33"/>
  <c r="F78" i="33"/>
  <c r="Y7" i="35"/>
  <c r="F11" i="33"/>
  <c r="F19" i="33"/>
  <c r="F32" i="33"/>
  <c r="F34" i="33"/>
  <c r="F36" i="33"/>
  <c r="F38" i="33"/>
  <c r="F40" i="33"/>
  <c r="F42" i="33"/>
  <c r="C87" i="33"/>
  <c r="F76" i="33"/>
  <c r="F77" i="33"/>
  <c r="F108" i="33"/>
  <c r="I29" i="35"/>
  <c r="H29" i="35"/>
  <c r="F104" i="33"/>
  <c r="F105" i="33"/>
  <c r="P7" i="35"/>
  <c r="F84" i="33"/>
  <c r="F85" i="33"/>
  <c r="F96" i="33"/>
  <c r="F100" i="33"/>
  <c r="F101" i="33"/>
  <c r="AN29" i="35"/>
  <c r="AQ7" i="35"/>
  <c r="AY7" i="35"/>
  <c r="L5" i="37"/>
  <c r="K5" i="37"/>
  <c r="M123" i="37"/>
  <c r="H5" i="38"/>
  <c r="F10" i="38"/>
  <c r="F6" i="38"/>
  <c r="F5" i="38"/>
  <c r="S5" i="38"/>
  <c r="F8" i="38"/>
  <c r="D129" i="37"/>
  <c r="O123" i="37"/>
  <c r="I7" i="35"/>
  <c r="BA7" i="35"/>
  <c r="Y29" i="35"/>
  <c r="T5" i="37"/>
  <c r="S5" i="37"/>
  <c r="Q5" i="37"/>
  <c r="I5" i="38"/>
  <c r="S5" i="39"/>
  <c r="Q5" i="39"/>
  <c r="P5" i="39"/>
  <c r="T5" i="39"/>
  <c r="R5" i="39"/>
  <c r="BB7" i="35"/>
  <c r="H133" i="38"/>
  <c r="G133" i="38"/>
  <c r="I133" i="38"/>
  <c r="F8" i="39"/>
  <c r="F7" i="39"/>
  <c r="F6" i="39"/>
  <c r="F10" i="39"/>
  <c r="F5" i="39"/>
  <c r="P5" i="38"/>
  <c r="N5" i="38"/>
  <c r="L5" i="38"/>
  <c r="O133" i="38"/>
  <c r="M133" i="38"/>
  <c r="L133" i="38"/>
  <c r="K133" i="38"/>
  <c r="N123" i="37"/>
  <c r="R5" i="40"/>
  <c r="S5" i="40"/>
  <c r="G5" i="37"/>
  <c r="K123" i="37"/>
  <c r="R5" i="38"/>
  <c r="P5" i="40"/>
  <c r="L133" i="40"/>
  <c r="H123" i="37"/>
  <c r="O133" i="39"/>
  <c r="N133" i="39"/>
  <c r="I5" i="39"/>
  <c r="H5" i="39"/>
  <c r="K133" i="39"/>
  <c r="F5" i="41"/>
  <c r="F12" i="41"/>
  <c r="F8" i="41"/>
  <c r="F14" i="41"/>
  <c r="F9" i="41"/>
  <c r="F11" i="41"/>
  <c r="F13" i="41"/>
  <c r="I5" i="41"/>
  <c r="F15" i="41"/>
  <c r="F10" i="41"/>
  <c r="F7" i="41"/>
  <c r="M5" i="40"/>
  <c r="Q5" i="40"/>
  <c r="L5" i="40"/>
  <c r="I133" i="40"/>
  <c r="H133" i="40"/>
  <c r="M133" i="40"/>
  <c r="F6" i="40"/>
  <c r="Q5" i="41"/>
  <c r="O135" i="41"/>
  <c r="N135" i="41"/>
  <c r="L135" i="41"/>
  <c r="K135" i="41"/>
  <c r="C146" i="43"/>
  <c r="O135" i="43"/>
  <c r="N135" i="43"/>
  <c r="H5" i="41"/>
  <c r="R5" i="41"/>
  <c r="M135" i="41"/>
  <c r="I5" i="40"/>
  <c r="F7" i="40"/>
  <c r="G135" i="41"/>
  <c r="E146" i="41"/>
  <c r="T5" i="41"/>
  <c r="S5" i="41"/>
  <c r="H135" i="41"/>
  <c r="L5" i="41"/>
  <c r="H5" i="42"/>
  <c r="P5" i="42"/>
  <c r="D16" i="41"/>
  <c r="E146" i="42"/>
  <c r="H135" i="42"/>
  <c r="Q5" i="43"/>
  <c r="P5" i="43"/>
  <c r="N5" i="43"/>
  <c r="M5" i="43"/>
  <c r="L5" i="43"/>
  <c r="C146" i="42"/>
  <c r="F5" i="43"/>
  <c r="G135" i="43"/>
  <c r="H5" i="43"/>
  <c r="D146" i="43"/>
  <c r="N135" i="42"/>
  <c r="E146" i="43"/>
  <c r="D57" i="12" l="1"/>
  <c r="K141" i="42"/>
  <c r="K140" i="42"/>
  <c r="M48" i="17"/>
  <c r="M15" i="17"/>
  <c r="M20" i="17"/>
  <c r="M67" i="17"/>
  <c r="M32" i="17"/>
  <c r="M123" i="16"/>
  <c r="M137" i="16"/>
  <c r="M117" i="16"/>
  <c r="M72" i="16"/>
  <c r="M13" i="16"/>
  <c r="M14" i="16"/>
  <c r="M71" i="16"/>
  <c r="M126" i="16"/>
  <c r="M102" i="16"/>
  <c r="M76" i="16"/>
  <c r="M11" i="16"/>
  <c r="M82" i="16"/>
  <c r="M70" i="16"/>
  <c r="M24" i="16"/>
  <c r="M41" i="16"/>
  <c r="M19" i="17"/>
  <c r="M27" i="17"/>
  <c r="K137" i="43"/>
  <c r="K137" i="42"/>
  <c r="M29" i="17"/>
  <c r="M43" i="17"/>
  <c r="M10" i="17"/>
  <c r="M33" i="17"/>
  <c r="M158" i="16"/>
  <c r="M144" i="16"/>
  <c r="M154" i="16"/>
  <c r="M125" i="16"/>
  <c r="M127" i="16"/>
  <c r="M98" i="16"/>
  <c r="M38" i="16"/>
  <c r="M69" i="16"/>
  <c r="AA15" i="16"/>
  <c r="M100" i="16"/>
  <c r="M40" i="16"/>
  <c r="AA16" i="16"/>
  <c r="M25" i="16"/>
  <c r="M108" i="16"/>
  <c r="M30" i="16"/>
  <c r="M104" i="16"/>
  <c r="M32" i="16"/>
  <c r="M67" i="16"/>
  <c r="M31" i="17"/>
  <c r="M156" i="16"/>
  <c r="M47" i="17"/>
  <c r="T17" i="18"/>
  <c r="M12" i="17"/>
  <c r="M141" i="16"/>
  <c r="M138" i="16"/>
  <c r="M143" i="16"/>
  <c r="M155" i="16"/>
  <c r="M131" i="16"/>
  <c r="AA14" i="17"/>
  <c r="M24" i="17"/>
  <c r="M130" i="16"/>
  <c r="M103" i="16"/>
  <c r="M43" i="16"/>
  <c r="M66" i="16"/>
  <c r="M114" i="16"/>
  <c r="M54" i="16"/>
  <c r="M111" i="16"/>
  <c r="M59" i="16"/>
  <c r="M56" i="16"/>
  <c r="M53" i="16"/>
  <c r="M20" i="16"/>
  <c r="M75" i="16"/>
  <c r="M110" i="16"/>
  <c r="M136" i="16"/>
  <c r="K142" i="43"/>
  <c r="K144" i="43"/>
  <c r="F87" i="33"/>
  <c r="M38" i="17"/>
  <c r="M14" i="17"/>
  <c r="M42" i="17"/>
  <c r="M30" i="17"/>
  <c r="T30" i="18"/>
  <c r="M150" i="16"/>
  <c r="M124" i="16"/>
  <c r="M146" i="16"/>
  <c r="M140" i="16"/>
  <c r="K9" i="18"/>
  <c r="M122" i="16"/>
  <c r="M86" i="16"/>
  <c r="M26" i="16"/>
  <c r="M109" i="16"/>
  <c r="M74" i="16"/>
  <c r="M48" i="16"/>
  <c r="M28" i="16"/>
  <c r="M33" i="16"/>
  <c r="M39" i="16"/>
  <c r="M113" i="16"/>
  <c r="M12" i="16"/>
  <c r="M101" i="16"/>
  <c r="M28" i="17"/>
  <c r="M58" i="17"/>
  <c r="M40" i="17"/>
  <c r="M11" i="17"/>
  <c r="M44" i="17"/>
  <c r="M16" i="17"/>
  <c r="M152" i="16"/>
  <c r="M157" i="16"/>
  <c r="M139" i="16"/>
  <c r="M55" i="16"/>
  <c r="M112" i="16"/>
  <c r="M52" i="16"/>
  <c r="M10" i="16"/>
  <c r="M88" i="16"/>
  <c r="M62" i="16"/>
  <c r="M68" i="16"/>
  <c r="M73" i="16"/>
  <c r="M61" i="16"/>
  <c r="M27" i="16"/>
  <c r="M58" i="16"/>
  <c r="M136" i="17"/>
  <c r="K138" i="43"/>
  <c r="K142" i="42"/>
  <c r="M46" i="17"/>
  <c r="M17" i="17"/>
  <c r="M34" i="17"/>
  <c r="M45" i="17"/>
  <c r="M25" i="17"/>
  <c r="M128" i="16"/>
  <c r="M151" i="16"/>
  <c r="M89" i="16"/>
  <c r="M29" i="16"/>
  <c r="AA11" i="16"/>
  <c r="M118" i="16"/>
  <c r="M83" i="16"/>
  <c r="M31" i="16"/>
  <c r="AA12" i="16"/>
  <c r="M94" i="16"/>
  <c r="M19" i="16"/>
  <c r="M99" i="16"/>
  <c r="M96" i="16"/>
  <c r="M84" i="16"/>
  <c r="M18" i="17"/>
  <c r="M39" i="17"/>
  <c r="M41" i="17"/>
  <c r="M97" i="16"/>
  <c r="M45" i="16"/>
  <c r="M42" i="16"/>
  <c r="M47" i="16"/>
  <c r="AA13" i="16"/>
  <c r="M44" i="16"/>
  <c r="AA14" i="16"/>
  <c r="I141" i="41"/>
  <c r="H141" i="41"/>
  <c r="G141" i="41"/>
  <c r="I144" i="41"/>
  <c r="G144" i="41"/>
  <c r="H144" i="41"/>
  <c r="I136" i="41"/>
  <c r="G136" i="41"/>
  <c r="F146" i="41"/>
  <c r="H136" i="41"/>
  <c r="K136" i="41" s="1"/>
  <c r="N13" i="41"/>
  <c r="L13" i="41"/>
  <c r="M13" i="41"/>
  <c r="N9" i="41"/>
  <c r="L9" i="41"/>
  <c r="M9" i="41"/>
  <c r="R7" i="41"/>
  <c r="P7" i="41"/>
  <c r="Q7" i="41"/>
  <c r="T7" i="41"/>
  <c r="S7" i="41"/>
  <c r="R11" i="41"/>
  <c r="P11" i="41"/>
  <c r="T11" i="41"/>
  <c r="S11" i="41"/>
  <c r="Q11" i="41"/>
  <c r="S15" i="41"/>
  <c r="R15" i="41"/>
  <c r="P15" i="41"/>
  <c r="Q15" i="41"/>
  <c r="T15" i="41"/>
  <c r="J13" i="41"/>
  <c r="I13" i="41"/>
  <c r="H13" i="41"/>
  <c r="T6" i="41"/>
  <c r="R6" i="41"/>
  <c r="Q6" i="41"/>
  <c r="O16" i="41"/>
  <c r="S6" i="41"/>
  <c r="P6" i="41"/>
  <c r="O143" i="41"/>
  <c r="N143" i="41"/>
  <c r="L143" i="41"/>
  <c r="M143" i="41"/>
  <c r="L8" i="39"/>
  <c r="N8" i="39"/>
  <c r="N140" i="41"/>
  <c r="M140" i="41"/>
  <c r="O140" i="41"/>
  <c r="L140" i="41"/>
  <c r="O137" i="41"/>
  <c r="M137" i="41"/>
  <c r="L137" i="41"/>
  <c r="N137" i="41"/>
  <c r="O145" i="41"/>
  <c r="M145" i="41"/>
  <c r="L145" i="41"/>
  <c r="N145" i="41"/>
  <c r="M139" i="41"/>
  <c r="O139" i="41"/>
  <c r="L139" i="41"/>
  <c r="N139" i="41"/>
  <c r="J146" i="41"/>
  <c r="O136" i="41"/>
  <c r="N136" i="41"/>
  <c r="M136" i="41"/>
  <c r="L136" i="41"/>
  <c r="L144" i="41"/>
  <c r="O144" i="41"/>
  <c r="N144" i="41"/>
  <c r="M144" i="41"/>
  <c r="O138" i="41"/>
  <c r="M138" i="41"/>
  <c r="L138" i="41"/>
  <c r="N138" i="41"/>
  <c r="T13" i="41"/>
  <c r="S13" i="41"/>
  <c r="R13" i="41"/>
  <c r="Q13" i="41"/>
  <c r="P13" i="41"/>
  <c r="H12" i="41"/>
  <c r="J12" i="41"/>
  <c r="I12" i="41"/>
  <c r="P8" i="41"/>
  <c r="T8" i="41"/>
  <c r="S8" i="41"/>
  <c r="R8" i="41"/>
  <c r="Q8" i="41"/>
  <c r="J7" i="41"/>
  <c r="H7" i="41"/>
  <c r="I7" i="41"/>
  <c r="J11" i="41"/>
  <c r="H11" i="41"/>
  <c r="I11" i="41"/>
  <c r="J15" i="41"/>
  <c r="H15" i="41"/>
  <c r="I15" i="41"/>
  <c r="N7" i="40"/>
  <c r="M7" i="40"/>
  <c r="L7" i="40"/>
  <c r="L10" i="40"/>
  <c r="N10" i="40"/>
  <c r="M10" i="40"/>
  <c r="L8" i="40"/>
  <c r="N8" i="40"/>
  <c r="N9" i="40"/>
  <c r="L9" i="40"/>
  <c r="N6" i="40"/>
  <c r="M6" i="40"/>
  <c r="L6" i="40"/>
  <c r="E16" i="41"/>
  <c r="F16" i="41" s="1"/>
  <c r="F6" i="41"/>
  <c r="I6" i="39"/>
  <c r="J6" i="39"/>
  <c r="H6" i="39"/>
  <c r="I10" i="39"/>
  <c r="H10" i="39"/>
  <c r="J10" i="39"/>
  <c r="J7" i="39"/>
  <c r="I7" i="39"/>
  <c r="H7" i="39"/>
  <c r="L134" i="39"/>
  <c r="O134" i="39"/>
  <c r="M134" i="39"/>
  <c r="K134" i="39"/>
  <c r="N134" i="39"/>
  <c r="F129" i="37"/>
  <c r="G127" i="37"/>
  <c r="I127" i="37"/>
  <c r="H127" i="37"/>
  <c r="I125" i="37"/>
  <c r="H125" i="37"/>
  <c r="G125" i="37"/>
  <c r="BB17" i="35"/>
  <c r="BA17" i="35"/>
  <c r="AY17" i="35"/>
  <c r="AZ17" i="35"/>
  <c r="AX17" i="35"/>
  <c r="BB16" i="35"/>
  <c r="BA16" i="35"/>
  <c r="AY16" i="35"/>
  <c r="AZ16" i="35"/>
  <c r="AX16" i="35"/>
  <c r="BB15" i="35"/>
  <c r="BA15" i="35"/>
  <c r="AY15" i="35"/>
  <c r="AZ15" i="35"/>
  <c r="AX15" i="35"/>
  <c r="BB14" i="35"/>
  <c r="BA14" i="35"/>
  <c r="AY14" i="35"/>
  <c r="AZ14" i="35"/>
  <c r="AX14" i="35"/>
  <c r="BB13" i="35"/>
  <c r="BA13" i="35"/>
  <c r="AY13" i="35"/>
  <c r="AZ13" i="35"/>
  <c r="AX13" i="35"/>
  <c r="BB12" i="35"/>
  <c r="BA12" i="35"/>
  <c r="AY12" i="35"/>
  <c r="AZ12" i="35"/>
  <c r="AX12" i="35"/>
  <c r="AW22" i="35"/>
  <c r="BB11" i="35"/>
  <c r="BA11" i="35"/>
  <c r="AY11" i="35"/>
  <c r="AZ11" i="35"/>
  <c r="AX11" i="35"/>
  <c r="BB10" i="35"/>
  <c r="BA10" i="35"/>
  <c r="AY10" i="35"/>
  <c r="AZ10" i="35"/>
  <c r="AX10" i="35"/>
  <c r="BB9" i="35"/>
  <c r="BA9" i="35"/>
  <c r="AY9" i="35"/>
  <c r="AZ9" i="35"/>
  <c r="AX9" i="35"/>
  <c r="BB8" i="35"/>
  <c r="BA8" i="35"/>
  <c r="AY8" i="35"/>
  <c r="AZ8" i="35"/>
  <c r="AX8" i="35"/>
  <c r="O127" i="37"/>
  <c r="N127" i="37"/>
  <c r="J129" i="37"/>
  <c r="L127" i="37"/>
  <c r="K127" i="37"/>
  <c r="M127" i="37"/>
  <c r="L126" i="37"/>
  <c r="K126" i="37"/>
  <c r="M126" i="37"/>
  <c r="O126" i="37"/>
  <c r="N126" i="37"/>
  <c r="N124" i="37"/>
  <c r="M124" i="37"/>
  <c r="L124" i="37"/>
  <c r="O124" i="37"/>
  <c r="K128" i="37"/>
  <c r="O128" i="37"/>
  <c r="N128" i="37"/>
  <c r="M128" i="37"/>
  <c r="L128" i="37"/>
  <c r="K134" i="38"/>
  <c r="N134" i="38"/>
  <c r="L134" i="38"/>
  <c r="O134" i="38"/>
  <c r="M134" i="38"/>
  <c r="N7" i="38"/>
  <c r="L7" i="38"/>
  <c r="M7" i="38"/>
  <c r="Y33" i="35"/>
  <c r="X33" i="35"/>
  <c r="AO17" i="35"/>
  <c r="AQ17" i="35"/>
  <c r="AR17" i="35"/>
  <c r="AP17" i="35"/>
  <c r="AN17" i="35"/>
  <c r="AO16" i="35"/>
  <c r="AQ16" i="35"/>
  <c r="AP16" i="35"/>
  <c r="AN16" i="35"/>
  <c r="AR16" i="35"/>
  <c r="AO15" i="35"/>
  <c r="AQ15" i="35"/>
  <c r="AR15" i="35"/>
  <c r="AP15" i="35"/>
  <c r="AN15" i="35"/>
  <c r="AO14" i="35"/>
  <c r="AQ14" i="35"/>
  <c r="AR14" i="35"/>
  <c r="AP14" i="35"/>
  <c r="AN14" i="35"/>
  <c r="AO13" i="35"/>
  <c r="AQ13" i="35"/>
  <c r="AR13" i="35"/>
  <c r="AP13" i="35"/>
  <c r="AN13" i="35"/>
  <c r="AO12" i="35"/>
  <c r="AQ12" i="35"/>
  <c r="AP12" i="35"/>
  <c r="AN12" i="35"/>
  <c r="AR12" i="35"/>
  <c r="AO11" i="35"/>
  <c r="AQ11" i="35"/>
  <c r="AR11" i="35"/>
  <c r="AP11" i="35"/>
  <c r="AN11" i="35"/>
  <c r="AO10" i="35"/>
  <c r="AQ10" i="35"/>
  <c r="AR10" i="35"/>
  <c r="AP10" i="35"/>
  <c r="AN10" i="35"/>
  <c r="AO9" i="35"/>
  <c r="AQ9" i="35"/>
  <c r="AR9" i="35"/>
  <c r="AP9" i="35"/>
  <c r="AN9" i="35"/>
  <c r="AO8" i="35"/>
  <c r="AQ8" i="35"/>
  <c r="AP8" i="35"/>
  <c r="AN8" i="35"/>
  <c r="AR8" i="35"/>
  <c r="I134" i="38"/>
  <c r="H134" i="38"/>
  <c r="G134" i="38"/>
  <c r="S8" i="39"/>
  <c r="R8" i="39"/>
  <c r="Q8" i="39"/>
  <c r="P8" i="39"/>
  <c r="T8" i="39"/>
  <c r="S9" i="39"/>
  <c r="Q9" i="39"/>
  <c r="P9" i="39"/>
  <c r="T9" i="39"/>
  <c r="R9" i="39"/>
  <c r="Q6" i="39"/>
  <c r="S6" i="39"/>
  <c r="P6" i="39"/>
  <c r="R6" i="39"/>
  <c r="T6" i="39"/>
  <c r="Q10" i="39"/>
  <c r="T10" i="39"/>
  <c r="AA20" i="39"/>
  <c r="S10" i="39"/>
  <c r="R10" i="39"/>
  <c r="P10" i="39"/>
  <c r="T7" i="39"/>
  <c r="AA19" i="39" s="1"/>
  <c r="S7" i="39"/>
  <c r="Q7" i="39"/>
  <c r="R7" i="39"/>
  <c r="P7" i="39"/>
  <c r="X37" i="35"/>
  <c r="Y37" i="35"/>
  <c r="X36" i="35"/>
  <c r="Y36" i="35"/>
  <c r="Y31" i="35"/>
  <c r="X31" i="35"/>
  <c r="N10" i="38"/>
  <c r="M10" i="38"/>
  <c r="L10" i="38"/>
  <c r="I17" i="35"/>
  <c r="H17" i="35"/>
  <c r="I16" i="35"/>
  <c r="H16" i="35"/>
  <c r="I15" i="35"/>
  <c r="H15" i="35"/>
  <c r="I14" i="35"/>
  <c r="H14" i="35"/>
  <c r="I13" i="35"/>
  <c r="H13" i="35"/>
  <c r="I12" i="35"/>
  <c r="H12" i="35"/>
  <c r="I11" i="35"/>
  <c r="H11" i="35"/>
  <c r="I10" i="35"/>
  <c r="H10" i="35"/>
  <c r="I9" i="35"/>
  <c r="H9" i="35"/>
  <c r="I8" i="35"/>
  <c r="H8" i="35"/>
  <c r="I35" i="35"/>
  <c r="H35" i="35"/>
  <c r="AO34" i="35"/>
  <c r="AN34" i="35"/>
  <c r="AO31" i="35"/>
  <c r="AN31" i="35"/>
  <c r="AO33" i="35"/>
  <c r="AN33" i="35"/>
  <c r="AO30" i="35"/>
  <c r="AN30" i="35"/>
  <c r="AN35" i="35"/>
  <c r="AO35" i="35"/>
  <c r="AN40" i="35"/>
  <c r="AO40" i="35"/>
  <c r="AO32" i="35"/>
  <c r="AN32" i="35"/>
  <c r="AO37" i="35"/>
  <c r="AN37" i="35"/>
  <c r="AO39" i="35"/>
  <c r="AN39" i="35"/>
  <c r="AO38" i="35"/>
  <c r="AN38" i="35"/>
  <c r="O16" i="35"/>
  <c r="P16" i="35"/>
  <c r="O12" i="35"/>
  <c r="P12" i="35"/>
  <c r="O8" i="35"/>
  <c r="P8" i="35"/>
  <c r="I32" i="35"/>
  <c r="H32" i="35"/>
  <c r="I34" i="35"/>
  <c r="H34" i="35"/>
  <c r="I38" i="35"/>
  <c r="H38" i="35"/>
  <c r="H31" i="35"/>
  <c r="I31" i="35"/>
  <c r="I36" i="35"/>
  <c r="H36" i="35"/>
  <c r="H33" i="35"/>
  <c r="I33" i="35"/>
  <c r="H40" i="35"/>
  <c r="I40" i="35"/>
  <c r="I30" i="35"/>
  <c r="H30" i="35"/>
  <c r="I37" i="35"/>
  <c r="H37" i="35"/>
  <c r="H39" i="35"/>
  <c r="I39" i="35"/>
  <c r="O15" i="35"/>
  <c r="P15" i="35"/>
  <c r="O11" i="35"/>
  <c r="P11" i="35"/>
  <c r="O18" i="35"/>
  <c r="P18" i="35"/>
  <c r="O14" i="35"/>
  <c r="P14" i="35"/>
  <c r="O10" i="35"/>
  <c r="P10" i="35"/>
  <c r="Y8" i="35"/>
  <c r="X8" i="35"/>
  <c r="Y9" i="35"/>
  <c r="X9" i="35"/>
  <c r="Y10" i="35"/>
  <c r="X10" i="35"/>
  <c r="Y11" i="35"/>
  <c r="X11" i="35"/>
  <c r="Y12" i="35"/>
  <c r="X12" i="35"/>
  <c r="Y13" i="35"/>
  <c r="X13" i="35"/>
  <c r="Y14" i="35"/>
  <c r="X14" i="35"/>
  <c r="Y15" i="35"/>
  <c r="X15" i="35"/>
  <c r="Y16" i="35"/>
  <c r="X16" i="35"/>
  <c r="Y17" i="35"/>
  <c r="X17" i="35"/>
  <c r="Y18" i="35"/>
  <c r="X18" i="35"/>
  <c r="F97" i="33"/>
  <c r="E109" i="33"/>
  <c r="F109" i="33" s="1"/>
  <c r="AE11" i="35"/>
  <c r="AF11" i="35"/>
  <c r="AE15" i="35"/>
  <c r="AF15" i="35"/>
  <c r="AE8" i="35"/>
  <c r="AF8" i="35"/>
  <c r="AE12" i="35"/>
  <c r="AF12" i="35"/>
  <c r="AE16" i="35"/>
  <c r="AF16" i="35"/>
  <c r="AE9" i="35"/>
  <c r="AF9" i="35"/>
  <c r="AE13" i="35"/>
  <c r="AF13" i="35"/>
  <c r="AE17" i="35"/>
  <c r="AF17" i="35"/>
  <c r="AE10" i="35"/>
  <c r="AF10" i="35"/>
  <c r="AE14" i="35"/>
  <c r="AF14" i="35"/>
  <c r="AE18" i="35"/>
  <c r="AF18" i="35"/>
  <c r="O108" i="33"/>
  <c r="N108" i="33"/>
  <c r="O84" i="31"/>
  <c r="N84" i="31"/>
  <c r="O64" i="31"/>
  <c r="N64" i="31"/>
  <c r="N76" i="33"/>
  <c r="O76" i="33"/>
  <c r="N75" i="33"/>
  <c r="M87" i="33"/>
  <c r="O75" i="33"/>
  <c r="N86" i="33"/>
  <c r="O86" i="33"/>
  <c r="N82" i="33"/>
  <c r="O82" i="33"/>
  <c r="N83" i="33"/>
  <c r="O83" i="33"/>
  <c r="N78" i="33"/>
  <c r="O78" i="33"/>
  <c r="N79" i="33"/>
  <c r="O79" i="33"/>
  <c r="O53" i="33"/>
  <c r="N53" i="33"/>
  <c r="O55" i="33"/>
  <c r="N55" i="33"/>
  <c r="O57" i="33"/>
  <c r="N57" i="33"/>
  <c r="O59" i="33"/>
  <c r="N59" i="33"/>
  <c r="O61" i="33"/>
  <c r="N61" i="33"/>
  <c r="O54" i="33"/>
  <c r="N54" i="33"/>
  <c r="O56" i="33"/>
  <c r="N56" i="33"/>
  <c r="O58" i="33"/>
  <c r="N58" i="33"/>
  <c r="O60" i="33"/>
  <c r="N60" i="33"/>
  <c r="O63" i="33"/>
  <c r="N63" i="33"/>
  <c r="O62" i="33"/>
  <c r="N62" i="33"/>
  <c r="O64" i="33"/>
  <c r="N64" i="33"/>
  <c r="O31" i="33"/>
  <c r="N31" i="33"/>
  <c r="O9" i="33"/>
  <c r="N9" i="33"/>
  <c r="O17" i="33"/>
  <c r="N17" i="33"/>
  <c r="O106" i="33"/>
  <c r="N106" i="33"/>
  <c r="N107" i="33"/>
  <c r="O107" i="33"/>
  <c r="N14" i="33"/>
  <c r="O14" i="33"/>
  <c r="N104" i="33"/>
  <c r="O104" i="33"/>
  <c r="N105" i="33"/>
  <c r="O105" i="33"/>
  <c r="N11" i="33"/>
  <c r="O11" i="33"/>
  <c r="O19" i="33"/>
  <c r="N19" i="33"/>
  <c r="O102" i="33"/>
  <c r="N102" i="33"/>
  <c r="N103" i="33"/>
  <c r="O103" i="33"/>
  <c r="O98" i="33"/>
  <c r="N98" i="33"/>
  <c r="N99" i="33"/>
  <c r="O99" i="33"/>
  <c r="O63" i="31"/>
  <c r="N63" i="31"/>
  <c r="O58" i="31"/>
  <c r="N58" i="31"/>
  <c r="O39" i="31"/>
  <c r="N39" i="31"/>
  <c r="O31" i="31"/>
  <c r="N31" i="31"/>
  <c r="L97" i="33"/>
  <c r="K109" i="33"/>
  <c r="K87" i="33"/>
  <c r="L87" i="33" s="1"/>
  <c r="L75" i="33"/>
  <c r="O106" i="31"/>
  <c r="N106" i="31"/>
  <c r="O103" i="31"/>
  <c r="N103" i="31"/>
  <c r="I109" i="33"/>
  <c r="J97" i="33"/>
  <c r="O107" i="31"/>
  <c r="N107" i="31"/>
  <c r="O104" i="31"/>
  <c r="N104" i="31"/>
  <c r="O101" i="31"/>
  <c r="N101" i="31"/>
  <c r="O98" i="31"/>
  <c r="N98" i="31"/>
  <c r="O56" i="31"/>
  <c r="N56" i="31"/>
  <c r="O37" i="31"/>
  <c r="N37" i="31"/>
  <c r="O81" i="31"/>
  <c r="N81" i="31"/>
  <c r="O100" i="31"/>
  <c r="N100" i="31"/>
  <c r="O108" i="31"/>
  <c r="N108" i="31"/>
  <c r="N78" i="31"/>
  <c r="O78" i="31"/>
  <c r="N86" i="31"/>
  <c r="O86" i="31"/>
  <c r="N97" i="31"/>
  <c r="O97" i="31"/>
  <c r="N105" i="31"/>
  <c r="O105" i="31"/>
  <c r="O75" i="31"/>
  <c r="N75" i="31"/>
  <c r="O83" i="31"/>
  <c r="N83" i="31"/>
  <c r="O102" i="31"/>
  <c r="N102" i="31"/>
  <c r="O39" i="33"/>
  <c r="N39" i="33"/>
  <c r="O35" i="33"/>
  <c r="N35" i="33"/>
  <c r="O32" i="33"/>
  <c r="N32" i="33"/>
  <c r="O34" i="33"/>
  <c r="N34" i="33"/>
  <c r="O36" i="33"/>
  <c r="N36" i="33"/>
  <c r="O38" i="33"/>
  <c r="N38" i="33"/>
  <c r="O40" i="33"/>
  <c r="N40" i="33"/>
  <c r="O42" i="33"/>
  <c r="N42" i="33"/>
  <c r="O41" i="33"/>
  <c r="N41" i="33"/>
  <c r="H97" i="33"/>
  <c r="G109" i="33"/>
  <c r="H109" i="33" s="1"/>
  <c r="H75" i="33"/>
  <c r="G87" i="33"/>
  <c r="H87" i="33" s="1"/>
  <c r="O59" i="31"/>
  <c r="N59" i="31"/>
  <c r="O40" i="31"/>
  <c r="N40" i="31"/>
  <c r="O32" i="31"/>
  <c r="N32" i="31"/>
  <c r="O276" i="30"/>
  <c r="N276" i="30"/>
  <c r="N274" i="30"/>
  <c r="O274" i="30"/>
  <c r="O273" i="30"/>
  <c r="N273" i="30"/>
  <c r="N280" i="30"/>
  <c r="O280" i="30"/>
  <c r="O277" i="30"/>
  <c r="N277" i="30"/>
  <c r="O279" i="30"/>
  <c r="N279" i="30"/>
  <c r="O231" i="30"/>
  <c r="N231" i="30"/>
  <c r="O236" i="30"/>
  <c r="N236" i="30"/>
  <c r="N233" i="30"/>
  <c r="O233" i="30"/>
  <c r="O230" i="30"/>
  <c r="N230" i="30"/>
  <c r="O238" i="30"/>
  <c r="N238" i="30"/>
  <c r="O232" i="30"/>
  <c r="N232" i="30"/>
  <c r="O240" i="30"/>
  <c r="N240" i="30"/>
  <c r="O234" i="30"/>
  <c r="N234" i="30"/>
  <c r="N213" i="30"/>
  <c r="O213" i="30"/>
  <c r="N262" i="30"/>
  <c r="O262" i="30"/>
  <c r="O239" i="30"/>
  <c r="N239" i="30"/>
  <c r="N229" i="30"/>
  <c r="O229" i="30"/>
  <c r="N261" i="30"/>
  <c r="O261" i="30"/>
  <c r="O217" i="30"/>
  <c r="N217" i="30"/>
  <c r="O214" i="30"/>
  <c r="N214" i="30"/>
  <c r="N211" i="30"/>
  <c r="O211" i="30"/>
  <c r="O208" i="30"/>
  <c r="N208" i="30"/>
  <c r="O216" i="30"/>
  <c r="N216" i="30"/>
  <c r="O210" i="30"/>
  <c r="N210" i="30"/>
  <c r="O218" i="30"/>
  <c r="N218" i="30"/>
  <c r="O212" i="30"/>
  <c r="N212" i="30"/>
  <c r="N253" i="30"/>
  <c r="O253" i="30"/>
  <c r="O254" i="30"/>
  <c r="N254" i="30"/>
  <c r="O259" i="30"/>
  <c r="N259" i="30"/>
  <c r="O252" i="30"/>
  <c r="N252" i="30"/>
  <c r="O255" i="30"/>
  <c r="N255" i="30"/>
  <c r="N260" i="30"/>
  <c r="O260" i="30"/>
  <c r="O256" i="30"/>
  <c r="N256" i="30"/>
  <c r="O258" i="30"/>
  <c r="N258" i="30"/>
  <c r="N257" i="30"/>
  <c r="O257" i="30"/>
  <c r="N165" i="30"/>
  <c r="O165" i="30"/>
  <c r="N173" i="30"/>
  <c r="O173" i="30"/>
  <c r="O174" i="30"/>
  <c r="N174" i="30"/>
  <c r="O166" i="30"/>
  <c r="N166" i="30"/>
  <c r="N171" i="30"/>
  <c r="O171" i="30"/>
  <c r="N167" i="30"/>
  <c r="O167" i="30"/>
  <c r="O170" i="30"/>
  <c r="N170" i="30"/>
  <c r="O164" i="30"/>
  <c r="N164" i="30"/>
  <c r="O172" i="30"/>
  <c r="N172" i="30"/>
  <c r="O188" i="30"/>
  <c r="N188" i="30"/>
  <c r="O168" i="30"/>
  <c r="N168" i="30"/>
  <c r="O130" i="30"/>
  <c r="N130" i="30"/>
  <c r="O129" i="30"/>
  <c r="N129" i="30"/>
  <c r="O119" i="30"/>
  <c r="N119" i="30"/>
  <c r="N126" i="30"/>
  <c r="O126" i="30"/>
  <c r="O78" i="30"/>
  <c r="N78" i="30"/>
  <c r="O59" i="30"/>
  <c r="N59" i="30"/>
  <c r="O163" i="30"/>
  <c r="N163" i="30"/>
  <c r="N169" i="30"/>
  <c r="O169" i="30"/>
  <c r="O128" i="30"/>
  <c r="N128" i="30"/>
  <c r="O120" i="30"/>
  <c r="N120" i="30"/>
  <c r="O79" i="30"/>
  <c r="N79" i="30"/>
  <c r="O60" i="30"/>
  <c r="N60" i="30"/>
  <c r="O191" i="30"/>
  <c r="N191" i="30"/>
  <c r="O185" i="30"/>
  <c r="N185" i="30"/>
  <c r="O196" i="30"/>
  <c r="N196" i="30"/>
  <c r="O187" i="30"/>
  <c r="N187" i="30"/>
  <c r="O190" i="30"/>
  <c r="N190" i="30"/>
  <c r="O193" i="30"/>
  <c r="N193" i="30"/>
  <c r="O192" i="30"/>
  <c r="N192" i="30"/>
  <c r="N189" i="30"/>
  <c r="O189" i="30"/>
  <c r="O186" i="30"/>
  <c r="N186" i="30"/>
  <c r="O194" i="30"/>
  <c r="N194" i="30"/>
  <c r="O127" i="30"/>
  <c r="N127" i="30"/>
  <c r="O123" i="30"/>
  <c r="N123" i="30"/>
  <c r="O82" i="30"/>
  <c r="N82" i="30"/>
  <c r="O63" i="30"/>
  <c r="N63" i="30"/>
  <c r="O55" i="30"/>
  <c r="N55" i="30"/>
  <c r="N143" i="30"/>
  <c r="O143" i="30"/>
  <c r="O144" i="30"/>
  <c r="N144" i="30"/>
  <c r="N145" i="30"/>
  <c r="O145" i="30"/>
  <c r="O146" i="30"/>
  <c r="N146" i="30"/>
  <c r="N147" i="30"/>
  <c r="O147" i="30"/>
  <c r="N151" i="30"/>
  <c r="O151" i="30"/>
  <c r="O152" i="30"/>
  <c r="N152" i="30"/>
  <c r="O148" i="30"/>
  <c r="N148" i="30"/>
  <c r="O142" i="30"/>
  <c r="N142" i="30"/>
  <c r="O150" i="30"/>
  <c r="N150" i="30"/>
  <c r="N141" i="30"/>
  <c r="O141" i="30"/>
  <c r="K140" i="28"/>
  <c r="J140" i="28"/>
  <c r="M140" i="28"/>
  <c r="L140" i="28"/>
  <c r="I140" i="28"/>
  <c r="M83" i="28"/>
  <c r="L83" i="28"/>
  <c r="K83" i="28"/>
  <c r="J83" i="28"/>
  <c r="I83" i="28"/>
  <c r="M42" i="28"/>
  <c r="K42" i="28"/>
  <c r="L42" i="28"/>
  <c r="J42" i="28"/>
  <c r="I42" i="28"/>
  <c r="M36" i="28"/>
  <c r="L36" i="28"/>
  <c r="K36" i="28"/>
  <c r="J36" i="28"/>
  <c r="I36" i="28"/>
  <c r="M27" i="28"/>
  <c r="L27" i="28"/>
  <c r="K27" i="28"/>
  <c r="J27" i="28"/>
  <c r="I27" i="28"/>
  <c r="M18" i="28"/>
  <c r="L18" i="28"/>
  <c r="K18" i="28"/>
  <c r="J18" i="28"/>
  <c r="I18" i="28"/>
  <c r="M10" i="28"/>
  <c r="L10" i="28"/>
  <c r="K10" i="28"/>
  <c r="J10" i="28"/>
  <c r="I10" i="28"/>
  <c r="M126" i="28"/>
  <c r="L126" i="28"/>
  <c r="K126" i="28"/>
  <c r="J126" i="28"/>
  <c r="I126" i="28"/>
  <c r="J61" i="28"/>
  <c r="I61" i="28"/>
  <c r="M61" i="28"/>
  <c r="K61" i="28"/>
  <c r="L61" i="28"/>
  <c r="M57" i="28"/>
  <c r="K57" i="28"/>
  <c r="J57" i="28"/>
  <c r="I57" i="28"/>
  <c r="L57" i="28"/>
  <c r="I41" i="28"/>
  <c r="M41" i="28"/>
  <c r="L41" i="28"/>
  <c r="K41" i="28"/>
  <c r="J41" i="28"/>
  <c r="I32" i="28"/>
  <c r="M32" i="28"/>
  <c r="L32" i="28"/>
  <c r="K32" i="28"/>
  <c r="J32" i="28"/>
  <c r="I24" i="28"/>
  <c r="M24" i="28"/>
  <c r="L24" i="28"/>
  <c r="K24" i="28"/>
  <c r="J24" i="28"/>
  <c r="I15" i="28"/>
  <c r="M15" i="28"/>
  <c r="L15" i="28"/>
  <c r="K15" i="28"/>
  <c r="J15" i="28"/>
  <c r="M43" i="28"/>
  <c r="L43" i="28"/>
  <c r="J43" i="28"/>
  <c r="K43" i="28"/>
  <c r="I43" i="28"/>
  <c r="M52" i="28"/>
  <c r="L52" i="28"/>
  <c r="J52" i="28"/>
  <c r="I52" i="28"/>
  <c r="K52" i="28"/>
  <c r="M60" i="28"/>
  <c r="L60" i="28"/>
  <c r="J60" i="28"/>
  <c r="I60" i="28"/>
  <c r="K60" i="28"/>
  <c r="M69" i="28"/>
  <c r="L69" i="28"/>
  <c r="K69" i="28"/>
  <c r="J69" i="28"/>
  <c r="I69" i="28"/>
  <c r="M78" i="28"/>
  <c r="L78" i="28"/>
  <c r="K78" i="28"/>
  <c r="J78" i="28"/>
  <c r="I78" i="28"/>
  <c r="M86" i="28"/>
  <c r="L86" i="28"/>
  <c r="K86" i="28"/>
  <c r="J86" i="28"/>
  <c r="I86" i="28"/>
  <c r="M95" i="28"/>
  <c r="L95" i="28"/>
  <c r="K95" i="28"/>
  <c r="J95" i="28"/>
  <c r="I95" i="28"/>
  <c r="M103" i="28"/>
  <c r="L103" i="28"/>
  <c r="K103" i="28"/>
  <c r="J103" i="28"/>
  <c r="I103" i="28"/>
  <c r="M112" i="28"/>
  <c r="L112" i="28"/>
  <c r="K112" i="28"/>
  <c r="J112" i="28"/>
  <c r="I112" i="28"/>
  <c r="M121" i="28"/>
  <c r="L121" i="28"/>
  <c r="K121" i="28"/>
  <c r="J121" i="28"/>
  <c r="I121" i="28"/>
  <c r="M129" i="28"/>
  <c r="L129" i="28"/>
  <c r="K129" i="28"/>
  <c r="J129" i="28"/>
  <c r="I129" i="28"/>
  <c r="I139" i="28"/>
  <c r="M139" i="28"/>
  <c r="L139" i="28"/>
  <c r="K139" i="28"/>
  <c r="J139" i="28"/>
  <c r="L154" i="28"/>
  <c r="K154" i="28"/>
  <c r="M154" i="28"/>
  <c r="J154" i="28"/>
  <c r="I154" i="28"/>
  <c r="L46" i="28"/>
  <c r="K46" i="28"/>
  <c r="I46" i="28"/>
  <c r="M46" i="28"/>
  <c r="J46" i="28"/>
  <c r="L55" i="28"/>
  <c r="K55" i="28"/>
  <c r="I55" i="28"/>
  <c r="M55" i="28"/>
  <c r="J55" i="28"/>
  <c r="M64" i="28"/>
  <c r="L64" i="28"/>
  <c r="K64" i="28"/>
  <c r="J64" i="28"/>
  <c r="I64" i="28"/>
  <c r="M72" i="28"/>
  <c r="L72" i="28"/>
  <c r="K72" i="28"/>
  <c r="J72" i="28"/>
  <c r="I72" i="28"/>
  <c r="M81" i="28"/>
  <c r="L81" i="28"/>
  <c r="K81" i="28"/>
  <c r="J81" i="28"/>
  <c r="I81" i="28"/>
  <c r="M89" i="28"/>
  <c r="L89" i="28"/>
  <c r="K89" i="28"/>
  <c r="J89" i="28"/>
  <c r="I89" i="28"/>
  <c r="M98" i="28"/>
  <c r="L98" i="28"/>
  <c r="K98" i="28"/>
  <c r="J98" i="28"/>
  <c r="I98" i="28"/>
  <c r="M107" i="28"/>
  <c r="L107" i="28"/>
  <c r="K107" i="28"/>
  <c r="J107" i="28"/>
  <c r="I107" i="28"/>
  <c r="M115" i="28"/>
  <c r="L115" i="28"/>
  <c r="K115" i="28"/>
  <c r="J115" i="28"/>
  <c r="I115" i="28"/>
  <c r="M124" i="28"/>
  <c r="L124" i="28"/>
  <c r="K124" i="28"/>
  <c r="J124" i="28"/>
  <c r="I124" i="28"/>
  <c r="H132" i="28"/>
  <c r="L145" i="28"/>
  <c r="K145" i="28"/>
  <c r="M145" i="28"/>
  <c r="J145" i="28"/>
  <c r="I145" i="28"/>
  <c r="J153" i="28"/>
  <c r="M153" i="28"/>
  <c r="L153" i="28"/>
  <c r="K153" i="28"/>
  <c r="I153" i="28"/>
  <c r="K50" i="28"/>
  <c r="J50" i="28"/>
  <c r="M50" i="28"/>
  <c r="L50" i="28"/>
  <c r="I50" i="28"/>
  <c r="K58" i="28"/>
  <c r="J58" i="28"/>
  <c r="M58" i="28"/>
  <c r="L58" i="28"/>
  <c r="I58" i="28"/>
  <c r="L67" i="28"/>
  <c r="K67" i="28"/>
  <c r="J67" i="28"/>
  <c r="I67" i="28"/>
  <c r="M67" i="28"/>
  <c r="L75" i="28"/>
  <c r="K75" i="28"/>
  <c r="J75" i="28"/>
  <c r="I75" i="28"/>
  <c r="M75" i="28"/>
  <c r="L84" i="28"/>
  <c r="K84" i="28"/>
  <c r="J84" i="28"/>
  <c r="I84" i="28"/>
  <c r="M84" i="28"/>
  <c r="L93" i="28"/>
  <c r="K93" i="28"/>
  <c r="J93" i="28"/>
  <c r="I93" i="28"/>
  <c r="M93" i="28"/>
  <c r="L101" i="28"/>
  <c r="K101" i="28"/>
  <c r="J101" i="28"/>
  <c r="I101" i="28"/>
  <c r="M101" i="28"/>
  <c r="L110" i="28"/>
  <c r="K110" i="28"/>
  <c r="J110" i="28"/>
  <c r="I110" i="28"/>
  <c r="H118" i="28"/>
  <c r="M110" i="28"/>
  <c r="L127" i="28"/>
  <c r="K127" i="28"/>
  <c r="J127" i="28"/>
  <c r="I127" i="28"/>
  <c r="M127" i="28"/>
  <c r="L136" i="28"/>
  <c r="K136" i="28"/>
  <c r="J136" i="28"/>
  <c r="I136" i="28"/>
  <c r="M136" i="28"/>
  <c r="J144" i="28"/>
  <c r="M144" i="28"/>
  <c r="L144" i="28"/>
  <c r="K144" i="28"/>
  <c r="I144" i="28"/>
  <c r="K70" i="28"/>
  <c r="J70" i="28"/>
  <c r="I70" i="28"/>
  <c r="M70" i="28"/>
  <c r="L70" i="28"/>
  <c r="K79" i="28"/>
  <c r="J79" i="28"/>
  <c r="I79" i="28"/>
  <c r="M79" i="28"/>
  <c r="L79" i="28"/>
  <c r="K87" i="28"/>
  <c r="J87" i="28"/>
  <c r="I87" i="28"/>
  <c r="M87" i="28"/>
  <c r="L87" i="28"/>
  <c r="K96" i="28"/>
  <c r="J96" i="28"/>
  <c r="I96" i="28"/>
  <c r="H104" i="28"/>
  <c r="M96" i="28"/>
  <c r="L96" i="28"/>
  <c r="K113" i="28"/>
  <c r="J113" i="28"/>
  <c r="I113" i="28"/>
  <c r="M113" i="28"/>
  <c r="L113" i="28"/>
  <c r="K122" i="28"/>
  <c r="J122" i="28"/>
  <c r="I122" i="28"/>
  <c r="M122" i="28"/>
  <c r="L122" i="28"/>
  <c r="K130" i="28"/>
  <c r="J130" i="28"/>
  <c r="I130" i="28"/>
  <c r="M130" i="28"/>
  <c r="L130" i="28"/>
  <c r="M152" i="28"/>
  <c r="J152" i="28"/>
  <c r="I152" i="28"/>
  <c r="L152" i="28"/>
  <c r="K152" i="28"/>
  <c r="H160" i="28"/>
  <c r="I47" i="28"/>
  <c r="M47" i="28"/>
  <c r="L47" i="28"/>
  <c r="K47" i="28"/>
  <c r="J47" i="28"/>
  <c r="I56" i="28"/>
  <c r="M56" i="28"/>
  <c r="L56" i="28"/>
  <c r="K56" i="28"/>
  <c r="J56" i="28"/>
  <c r="J65" i="28"/>
  <c r="I65" i="28"/>
  <c r="M65" i="28"/>
  <c r="L65" i="28"/>
  <c r="K65" i="28"/>
  <c r="J73" i="28"/>
  <c r="I73" i="28"/>
  <c r="M73" i="28"/>
  <c r="L73" i="28"/>
  <c r="K73" i="28"/>
  <c r="J82" i="28"/>
  <c r="I82" i="28"/>
  <c r="H90" i="28"/>
  <c r="M82" i="28"/>
  <c r="L82" i="28"/>
  <c r="K82" i="28"/>
  <c r="J99" i="28"/>
  <c r="I99" i="28"/>
  <c r="M99" i="28"/>
  <c r="L99" i="28"/>
  <c r="K99" i="28"/>
  <c r="J108" i="28"/>
  <c r="I108" i="28"/>
  <c r="M108" i="28"/>
  <c r="L108" i="28"/>
  <c r="K108" i="28"/>
  <c r="J116" i="28"/>
  <c r="I116" i="28"/>
  <c r="M116" i="28"/>
  <c r="L116" i="28"/>
  <c r="K116" i="28"/>
  <c r="J125" i="28"/>
  <c r="I125" i="28"/>
  <c r="M125" i="28"/>
  <c r="L125" i="28"/>
  <c r="K125" i="28"/>
  <c r="J134" i="28"/>
  <c r="I134" i="28"/>
  <c r="M134" i="28"/>
  <c r="L134" i="28"/>
  <c r="K134" i="28"/>
  <c r="M143" i="28"/>
  <c r="J143" i="28"/>
  <c r="I143" i="28"/>
  <c r="L143" i="28"/>
  <c r="K143" i="28"/>
  <c r="M51" i="28"/>
  <c r="L51" i="28"/>
  <c r="K51" i="28"/>
  <c r="J51" i="28"/>
  <c r="I51" i="28"/>
  <c r="M59" i="28"/>
  <c r="L59" i="28"/>
  <c r="K59" i="28"/>
  <c r="J59" i="28"/>
  <c r="I59" i="28"/>
  <c r="I68" i="28"/>
  <c r="H76" i="28"/>
  <c r="M68" i="28"/>
  <c r="L68" i="28"/>
  <c r="K68" i="28"/>
  <c r="J68" i="28"/>
  <c r="I85" i="28"/>
  <c r="M85" i="28"/>
  <c r="L85" i="28"/>
  <c r="K85" i="28"/>
  <c r="J85" i="28"/>
  <c r="I94" i="28"/>
  <c r="M94" i="28"/>
  <c r="L94" i="28"/>
  <c r="K94" i="28"/>
  <c r="J94" i="28"/>
  <c r="I102" i="28"/>
  <c r="M102" i="28"/>
  <c r="L102" i="28"/>
  <c r="K102" i="28"/>
  <c r="J102" i="28"/>
  <c r="I111" i="28"/>
  <c r="M111" i="28"/>
  <c r="L111" i="28"/>
  <c r="K111" i="28"/>
  <c r="J111" i="28"/>
  <c r="I120" i="28"/>
  <c r="M120" i="28"/>
  <c r="L120" i="28"/>
  <c r="K120" i="28"/>
  <c r="J120" i="28"/>
  <c r="I128" i="28"/>
  <c r="M128" i="28"/>
  <c r="L128" i="28"/>
  <c r="K128" i="28"/>
  <c r="J128" i="28"/>
  <c r="I137" i="28"/>
  <c r="M137" i="28"/>
  <c r="L137" i="28"/>
  <c r="K137" i="28"/>
  <c r="J137" i="28"/>
  <c r="K157" i="28"/>
  <c r="J157" i="28"/>
  <c r="I157" i="28"/>
  <c r="M157" i="28"/>
  <c r="L157" i="28"/>
  <c r="M71" i="28"/>
  <c r="L71" i="28"/>
  <c r="K71" i="28"/>
  <c r="J71" i="28"/>
  <c r="I71" i="28"/>
  <c r="M80" i="28"/>
  <c r="L80" i="28"/>
  <c r="K80" i="28"/>
  <c r="J80" i="28"/>
  <c r="I80" i="28"/>
  <c r="M88" i="28"/>
  <c r="L88" i="28"/>
  <c r="K88" i="28"/>
  <c r="J88" i="28"/>
  <c r="I88" i="28"/>
  <c r="M97" i="28"/>
  <c r="L97" i="28"/>
  <c r="K97" i="28"/>
  <c r="J97" i="28"/>
  <c r="I97" i="28"/>
  <c r="M106" i="28"/>
  <c r="L106" i="28"/>
  <c r="K106" i="28"/>
  <c r="J106" i="28"/>
  <c r="I106" i="28"/>
  <c r="M114" i="28"/>
  <c r="L114" i="28"/>
  <c r="K114" i="28"/>
  <c r="J114" i="28"/>
  <c r="I114" i="28"/>
  <c r="M123" i="28"/>
  <c r="L123" i="28"/>
  <c r="K123" i="28"/>
  <c r="J123" i="28"/>
  <c r="I123" i="28"/>
  <c r="M131" i="28"/>
  <c r="L131" i="28"/>
  <c r="K131" i="28"/>
  <c r="J131" i="28"/>
  <c r="I131" i="28"/>
  <c r="K149" i="28"/>
  <c r="J149" i="28"/>
  <c r="M149" i="28"/>
  <c r="L149" i="28"/>
  <c r="I149" i="28"/>
  <c r="I156" i="28"/>
  <c r="M156" i="28"/>
  <c r="L156" i="28"/>
  <c r="K156" i="28"/>
  <c r="J156" i="28"/>
  <c r="H146" i="28"/>
  <c r="M138" i="28"/>
  <c r="L138" i="28"/>
  <c r="K138" i="28"/>
  <c r="J138" i="28"/>
  <c r="I138" i="28"/>
  <c r="L155" i="28"/>
  <c r="I155" i="28"/>
  <c r="M155" i="28"/>
  <c r="K155" i="28"/>
  <c r="J155" i="28"/>
  <c r="K141" i="28"/>
  <c r="I141" i="28"/>
  <c r="M141" i="28"/>
  <c r="L141" i="28"/>
  <c r="J141" i="28"/>
  <c r="K150" i="28"/>
  <c r="J150" i="28"/>
  <c r="I150" i="28"/>
  <c r="M150" i="28"/>
  <c r="L150" i="28"/>
  <c r="K158" i="28"/>
  <c r="L158" i="28"/>
  <c r="J158" i="28"/>
  <c r="I158" i="28"/>
  <c r="M158" i="28"/>
  <c r="M142" i="28"/>
  <c r="L142" i="28"/>
  <c r="J142" i="28"/>
  <c r="I142" i="28"/>
  <c r="K142" i="28"/>
  <c r="M151" i="28"/>
  <c r="L151" i="28"/>
  <c r="K151" i="28"/>
  <c r="J151" i="28"/>
  <c r="I151" i="28"/>
  <c r="M159" i="28"/>
  <c r="L159" i="28"/>
  <c r="K159" i="28"/>
  <c r="J159" i="28"/>
  <c r="I159" i="28"/>
  <c r="M100" i="28"/>
  <c r="L100" i="28"/>
  <c r="K100" i="28"/>
  <c r="J100" i="28"/>
  <c r="I100" i="28"/>
  <c r="J53" i="28"/>
  <c r="I53" i="28"/>
  <c r="M53" i="28"/>
  <c r="L53" i="28"/>
  <c r="K53" i="28"/>
  <c r="J38" i="28"/>
  <c r="I38" i="28"/>
  <c r="M38" i="28"/>
  <c r="L38" i="28"/>
  <c r="K38" i="28"/>
  <c r="J29" i="28"/>
  <c r="I29" i="28"/>
  <c r="M29" i="28"/>
  <c r="L29" i="28"/>
  <c r="K29" i="28"/>
  <c r="J12" i="28"/>
  <c r="I12" i="28"/>
  <c r="H20" i="28"/>
  <c r="M12" i="28"/>
  <c r="L12" i="28"/>
  <c r="K12" i="28"/>
  <c r="M74" i="28"/>
  <c r="L74" i="28"/>
  <c r="K74" i="28"/>
  <c r="J74" i="28"/>
  <c r="I74" i="28"/>
  <c r="K26" i="28"/>
  <c r="J26" i="28"/>
  <c r="I26" i="28"/>
  <c r="H34" i="28"/>
  <c r="M26" i="28"/>
  <c r="L26" i="28"/>
  <c r="K17" i="28"/>
  <c r="J17" i="28"/>
  <c r="I17" i="28"/>
  <c r="M17" i="28"/>
  <c r="L17" i="28"/>
  <c r="K9" i="28"/>
  <c r="J9" i="28"/>
  <c r="I9" i="28"/>
  <c r="M9" i="28"/>
  <c r="L9" i="28"/>
  <c r="M117" i="28"/>
  <c r="L117" i="28"/>
  <c r="K117" i="28"/>
  <c r="J117" i="28"/>
  <c r="I117" i="28"/>
  <c r="J44" i="28"/>
  <c r="I44" i="28"/>
  <c r="M44" i="28"/>
  <c r="L44" i="28"/>
  <c r="K44" i="28"/>
  <c r="L40" i="28"/>
  <c r="K40" i="28"/>
  <c r="H48" i="28"/>
  <c r="J40" i="28"/>
  <c r="I40" i="28"/>
  <c r="M40" i="28"/>
  <c r="L31" i="28"/>
  <c r="K31" i="28"/>
  <c r="J31" i="28"/>
  <c r="I31" i="28"/>
  <c r="M31" i="28"/>
  <c r="L23" i="28"/>
  <c r="K23" i="28"/>
  <c r="J23" i="28"/>
  <c r="I23" i="28"/>
  <c r="M23" i="28"/>
  <c r="L14" i="28"/>
  <c r="K14" i="28"/>
  <c r="J14" i="28"/>
  <c r="I14" i="28"/>
  <c r="M14" i="28"/>
  <c r="M92" i="28"/>
  <c r="L92" i="28"/>
  <c r="K92" i="28"/>
  <c r="J92" i="28"/>
  <c r="I92" i="28"/>
  <c r="M37" i="28"/>
  <c r="L37" i="28"/>
  <c r="K37" i="28"/>
  <c r="J37" i="28"/>
  <c r="I37" i="28"/>
  <c r="M28" i="28"/>
  <c r="L28" i="28"/>
  <c r="K28" i="28"/>
  <c r="J28" i="28"/>
  <c r="I28" i="28"/>
  <c r="M19" i="28"/>
  <c r="L19" i="28"/>
  <c r="K19" i="28"/>
  <c r="J19" i="28"/>
  <c r="I19" i="28"/>
  <c r="M11" i="28"/>
  <c r="L11" i="28"/>
  <c r="K11" i="28"/>
  <c r="J11" i="28"/>
  <c r="I11" i="28"/>
  <c r="M135" i="28"/>
  <c r="L135" i="28"/>
  <c r="K135" i="28"/>
  <c r="J135" i="28"/>
  <c r="I135" i="28"/>
  <c r="M66" i="28"/>
  <c r="L66" i="28"/>
  <c r="K66" i="28"/>
  <c r="J66" i="28"/>
  <c r="I66" i="28"/>
  <c r="L54" i="28"/>
  <c r="K54" i="28"/>
  <c r="J54" i="28"/>
  <c r="M54" i="28"/>
  <c r="H62" i="28"/>
  <c r="I54" i="28"/>
  <c r="M33" i="28"/>
  <c r="L33" i="28"/>
  <c r="K33" i="28"/>
  <c r="J33" i="28"/>
  <c r="I33" i="28"/>
  <c r="M25" i="28"/>
  <c r="L25" i="28"/>
  <c r="K25" i="28"/>
  <c r="J25" i="28"/>
  <c r="I25" i="28"/>
  <c r="M16" i="28"/>
  <c r="L16" i="28"/>
  <c r="K16" i="28"/>
  <c r="J16" i="28"/>
  <c r="I16" i="28"/>
  <c r="M8" i="28"/>
  <c r="L8" i="28"/>
  <c r="K8" i="28"/>
  <c r="J8" i="28"/>
  <c r="I8" i="28"/>
  <c r="O84" i="25"/>
  <c r="N84" i="25"/>
  <c r="O76" i="25"/>
  <c r="N76" i="25"/>
  <c r="O57" i="25"/>
  <c r="N57" i="25"/>
  <c r="O38" i="25"/>
  <c r="N38" i="25"/>
  <c r="N106" i="25"/>
  <c r="O106" i="25"/>
  <c r="N98" i="25"/>
  <c r="O98" i="25"/>
  <c r="N79" i="25"/>
  <c r="O79" i="25"/>
  <c r="N60" i="25"/>
  <c r="O60" i="25"/>
  <c r="N41" i="25"/>
  <c r="O41" i="25"/>
  <c r="O101" i="25"/>
  <c r="N101" i="25"/>
  <c r="O82" i="25"/>
  <c r="N82" i="25"/>
  <c r="O63" i="25"/>
  <c r="N63" i="25"/>
  <c r="O55" i="25"/>
  <c r="N55" i="25"/>
  <c r="O104" i="25"/>
  <c r="N104" i="25"/>
  <c r="O85" i="25"/>
  <c r="N85" i="25"/>
  <c r="O77" i="25"/>
  <c r="N77" i="25"/>
  <c r="O58" i="25"/>
  <c r="N58" i="25"/>
  <c r="O39" i="25"/>
  <c r="N39" i="25"/>
  <c r="O31" i="25"/>
  <c r="N31" i="25"/>
  <c r="O107" i="25"/>
  <c r="N107" i="25"/>
  <c r="O99" i="25"/>
  <c r="N99" i="25"/>
  <c r="O80" i="25"/>
  <c r="N80" i="25"/>
  <c r="O61" i="25"/>
  <c r="N61" i="25"/>
  <c r="O53" i="25"/>
  <c r="N53" i="25"/>
  <c r="O42" i="25"/>
  <c r="N42" i="25"/>
  <c r="O34" i="25"/>
  <c r="N34" i="25"/>
  <c r="O102" i="25"/>
  <c r="N102" i="25"/>
  <c r="O83" i="25"/>
  <c r="N83" i="25"/>
  <c r="O75" i="25"/>
  <c r="N75" i="25"/>
  <c r="O64" i="25"/>
  <c r="N64" i="25"/>
  <c r="O56" i="25"/>
  <c r="N56" i="25"/>
  <c r="O37" i="25"/>
  <c r="N37" i="25"/>
  <c r="O105" i="25"/>
  <c r="N105" i="25"/>
  <c r="O97" i="25"/>
  <c r="N97" i="25"/>
  <c r="O86" i="25"/>
  <c r="N86" i="25"/>
  <c r="O78" i="25"/>
  <c r="N78" i="25"/>
  <c r="O59" i="25"/>
  <c r="N59" i="25"/>
  <c r="O40" i="25"/>
  <c r="N40" i="25"/>
  <c r="O32" i="25"/>
  <c r="N32" i="25"/>
  <c r="O81" i="24"/>
  <c r="N81" i="24"/>
  <c r="N84" i="24"/>
  <c r="O84" i="24"/>
  <c r="O79" i="24"/>
  <c r="N79" i="24"/>
  <c r="O85" i="24"/>
  <c r="N85" i="24"/>
  <c r="O77" i="24"/>
  <c r="N77" i="24"/>
  <c r="O80" i="24"/>
  <c r="N80" i="24"/>
  <c r="O83" i="24"/>
  <c r="N83" i="24"/>
  <c r="O75" i="24"/>
  <c r="N75" i="24"/>
  <c r="O260" i="24"/>
  <c r="N260" i="24"/>
  <c r="O257" i="24"/>
  <c r="N257" i="24"/>
  <c r="O265" i="24"/>
  <c r="N265" i="24"/>
  <c r="O262" i="24"/>
  <c r="N262" i="24"/>
  <c r="O259" i="24"/>
  <c r="N259" i="24"/>
  <c r="O256" i="24"/>
  <c r="N256" i="24"/>
  <c r="O264" i="24"/>
  <c r="N264" i="24"/>
  <c r="N261" i="24"/>
  <c r="O261" i="24"/>
  <c r="O258" i="24"/>
  <c r="N258" i="24"/>
  <c r="O266" i="24"/>
  <c r="N266" i="24"/>
  <c r="AB10" i="22"/>
  <c r="AA10" i="22"/>
  <c r="Z10" i="22"/>
  <c r="Y10" i="22"/>
  <c r="X10" i="22"/>
  <c r="O190" i="24"/>
  <c r="N190" i="24"/>
  <c r="O187" i="24"/>
  <c r="N187" i="24"/>
  <c r="O195" i="24"/>
  <c r="N195" i="24"/>
  <c r="O192" i="24"/>
  <c r="N192" i="24"/>
  <c r="O189" i="24"/>
  <c r="N189" i="24"/>
  <c r="O186" i="24"/>
  <c r="N186" i="24"/>
  <c r="O194" i="24"/>
  <c r="N194" i="24"/>
  <c r="N191" i="24"/>
  <c r="O191" i="24"/>
  <c r="O188" i="24"/>
  <c r="N188" i="24"/>
  <c r="O196" i="24"/>
  <c r="N196" i="24"/>
  <c r="O59" i="24"/>
  <c r="N59" i="24"/>
  <c r="O56" i="24"/>
  <c r="N56" i="24"/>
  <c r="O64" i="24"/>
  <c r="N64" i="24"/>
  <c r="O53" i="24"/>
  <c r="N53" i="24"/>
  <c r="O61" i="24"/>
  <c r="N61" i="24"/>
  <c r="O58" i="24"/>
  <c r="N58" i="24"/>
  <c r="O55" i="24"/>
  <c r="N55" i="24"/>
  <c r="O63" i="24"/>
  <c r="N63" i="24"/>
  <c r="O60" i="24"/>
  <c r="N60" i="24"/>
  <c r="N57" i="24"/>
  <c r="O57" i="24"/>
  <c r="O54" i="24"/>
  <c r="N54" i="24"/>
  <c r="O62" i="24"/>
  <c r="N62" i="24"/>
  <c r="X19" i="22"/>
  <c r="AB19" i="22"/>
  <c r="AA19" i="22"/>
  <c r="Z19" i="22"/>
  <c r="Y19" i="22"/>
  <c r="X11" i="22"/>
  <c r="AB11" i="22"/>
  <c r="AA11" i="22"/>
  <c r="Z11" i="22"/>
  <c r="Y11" i="22"/>
  <c r="O124" i="24"/>
  <c r="N124" i="24"/>
  <c r="O121" i="24"/>
  <c r="N121" i="24"/>
  <c r="O129" i="24"/>
  <c r="N129" i="24"/>
  <c r="O126" i="24"/>
  <c r="N126" i="24"/>
  <c r="O123" i="24"/>
  <c r="N123" i="24"/>
  <c r="O120" i="24"/>
  <c r="N120" i="24"/>
  <c r="O128" i="24"/>
  <c r="N128" i="24"/>
  <c r="N125" i="24"/>
  <c r="O125" i="24"/>
  <c r="O122" i="24"/>
  <c r="N122" i="24"/>
  <c r="O130" i="24"/>
  <c r="N130" i="24"/>
  <c r="Y20" i="22"/>
  <c r="X20" i="22"/>
  <c r="AB20" i="22"/>
  <c r="AA20" i="22"/>
  <c r="Z20" i="22"/>
  <c r="Y12" i="22"/>
  <c r="X12" i="22"/>
  <c r="AB12" i="22"/>
  <c r="AA12" i="22"/>
  <c r="Z12" i="22"/>
  <c r="O234" i="24"/>
  <c r="N234" i="24"/>
  <c r="O231" i="24"/>
  <c r="N231" i="24"/>
  <c r="O239" i="24"/>
  <c r="N239" i="24"/>
  <c r="O236" i="24"/>
  <c r="N236" i="24"/>
  <c r="O233" i="24"/>
  <c r="N233" i="24"/>
  <c r="O230" i="24"/>
  <c r="N230" i="24"/>
  <c r="O238" i="24"/>
  <c r="N238" i="24"/>
  <c r="N235" i="24"/>
  <c r="O235" i="24"/>
  <c r="O232" i="24"/>
  <c r="N232" i="24"/>
  <c r="O240" i="24"/>
  <c r="N240" i="24"/>
  <c r="O215" i="24"/>
  <c r="N215" i="24"/>
  <c r="O185" i="24"/>
  <c r="N185" i="24"/>
  <c r="Z13" i="22"/>
  <c r="Y13" i="22"/>
  <c r="X13" i="22"/>
  <c r="W21" i="22"/>
  <c r="AB13" i="22"/>
  <c r="AA13" i="22"/>
  <c r="O168" i="24"/>
  <c r="N168" i="24"/>
  <c r="O165" i="24"/>
  <c r="N165" i="24"/>
  <c r="O173" i="24"/>
  <c r="N173" i="24"/>
  <c r="O170" i="24"/>
  <c r="N170" i="24"/>
  <c r="O167" i="24"/>
  <c r="N167" i="24"/>
  <c r="O164" i="24"/>
  <c r="N164" i="24"/>
  <c r="O172" i="24"/>
  <c r="N172" i="24"/>
  <c r="N169" i="24"/>
  <c r="O169" i="24"/>
  <c r="O166" i="24"/>
  <c r="N166" i="24"/>
  <c r="O174" i="24"/>
  <c r="N174" i="24"/>
  <c r="AA14" i="22"/>
  <c r="Z14" i="22"/>
  <c r="Y14" i="22"/>
  <c r="X14" i="22"/>
  <c r="AB14" i="22"/>
  <c r="AB15" i="22"/>
  <c r="AA15" i="22"/>
  <c r="Z15" i="22"/>
  <c r="Y15" i="22"/>
  <c r="X15" i="22"/>
  <c r="O212" i="24"/>
  <c r="N212" i="24"/>
  <c r="O209" i="24"/>
  <c r="N209" i="24"/>
  <c r="O217" i="24"/>
  <c r="N217" i="24"/>
  <c r="O214" i="24"/>
  <c r="N214" i="24"/>
  <c r="O211" i="24"/>
  <c r="N211" i="24"/>
  <c r="O208" i="24"/>
  <c r="N208" i="24"/>
  <c r="O216" i="24"/>
  <c r="N216" i="24"/>
  <c r="N213" i="24"/>
  <c r="O213" i="24"/>
  <c r="O210" i="24"/>
  <c r="N210" i="24"/>
  <c r="O218" i="24"/>
  <c r="N218" i="24"/>
  <c r="O193" i="24"/>
  <c r="N193" i="24"/>
  <c r="O163" i="24"/>
  <c r="N163" i="24"/>
  <c r="AB16" i="22"/>
  <c r="AA16" i="22"/>
  <c r="Z16" i="22"/>
  <c r="Y16" i="22"/>
  <c r="X16" i="22"/>
  <c r="T18" i="21"/>
  <c r="S18" i="21"/>
  <c r="R18" i="21"/>
  <c r="T17" i="21"/>
  <c r="S17" i="21"/>
  <c r="R17" i="21"/>
  <c r="T16" i="21"/>
  <c r="S16" i="21"/>
  <c r="R16" i="21"/>
  <c r="T15" i="21"/>
  <c r="S15" i="21"/>
  <c r="R15" i="21"/>
  <c r="Q22" i="21"/>
  <c r="T14" i="21"/>
  <c r="S14" i="21"/>
  <c r="R14" i="21"/>
  <c r="T13" i="21"/>
  <c r="S13" i="21"/>
  <c r="R13" i="21"/>
  <c r="T12" i="21"/>
  <c r="S12" i="21"/>
  <c r="R12" i="21"/>
  <c r="T11" i="21"/>
  <c r="S11" i="21"/>
  <c r="R11" i="21"/>
  <c r="T19" i="21"/>
  <c r="S19" i="21"/>
  <c r="R19" i="21"/>
  <c r="T20" i="21"/>
  <c r="S20" i="21"/>
  <c r="R20" i="21"/>
  <c r="O149" i="24"/>
  <c r="N149" i="24"/>
  <c r="O141" i="24"/>
  <c r="N141" i="24"/>
  <c r="O146" i="24"/>
  <c r="N146" i="24"/>
  <c r="O143" i="24"/>
  <c r="N143" i="24"/>
  <c r="O151" i="24"/>
  <c r="N151" i="24"/>
  <c r="O148" i="24"/>
  <c r="N148" i="24"/>
  <c r="O145" i="24"/>
  <c r="N145" i="24"/>
  <c r="O142" i="24"/>
  <c r="N142" i="24"/>
  <c r="O150" i="24"/>
  <c r="N150" i="24"/>
  <c r="N147" i="24"/>
  <c r="O147" i="24"/>
  <c r="O144" i="24"/>
  <c r="N144" i="24"/>
  <c r="O152" i="24"/>
  <c r="N152" i="24"/>
  <c r="T21" i="21"/>
  <c r="S21" i="21"/>
  <c r="R21" i="21"/>
  <c r="X139" i="19"/>
  <c r="W147" i="19"/>
  <c r="Y139" i="19"/>
  <c r="H137" i="19"/>
  <c r="I137" i="19"/>
  <c r="X130" i="19"/>
  <c r="Y130" i="19"/>
  <c r="H128" i="19"/>
  <c r="I128" i="19"/>
  <c r="P125" i="19"/>
  <c r="O133" i="19"/>
  <c r="Q125" i="19"/>
  <c r="X122" i="19"/>
  <c r="W121" i="19"/>
  <c r="Y122" i="19"/>
  <c r="P116" i="19"/>
  <c r="Q116" i="19"/>
  <c r="X113" i="19"/>
  <c r="Y113" i="19"/>
  <c r="H111" i="19"/>
  <c r="G119" i="19"/>
  <c r="I111" i="19"/>
  <c r="H95" i="19"/>
  <c r="I95" i="19"/>
  <c r="Y89" i="19"/>
  <c r="X89" i="19"/>
  <c r="I87" i="19"/>
  <c r="H87" i="19"/>
  <c r="Q84" i="19"/>
  <c r="P84" i="19"/>
  <c r="I84" i="19"/>
  <c r="H84" i="19"/>
  <c r="W91" i="19"/>
  <c r="Y83" i="19"/>
  <c r="X83" i="19"/>
  <c r="O91" i="19"/>
  <c r="Q83" i="19"/>
  <c r="P83" i="19"/>
  <c r="G91" i="19"/>
  <c r="I83" i="19"/>
  <c r="H83" i="19"/>
  <c r="Y82" i="19"/>
  <c r="X82" i="19"/>
  <c r="Q82" i="19"/>
  <c r="P82" i="19"/>
  <c r="I82" i="19"/>
  <c r="H82" i="19"/>
  <c r="Y81" i="19"/>
  <c r="X81" i="19"/>
  <c r="Q81" i="19"/>
  <c r="P81" i="19"/>
  <c r="I81" i="19"/>
  <c r="H81" i="19"/>
  <c r="W79" i="19"/>
  <c r="Y80" i="19"/>
  <c r="X80" i="19"/>
  <c r="O79" i="19"/>
  <c r="Q80" i="19"/>
  <c r="P80" i="19"/>
  <c r="G79" i="19"/>
  <c r="I80" i="19"/>
  <c r="H80" i="19"/>
  <c r="Y76" i="19"/>
  <c r="X76" i="19"/>
  <c r="Q76" i="19"/>
  <c r="P76" i="19"/>
  <c r="I76" i="19"/>
  <c r="H76" i="19"/>
  <c r="Y75" i="19"/>
  <c r="X75" i="19"/>
  <c r="Q75" i="19"/>
  <c r="P75" i="19"/>
  <c r="I75" i="19"/>
  <c r="H75" i="19"/>
  <c r="Y74" i="19"/>
  <c r="X74" i="19"/>
  <c r="Q74" i="19"/>
  <c r="P74" i="19"/>
  <c r="I74" i="19"/>
  <c r="H74" i="19"/>
  <c r="Y73" i="19"/>
  <c r="X73" i="19"/>
  <c r="Q73" i="19"/>
  <c r="P73" i="19"/>
  <c r="I73" i="19"/>
  <c r="H73" i="19"/>
  <c r="Y72" i="19"/>
  <c r="X72" i="19"/>
  <c r="Q72" i="19"/>
  <c r="P72" i="19"/>
  <c r="I72" i="19"/>
  <c r="H72" i="19"/>
  <c r="Y71" i="19"/>
  <c r="X71" i="19"/>
  <c r="Q71" i="19"/>
  <c r="P71" i="19"/>
  <c r="I71" i="19"/>
  <c r="H71" i="19"/>
  <c r="Y70" i="19"/>
  <c r="X70" i="19"/>
  <c r="Q70" i="19"/>
  <c r="P70" i="19"/>
  <c r="I70" i="19"/>
  <c r="H70" i="19"/>
  <c r="W77" i="19"/>
  <c r="Y69" i="19"/>
  <c r="X69" i="19"/>
  <c r="O77" i="19"/>
  <c r="R69" i="19"/>
  <c r="Q69" i="19"/>
  <c r="P69" i="19"/>
  <c r="G77" i="19"/>
  <c r="I69" i="19"/>
  <c r="H69" i="19"/>
  <c r="Y68" i="19"/>
  <c r="X68" i="19"/>
  <c r="Q68" i="19"/>
  <c r="P68" i="19"/>
  <c r="I68" i="19"/>
  <c r="H68" i="19"/>
  <c r="Y67" i="19"/>
  <c r="X67" i="19"/>
  <c r="Q67" i="19"/>
  <c r="P67" i="19"/>
  <c r="I67" i="19"/>
  <c r="H67" i="19"/>
  <c r="W65" i="19"/>
  <c r="Y66" i="19"/>
  <c r="X66" i="19"/>
  <c r="O65" i="19"/>
  <c r="Q66" i="19"/>
  <c r="P66" i="19"/>
  <c r="G65" i="19"/>
  <c r="I66" i="19"/>
  <c r="H66" i="19"/>
  <c r="Y62" i="19"/>
  <c r="X62" i="19"/>
  <c r="Q62" i="19"/>
  <c r="P62" i="19"/>
  <c r="I62" i="19"/>
  <c r="H62" i="19"/>
  <c r="Y61" i="19"/>
  <c r="X61" i="19"/>
  <c r="Q61" i="19"/>
  <c r="P61" i="19"/>
  <c r="I61" i="19"/>
  <c r="H61" i="19"/>
  <c r="Y60" i="19"/>
  <c r="X60" i="19"/>
  <c r="Q60" i="19"/>
  <c r="P60" i="19"/>
  <c r="I60" i="19"/>
  <c r="H60" i="19"/>
  <c r="Y59" i="19"/>
  <c r="X59" i="19"/>
  <c r="Q59" i="19"/>
  <c r="P59" i="19"/>
  <c r="I59" i="19"/>
  <c r="H59" i="19"/>
  <c r="Y58" i="19"/>
  <c r="X58" i="19"/>
  <c r="Q58" i="19"/>
  <c r="P58" i="19"/>
  <c r="I58" i="19"/>
  <c r="H58" i="19"/>
  <c r="Y57" i="19"/>
  <c r="X57" i="19"/>
  <c r="Q57" i="19"/>
  <c r="P57" i="19"/>
  <c r="I57" i="19"/>
  <c r="H57" i="19"/>
  <c r="Y56" i="19"/>
  <c r="X56" i="19"/>
  <c r="Q56" i="19"/>
  <c r="P56" i="19"/>
  <c r="I56" i="19"/>
  <c r="H56" i="19"/>
  <c r="W63" i="19"/>
  <c r="Y55" i="19"/>
  <c r="X55" i="19"/>
  <c r="O63" i="19"/>
  <c r="Q55" i="19"/>
  <c r="P55" i="19"/>
  <c r="G63" i="19"/>
  <c r="I55" i="19"/>
  <c r="H55" i="19"/>
  <c r="Y54" i="19"/>
  <c r="X54" i="19"/>
  <c r="Q54" i="19"/>
  <c r="P54" i="19"/>
  <c r="I54" i="19"/>
  <c r="H54" i="19"/>
  <c r="Y53" i="19"/>
  <c r="X53" i="19"/>
  <c r="Q53" i="19"/>
  <c r="P53" i="19"/>
  <c r="I53" i="19"/>
  <c r="H53" i="19"/>
  <c r="W51" i="19"/>
  <c r="Y52" i="19"/>
  <c r="X52" i="19"/>
  <c r="O51" i="19"/>
  <c r="Q52" i="19"/>
  <c r="P52" i="19"/>
  <c r="G51" i="19"/>
  <c r="I52" i="19"/>
  <c r="H52" i="19"/>
  <c r="Y48" i="19"/>
  <c r="X48" i="19"/>
  <c r="Q48" i="19"/>
  <c r="P48" i="19"/>
  <c r="I48" i="19"/>
  <c r="H48" i="19"/>
  <c r="Y47" i="19"/>
  <c r="X47" i="19"/>
  <c r="Q47" i="19"/>
  <c r="P47" i="19"/>
  <c r="I47" i="19"/>
  <c r="H47" i="19"/>
  <c r="Y46" i="19"/>
  <c r="X46" i="19"/>
  <c r="Q46" i="19"/>
  <c r="P46" i="19"/>
  <c r="I46" i="19"/>
  <c r="H46" i="19"/>
  <c r="Y45" i="19"/>
  <c r="X45" i="19"/>
  <c r="Q45" i="19"/>
  <c r="P45" i="19"/>
  <c r="I45" i="19"/>
  <c r="H45" i="19"/>
  <c r="Y44" i="19"/>
  <c r="X44" i="19"/>
  <c r="Q44" i="19"/>
  <c r="P44" i="19"/>
  <c r="I44" i="19"/>
  <c r="H44" i="19"/>
  <c r="Y43" i="19"/>
  <c r="X43" i="19"/>
  <c r="Q43" i="19"/>
  <c r="P43" i="19"/>
  <c r="I43" i="19"/>
  <c r="H43" i="19"/>
  <c r="Y42" i="19"/>
  <c r="X42" i="19"/>
  <c r="Q42" i="19"/>
  <c r="P42" i="19"/>
  <c r="I42" i="19"/>
  <c r="H42" i="19"/>
  <c r="W49" i="19"/>
  <c r="Y41" i="19"/>
  <c r="X41" i="19"/>
  <c r="O49" i="19"/>
  <c r="Q41" i="19"/>
  <c r="P41" i="19"/>
  <c r="G49" i="19"/>
  <c r="J41" i="19"/>
  <c r="I41" i="19"/>
  <c r="H41" i="19"/>
  <c r="Y40" i="19"/>
  <c r="X40" i="19"/>
  <c r="Q40" i="19"/>
  <c r="P40" i="19"/>
  <c r="J40" i="19"/>
  <c r="I40" i="19"/>
  <c r="H40" i="19"/>
  <c r="Y39" i="19"/>
  <c r="X39" i="19"/>
  <c r="Q39" i="19"/>
  <c r="P39" i="19"/>
  <c r="J39" i="19"/>
  <c r="I39" i="19"/>
  <c r="H39" i="19"/>
  <c r="W37" i="19"/>
  <c r="Y38" i="19"/>
  <c r="X38" i="19"/>
  <c r="O37" i="19"/>
  <c r="Q38" i="19"/>
  <c r="P38" i="19"/>
  <c r="G37" i="19"/>
  <c r="I38" i="19"/>
  <c r="H38" i="19"/>
  <c r="Y34" i="19"/>
  <c r="X34" i="19"/>
  <c r="R34" i="19"/>
  <c r="Q34" i="19"/>
  <c r="P34" i="19"/>
  <c r="I34" i="19"/>
  <c r="H34" i="19"/>
  <c r="Y33" i="19"/>
  <c r="X33" i="19"/>
  <c r="R33" i="19"/>
  <c r="Q33" i="19"/>
  <c r="P33" i="19"/>
  <c r="I33" i="19"/>
  <c r="H33" i="19"/>
  <c r="Y32" i="19"/>
  <c r="X32" i="19"/>
  <c r="R32" i="19"/>
  <c r="Q32" i="19"/>
  <c r="P32" i="19"/>
  <c r="I32" i="19"/>
  <c r="H32" i="19"/>
  <c r="Y31" i="19"/>
  <c r="X31" i="19"/>
  <c r="R31" i="19"/>
  <c r="Q31" i="19"/>
  <c r="P31" i="19"/>
  <c r="I31" i="19"/>
  <c r="H31" i="19"/>
  <c r="Y30" i="19"/>
  <c r="X30" i="19"/>
  <c r="R30" i="19"/>
  <c r="Q30" i="19"/>
  <c r="P30" i="19"/>
  <c r="I30" i="19"/>
  <c r="H30" i="19"/>
  <c r="Y29" i="19"/>
  <c r="X29" i="19"/>
  <c r="R29" i="19"/>
  <c r="Q29" i="19"/>
  <c r="P29" i="19"/>
  <c r="I29" i="19"/>
  <c r="H29" i="19"/>
  <c r="Y28" i="19"/>
  <c r="X28" i="19"/>
  <c r="R28" i="19"/>
  <c r="Q28" i="19"/>
  <c r="P28" i="19"/>
  <c r="I28" i="19"/>
  <c r="H28" i="19"/>
  <c r="W35" i="19"/>
  <c r="Y27" i="19"/>
  <c r="X27" i="19"/>
  <c r="O35" i="19"/>
  <c r="Q27" i="19"/>
  <c r="P27" i="19"/>
  <c r="G35" i="19"/>
  <c r="I27" i="19"/>
  <c r="H27" i="19"/>
  <c r="Y26" i="19"/>
  <c r="X26" i="19"/>
  <c r="Q26" i="19"/>
  <c r="P26" i="19"/>
  <c r="I26" i="19"/>
  <c r="H26" i="19"/>
  <c r="Y25" i="19"/>
  <c r="X25" i="19"/>
  <c r="Q25" i="19"/>
  <c r="P25" i="19"/>
  <c r="I25" i="19"/>
  <c r="H25" i="19"/>
  <c r="W23" i="19"/>
  <c r="Y24" i="19"/>
  <c r="X24" i="19"/>
  <c r="O23" i="19"/>
  <c r="Q24" i="19"/>
  <c r="P24" i="19"/>
  <c r="G23" i="19"/>
  <c r="J24" i="19"/>
  <c r="I24" i="19"/>
  <c r="H24" i="19"/>
  <c r="Y20" i="19"/>
  <c r="X20" i="19"/>
  <c r="Q20" i="19"/>
  <c r="P20" i="19"/>
  <c r="J20" i="19"/>
  <c r="I20" i="19"/>
  <c r="H20" i="19"/>
  <c r="Y19" i="19"/>
  <c r="X19" i="19"/>
  <c r="Q19" i="19"/>
  <c r="P19" i="19"/>
  <c r="J19" i="19"/>
  <c r="I19" i="19"/>
  <c r="H19" i="19"/>
  <c r="Y18" i="19"/>
  <c r="X18" i="19"/>
  <c r="Q18" i="19"/>
  <c r="P18" i="19"/>
  <c r="J18" i="19"/>
  <c r="I18" i="19"/>
  <c r="H18" i="19"/>
  <c r="Y17" i="19"/>
  <c r="X17" i="19"/>
  <c r="Q17" i="19"/>
  <c r="P17" i="19"/>
  <c r="J17" i="19"/>
  <c r="I17" i="19"/>
  <c r="H17" i="19"/>
  <c r="Y16" i="19"/>
  <c r="X16" i="19"/>
  <c r="Q16" i="19"/>
  <c r="P16" i="19"/>
  <c r="J16" i="19"/>
  <c r="I16" i="19"/>
  <c r="H16" i="19"/>
  <c r="Y15" i="19"/>
  <c r="X15" i="19"/>
  <c r="Q15" i="19"/>
  <c r="P15" i="19"/>
  <c r="J15" i="19"/>
  <c r="I15" i="19"/>
  <c r="H15" i="19"/>
  <c r="Y14" i="19"/>
  <c r="X14" i="19"/>
  <c r="Q14" i="19"/>
  <c r="P14" i="19"/>
  <c r="J14" i="19"/>
  <c r="I14" i="19"/>
  <c r="H14" i="19"/>
  <c r="W21" i="19"/>
  <c r="Y13" i="19"/>
  <c r="X13" i="19"/>
  <c r="O21" i="19"/>
  <c r="R13" i="19"/>
  <c r="Q13" i="19"/>
  <c r="P13" i="19"/>
  <c r="G21" i="19"/>
  <c r="J13" i="19"/>
  <c r="I13" i="19"/>
  <c r="H13" i="19"/>
  <c r="Y12" i="19"/>
  <c r="X12" i="19"/>
  <c r="R12" i="19"/>
  <c r="Q12" i="19"/>
  <c r="P12" i="19"/>
  <c r="J12" i="19"/>
  <c r="I12" i="19"/>
  <c r="H12" i="19"/>
  <c r="Y11" i="19"/>
  <c r="X11" i="19"/>
  <c r="R11" i="19"/>
  <c r="Q11" i="19"/>
  <c r="P11" i="19"/>
  <c r="J11" i="19"/>
  <c r="I11" i="19"/>
  <c r="H11" i="19"/>
  <c r="W9" i="19"/>
  <c r="Y10" i="19"/>
  <c r="X10" i="19"/>
  <c r="O9" i="19"/>
  <c r="R82" i="19" s="1"/>
  <c r="R10" i="19"/>
  <c r="Q10" i="19"/>
  <c r="P10" i="19"/>
  <c r="G9" i="19"/>
  <c r="J10" i="19"/>
  <c r="I10" i="19"/>
  <c r="H10" i="19"/>
  <c r="Y154" i="19"/>
  <c r="X154" i="19"/>
  <c r="Y155" i="19"/>
  <c r="X155" i="19"/>
  <c r="Y156" i="19"/>
  <c r="X156" i="19"/>
  <c r="Y157" i="19"/>
  <c r="X157" i="19"/>
  <c r="Y158" i="19"/>
  <c r="X158" i="19"/>
  <c r="Y159" i="19"/>
  <c r="X159" i="19"/>
  <c r="Y160" i="19"/>
  <c r="X160" i="19"/>
  <c r="R154" i="19"/>
  <c r="Q154" i="19"/>
  <c r="P154" i="19"/>
  <c r="R155" i="19"/>
  <c r="Q155" i="19"/>
  <c r="P155" i="19"/>
  <c r="R156" i="19"/>
  <c r="Q156" i="19"/>
  <c r="P156" i="19"/>
  <c r="R157" i="19"/>
  <c r="Q157" i="19"/>
  <c r="P157" i="19"/>
  <c r="R158" i="19"/>
  <c r="Q158" i="19"/>
  <c r="P158" i="19"/>
  <c r="R159" i="19"/>
  <c r="Q159" i="19"/>
  <c r="P159" i="19"/>
  <c r="R160" i="19"/>
  <c r="Q160" i="19"/>
  <c r="P160" i="19"/>
  <c r="J154" i="19"/>
  <c r="I154" i="19"/>
  <c r="H154" i="19"/>
  <c r="J155" i="19"/>
  <c r="I155" i="19"/>
  <c r="H155" i="19"/>
  <c r="J156" i="19"/>
  <c r="I156" i="19"/>
  <c r="H156" i="19"/>
  <c r="J157" i="19"/>
  <c r="I157" i="19"/>
  <c r="H157" i="19"/>
  <c r="J158" i="19"/>
  <c r="I158" i="19"/>
  <c r="H158" i="19"/>
  <c r="J159" i="19"/>
  <c r="I159" i="19"/>
  <c r="H159" i="19"/>
  <c r="J160" i="19"/>
  <c r="I160" i="19"/>
  <c r="H160" i="19"/>
  <c r="R146" i="19"/>
  <c r="Q146" i="19"/>
  <c r="P146" i="19"/>
  <c r="J145" i="19"/>
  <c r="I145" i="19"/>
  <c r="H145" i="19"/>
  <c r="Y143" i="19"/>
  <c r="X143" i="19"/>
  <c r="R142" i="19"/>
  <c r="Q142" i="19"/>
  <c r="P142" i="19"/>
  <c r="R141" i="19"/>
  <c r="P141" i="19"/>
  <c r="Q141" i="19"/>
  <c r="X138" i="19"/>
  <c r="Y138" i="19"/>
  <c r="J136" i="19"/>
  <c r="H136" i="19"/>
  <c r="I136" i="19"/>
  <c r="G135" i="19"/>
  <c r="R132" i="19"/>
  <c r="P132" i="19"/>
  <c r="Q132" i="19"/>
  <c r="X129" i="19"/>
  <c r="Y129" i="19"/>
  <c r="J127" i="19"/>
  <c r="H127" i="19"/>
  <c r="I127" i="19"/>
  <c r="R124" i="19"/>
  <c r="P124" i="19"/>
  <c r="Q124" i="19"/>
  <c r="J118" i="19"/>
  <c r="H118" i="19"/>
  <c r="I118" i="19"/>
  <c r="R115" i="19"/>
  <c r="P115" i="19"/>
  <c r="Q115" i="19"/>
  <c r="X112" i="19"/>
  <c r="Y112" i="19"/>
  <c r="J110" i="19"/>
  <c r="H110" i="19"/>
  <c r="I110" i="19"/>
  <c r="R108" i="19"/>
  <c r="P108" i="19"/>
  <c r="Q108" i="19"/>
  <c r="O107" i="19"/>
  <c r="X104" i="19"/>
  <c r="Y104" i="19"/>
  <c r="J104" i="19"/>
  <c r="H104" i="19"/>
  <c r="I104" i="19"/>
  <c r="R103" i="19"/>
  <c r="P103" i="19"/>
  <c r="Q103" i="19"/>
  <c r="X102" i="19"/>
  <c r="Y102" i="19"/>
  <c r="J102" i="19"/>
  <c r="H102" i="19"/>
  <c r="I102" i="19"/>
  <c r="R101" i="19"/>
  <c r="P101" i="19"/>
  <c r="Q101" i="19"/>
  <c r="X100" i="19"/>
  <c r="Y100" i="19"/>
  <c r="J100" i="19"/>
  <c r="H100" i="19"/>
  <c r="I100" i="19"/>
  <c r="R99" i="19"/>
  <c r="P99" i="19"/>
  <c r="Q99" i="19"/>
  <c r="X98" i="19"/>
  <c r="Y98" i="19"/>
  <c r="J98" i="19"/>
  <c r="H98" i="19"/>
  <c r="I98" i="19"/>
  <c r="R97" i="19"/>
  <c r="P97" i="19"/>
  <c r="Q97" i="19"/>
  <c r="O105" i="19"/>
  <c r="X96" i="19"/>
  <c r="Y96" i="19"/>
  <c r="J96" i="19"/>
  <c r="H96" i="19"/>
  <c r="I96" i="19"/>
  <c r="J90" i="19"/>
  <c r="H90" i="19"/>
  <c r="I90" i="19"/>
  <c r="R87" i="19"/>
  <c r="P87" i="19"/>
  <c r="Q87" i="19"/>
  <c r="X84" i="19"/>
  <c r="Y84" i="19"/>
  <c r="R140" i="19"/>
  <c r="P140" i="19"/>
  <c r="Q140" i="19"/>
  <c r="X137" i="19"/>
  <c r="Y137" i="19"/>
  <c r="R131" i="19"/>
  <c r="P131" i="19"/>
  <c r="Q131" i="19"/>
  <c r="X128" i="19"/>
  <c r="Y128" i="19"/>
  <c r="J126" i="19"/>
  <c r="H126" i="19"/>
  <c r="I126" i="19"/>
  <c r="R123" i="19"/>
  <c r="P123" i="19"/>
  <c r="Q123" i="19"/>
  <c r="J117" i="19"/>
  <c r="H117" i="19"/>
  <c r="I117" i="19"/>
  <c r="R114" i="19"/>
  <c r="P114" i="19"/>
  <c r="Q114" i="19"/>
  <c r="X111" i="19"/>
  <c r="Y111" i="19"/>
  <c r="W119" i="19"/>
  <c r="J109" i="19"/>
  <c r="H109" i="19"/>
  <c r="I109" i="19"/>
  <c r="R95" i="19"/>
  <c r="P95" i="19"/>
  <c r="Q95" i="19"/>
  <c r="J94" i="19"/>
  <c r="H94" i="19"/>
  <c r="I94" i="19"/>
  <c r="G93" i="19"/>
  <c r="R90" i="19"/>
  <c r="P90" i="19"/>
  <c r="Q90" i="19"/>
  <c r="Y87" i="19"/>
  <c r="X87" i="19"/>
  <c r="J85" i="19"/>
  <c r="I85" i="19"/>
  <c r="H85" i="19"/>
  <c r="Y153" i="19"/>
  <c r="X153" i="19"/>
  <c r="W161" i="19"/>
  <c r="R152" i="19"/>
  <c r="Q152" i="19"/>
  <c r="P152" i="19"/>
  <c r="J151" i="19"/>
  <c r="I151" i="19"/>
  <c r="H151" i="19"/>
  <c r="J146" i="19"/>
  <c r="I146" i="19"/>
  <c r="H146" i="19"/>
  <c r="Y144" i="19"/>
  <c r="X144" i="19"/>
  <c r="R143" i="19"/>
  <c r="Q143" i="19"/>
  <c r="P143" i="19"/>
  <c r="J142" i="19"/>
  <c r="I142" i="19"/>
  <c r="H142" i="19"/>
  <c r="R139" i="19"/>
  <c r="P139" i="19"/>
  <c r="Q139" i="19"/>
  <c r="O147" i="19"/>
  <c r="X136" i="19"/>
  <c r="Y136" i="19"/>
  <c r="W135" i="19"/>
  <c r="R130" i="19"/>
  <c r="P130" i="19"/>
  <c r="Q130" i="19"/>
  <c r="X127" i="19"/>
  <c r="Y127" i="19"/>
  <c r="J125" i="19"/>
  <c r="H125" i="19"/>
  <c r="I125" i="19"/>
  <c r="G133" i="19"/>
  <c r="R122" i="19"/>
  <c r="P122" i="19"/>
  <c r="Q122" i="19"/>
  <c r="O121" i="19"/>
  <c r="X118" i="19"/>
  <c r="Y118" i="19"/>
  <c r="J116" i="19"/>
  <c r="H116" i="19"/>
  <c r="I116" i="19"/>
  <c r="R113" i="19"/>
  <c r="P113" i="19"/>
  <c r="Q113" i="19"/>
  <c r="X110" i="19"/>
  <c r="Y110" i="19"/>
  <c r="J88" i="19"/>
  <c r="I88" i="19"/>
  <c r="H88" i="19"/>
  <c r="R85" i="19"/>
  <c r="Q85" i="19"/>
  <c r="P85" i="19"/>
  <c r="J141" i="19"/>
  <c r="H141" i="19"/>
  <c r="I141" i="19"/>
  <c r="R138" i="19"/>
  <c r="P138" i="19"/>
  <c r="Q138" i="19"/>
  <c r="J132" i="19"/>
  <c r="H132" i="19"/>
  <c r="I132" i="19"/>
  <c r="R129" i="19"/>
  <c r="P129" i="19"/>
  <c r="Q129" i="19"/>
  <c r="X126" i="19"/>
  <c r="Y126" i="19"/>
  <c r="J124" i="19"/>
  <c r="H124" i="19"/>
  <c r="I124" i="19"/>
  <c r="X117" i="19"/>
  <c r="Y117" i="19"/>
  <c r="J115" i="19"/>
  <c r="H115" i="19"/>
  <c r="I115" i="19"/>
  <c r="R112" i="19"/>
  <c r="P112" i="19"/>
  <c r="Q112" i="19"/>
  <c r="X109" i="19"/>
  <c r="Y109" i="19"/>
  <c r="R94" i="19"/>
  <c r="P94" i="19"/>
  <c r="Q94" i="19"/>
  <c r="O93" i="19"/>
  <c r="X90" i="19"/>
  <c r="Y90" i="19"/>
  <c r="R88" i="19"/>
  <c r="Q88" i="19"/>
  <c r="P88" i="19"/>
  <c r="Y85" i="19"/>
  <c r="X85" i="19"/>
  <c r="R153" i="19"/>
  <c r="Q153" i="19"/>
  <c r="P153" i="19"/>
  <c r="O161" i="19"/>
  <c r="J152" i="19"/>
  <c r="I152" i="19"/>
  <c r="H152" i="19"/>
  <c r="Y150" i="19"/>
  <c r="X150" i="19"/>
  <c r="W149" i="19"/>
  <c r="Y145" i="19"/>
  <c r="X145" i="19"/>
  <c r="R144" i="19"/>
  <c r="Q144" i="19"/>
  <c r="P144" i="19"/>
  <c r="J143" i="19"/>
  <c r="I143" i="19"/>
  <c r="H143" i="19"/>
  <c r="J140" i="19"/>
  <c r="H140" i="19"/>
  <c r="I140" i="19"/>
  <c r="R137" i="19"/>
  <c r="P137" i="19"/>
  <c r="Q137" i="19"/>
  <c r="J131" i="19"/>
  <c r="H131" i="19"/>
  <c r="I131" i="19"/>
  <c r="R128" i="19"/>
  <c r="P128" i="19"/>
  <c r="Q128" i="19"/>
  <c r="X125" i="19"/>
  <c r="Y125" i="19"/>
  <c r="W133" i="19"/>
  <c r="J123" i="19"/>
  <c r="H123" i="19"/>
  <c r="I123" i="19"/>
  <c r="X116" i="19"/>
  <c r="Y116" i="19"/>
  <c r="J114" i="19"/>
  <c r="H114" i="19"/>
  <c r="I114" i="19"/>
  <c r="R111" i="19"/>
  <c r="P111" i="19"/>
  <c r="Q111" i="19"/>
  <c r="O119" i="19"/>
  <c r="X108" i="19"/>
  <c r="W107" i="19"/>
  <c r="Y108" i="19"/>
  <c r="J108" i="19"/>
  <c r="H108" i="19"/>
  <c r="G107" i="19"/>
  <c r="I108" i="19"/>
  <c r="R104" i="19"/>
  <c r="P104" i="19"/>
  <c r="Q104" i="19"/>
  <c r="X103" i="19"/>
  <c r="Y103" i="19"/>
  <c r="J103" i="19"/>
  <c r="H103" i="19"/>
  <c r="I103" i="19"/>
  <c r="R102" i="19"/>
  <c r="P102" i="19"/>
  <c r="Q102" i="19"/>
  <c r="X101" i="19"/>
  <c r="Y101" i="19"/>
  <c r="J101" i="19"/>
  <c r="H101" i="19"/>
  <c r="I101" i="19"/>
  <c r="R100" i="19"/>
  <c r="P100" i="19"/>
  <c r="Q100" i="19"/>
  <c r="X99" i="19"/>
  <c r="Y99" i="19"/>
  <c r="J99" i="19"/>
  <c r="H99" i="19"/>
  <c r="I99" i="19"/>
  <c r="R98" i="19"/>
  <c r="P98" i="19"/>
  <c r="Q98" i="19"/>
  <c r="X97" i="19"/>
  <c r="Y97" i="19"/>
  <c r="W105" i="19"/>
  <c r="J97" i="19"/>
  <c r="H97" i="19"/>
  <c r="I97" i="19"/>
  <c r="G105" i="19"/>
  <c r="R96" i="19"/>
  <c r="P96" i="19"/>
  <c r="Q96" i="19"/>
  <c r="X95" i="19"/>
  <c r="Y95" i="19"/>
  <c r="Y88" i="19"/>
  <c r="X88" i="19"/>
  <c r="J86" i="19"/>
  <c r="I86" i="19"/>
  <c r="H86" i="19"/>
  <c r="X141" i="19"/>
  <c r="Y141" i="19"/>
  <c r="J139" i="19"/>
  <c r="H139" i="19"/>
  <c r="G147" i="19"/>
  <c r="I139" i="19"/>
  <c r="R136" i="19"/>
  <c r="P136" i="19"/>
  <c r="Q136" i="19"/>
  <c r="O135" i="19"/>
  <c r="X132" i="19"/>
  <c r="Y132" i="19"/>
  <c r="J130" i="19"/>
  <c r="H130" i="19"/>
  <c r="I130" i="19"/>
  <c r="R127" i="19"/>
  <c r="P127" i="19"/>
  <c r="Q127" i="19"/>
  <c r="X124" i="19"/>
  <c r="Y124" i="19"/>
  <c r="J122" i="19"/>
  <c r="H122" i="19"/>
  <c r="I122" i="19"/>
  <c r="G121" i="19"/>
  <c r="R118" i="19"/>
  <c r="P118" i="19"/>
  <c r="Q118" i="19"/>
  <c r="X115" i="19"/>
  <c r="Y115" i="19"/>
  <c r="J113" i="19"/>
  <c r="H113" i="19"/>
  <c r="I113" i="19"/>
  <c r="R110" i="19"/>
  <c r="P110" i="19"/>
  <c r="Q110" i="19"/>
  <c r="X94" i="19"/>
  <c r="W93" i="19"/>
  <c r="Y94" i="19"/>
  <c r="J89" i="19"/>
  <c r="I89" i="19"/>
  <c r="H89" i="19"/>
  <c r="R86" i="19"/>
  <c r="Q86" i="19"/>
  <c r="P86" i="19"/>
  <c r="T7" i="19"/>
  <c r="Z7" i="19"/>
  <c r="M161" i="19"/>
  <c r="M149" i="19"/>
  <c r="M147" i="19"/>
  <c r="M135" i="19"/>
  <c r="M133" i="19"/>
  <c r="M121" i="19"/>
  <c r="M119" i="19"/>
  <c r="M107" i="19"/>
  <c r="M105" i="19"/>
  <c r="M91" i="19"/>
  <c r="M79" i="19"/>
  <c r="M77" i="19"/>
  <c r="M65" i="19"/>
  <c r="M63" i="19"/>
  <c r="M51" i="19"/>
  <c r="M49" i="19"/>
  <c r="M37" i="19"/>
  <c r="M35" i="19"/>
  <c r="M23" i="19"/>
  <c r="M21" i="19"/>
  <c r="M9" i="19"/>
  <c r="L7" i="19"/>
  <c r="M93" i="19"/>
  <c r="W19" i="17"/>
  <c r="AA19" i="17"/>
  <c r="Z19" i="17"/>
  <c r="Y19" i="17"/>
  <c r="X19" i="17"/>
  <c r="W15" i="17"/>
  <c r="AA15" i="17"/>
  <c r="Z15" i="17"/>
  <c r="Y15" i="17"/>
  <c r="X15" i="17"/>
  <c r="W11" i="17"/>
  <c r="AA11" i="17"/>
  <c r="Z11" i="17"/>
  <c r="Y11" i="17"/>
  <c r="X11" i="17"/>
  <c r="Y20" i="17"/>
  <c r="X20" i="17"/>
  <c r="W20" i="17"/>
  <c r="AA20" i="17"/>
  <c r="Z20" i="17"/>
  <c r="Y16" i="17"/>
  <c r="X16" i="17"/>
  <c r="W16" i="17"/>
  <c r="AA16" i="17"/>
  <c r="Z16" i="17"/>
  <c r="Y12" i="17"/>
  <c r="X12" i="17"/>
  <c r="W12" i="17"/>
  <c r="AA12" i="17"/>
  <c r="Z12" i="17"/>
  <c r="AA17" i="17"/>
  <c r="Z17" i="17"/>
  <c r="Y17" i="17"/>
  <c r="X17" i="17"/>
  <c r="W17" i="17"/>
  <c r="AA13" i="17"/>
  <c r="Z13" i="17"/>
  <c r="Y13" i="17"/>
  <c r="X13" i="17"/>
  <c r="W13" i="17"/>
  <c r="V21" i="17"/>
  <c r="M110" i="17"/>
  <c r="L110" i="17"/>
  <c r="K110" i="17"/>
  <c r="J110" i="17"/>
  <c r="I110" i="17"/>
  <c r="M153" i="17"/>
  <c r="L153" i="17"/>
  <c r="K153" i="17"/>
  <c r="J153" i="17"/>
  <c r="I153" i="17"/>
  <c r="H161" i="17"/>
  <c r="M84" i="17"/>
  <c r="L84" i="17"/>
  <c r="K84" i="17"/>
  <c r="J84" i="17"/>
  <c r="I84" i="17"/>
  <c r="E161" i="19"/>
  <c r="E149" i="19"/>
  <c r="E147" i="19"/>
  <c r="E135" i="19"/>
  <c r="E133" i="19"/>
  <c r="E121" i="19"/>
  <c r="E119" i="19"/>
  <c r="E91" i="19"/>
  <c r="E79" i="19"/>
  <c r="E77" i="19"/>
  <c r="E65" i="19"/>
  <c r="E63" i="19"/>
  <c r="E51" i="19"/>
  <c r="E49" i="19"/>
  <c r="E37" i="19"/>
  <c r="E35" i="19"/>
  <c r="E23" i="19"/>
  <c r="E21" i="19"/>
  <c r="E9" i="19"/>
  <c r="D7" i="19"/>
  <c r="E93" i="19"/>
  <c r="E107" i="19"/>
  <c r="E105" i="19"/>
  <c r="M127" i="17"/>
  <c r="L127" i="17"/>
  <c r="K127" i="17"/>
  <c r="J127" i="17"/>
  <c r="I127" i="17"/>
  <c r="M101" i="17"/>
  <c r="L101" i="17"/>
  <c r="K101" i="17"/>
  <c r="J101" i="17"/>
  <c r="I101" i="17"/>
  <c r="M144" i="17"/>
  <c r="L144" i="17"/>
  <c r="K144" i="17"/>
  <c r="J144" i="17"/>
  <c r="I144" i="17"/>
  <c r="M75" i="17"/>
  <c r="L75" i="17"/>
  <c r="K75" i="17"/>
  <c r="J75" i="17"/>
  <c r="I75" i="17"/>
  <c r="M53" i="17"/>
  <c r="L53" i="17"/>
  <c r="K53" i="17"/>
  <c r="J53" i="17"/>
  <c r="I53" i="17"/>
  <c r="M61" i="17"/>
  <c r="L61" i="17"/>
  <c r="K61" i="17"/>
  <c r="J61" i="17"/>
  <c r="I61" i="17"/>
  <c r="M70" i="17"/>
  <c r="L70" i="17"/>
  <c r="K70" i="17"/>
  <c r="J70" i="17"/>
  <c r="I70" i="17"/>
  <c r="M87" i="17"/>
  <c r="L87" i="17"/>
  <c r="K87" i="17"/>
  <c r="J87" i="17"/>
  <c r="I87" i="17"/>
  <c r="M96" i="17"/>
  <c r="L96" i="17"/>
  <c r="K96" i="17"/>
  <c r="J96" i="17"/>
  <c r="I96" i="17"/>
  <c r="M104" i="17"/>
  <c r="L104" i="17"/>
  <c r="K104" i="17"/>
  <c r="J104" i="17"/>
  <c r="I104" i="17"/>
  <c r="M113" i="17"/>
  <c r="L113" i="17"/>
  <c r="K113" i="17"/>
  <c r="J113" i="17"/>
  <c r="I113" i="17"/>
  <c r="M122" i="17"/>
  <c r="H121" i="17"/>
  <c r="L122" i="17"/>
  <c r="K122" i="17"/>
  <c r="J122" i="17"/>
  <c r="I122" i="17"/>
  <c r="M130" i="17"/>
  <c r="L130" i="17"/>
  <c r="K130" i="17"/>
  <c r="J130" i="17"/>
  <c r="I130" i="17"/>
  <c r="M139" i="17"/>
  <c r="L139" i="17"/>
  <c r="K139" i="17"/>
  <c r="J139" i="17"/>
  <c r="I139" i="17"/>
  <c r="H147" i="17"/>
  <c r="M156" i="17"/>
  <c r="L156" i="17"/>
  <c r="K156" i="17"/>
  <c r="J156" i="17"/>
  <c r="I156" i="17"/>
  <c r="M56" i="17"/>
  <c r="L56" i="17"/>
  <c r="K56" i="17"/>
  <c r="J56" i="17"/>
  <c r="I56" i="17"/>
  <c r="M73" i="17"/>
  <c r="L73" i="17"/>
  <c r="K73" i="17"/>
  <c r="J73" i="17"/>
  <c r="I73" i="17"/>
  <c r="M82" i="17"/>
  <c r="L82" i="17"/>
  <c r="K82" i="17"/>
  <c r="J82" i="17"/>
  <c r="I82" i="17"/>
  <c r="M90" i="17"/>
  <c r="L90" i="17"/>
  <c r="K90" i="17"/>
  <c r="J90" i="17"/>
  <c r="I90" i="17"/>
  <c r="M99" i="17"/>
  <c r="L99" i="17"/>
  <c r="K99" i="17"/>
  <c r="J99" i="17"/>
  <c r="I99" i="17"/>
  <c r="M108" i="17"/>
  <c r="H107" i="17"/>
  <c r="L108" i="17"/>
  <c r="K108" i="17"/>
  <c r="J108" i="17"/>
  <c r="I108" i="17"/>
  <c r="M116" i="17"/>
  <c r="L116" i="17"/>
  <c r="K116" i="17"/>
  <c r="J116" i="17"/>
  <c r="I116" i="17"/>
  <c r="M125" i="17"/>
  <c r="L125" i="17"/>
  <c r="K125" i="17"/>
  <c r="J125" i="17"/>
  <c r="I125" i="17"/>
  <c r="H133" i="17"/>
  <c r="M142" i="17"/>
  <c r="L142" i="17"/>
  <c r="K142" i="17"/>
  <c r="J142" i="17"/>
  <c r="I142" i="17"/>
  <c r="M151" i="17"/>
  <c r="L151" i="17"/>
  <c r="K151" i="17"/>
  <c r="J151" i="17"/>
  <c r="I151" i="17"/>
  <c r="M159" i="17"/>
  <c r="L159" i="17"/>
  <c r="K159" i="17"/>
  <c r="J159" i="17"/>
  <c r="I159" i="17"/>
  <c r="L59" i="17"/>
  <c r="K59" i="17"/>
  <c r="J59" i="17"/>
  <c r="I59" i="17"/>
  <c r="M59" i="17"/>
  <c r="L68" i="17"/>
  <c r="K68" i="17"/>
  <c r="J68" i="17"/>
  <c r="I68" i="17"/>
  <c r="M68" i="17"/>
  <c r="L76" i="17"/>
  <c r="K76" i="17"/>
  <c r="J76" i="17"/>
  <c r="I76" i="17"/>
  <c r="M76" i="17"/>
  <c r="L85" i="17"/>
  <c r="K85" i="17"/>
  <c r="J85" i="17"/>
  <c r="I85" i="17"/>
  <c r="M85" i="17"/>
  <c r="L94" i="17"/>
  <c r="K94" i="17"/>
  <c r="J94" i="17"/>
  <c r="I94" i="17"/>
  <c r="M94" i="17"/>
  <c r="H93" i="17"/>
  <c r="L102" i="17"/>
  <c r="K102" i="17"/>
  <c r="J102" i="17"/>
  <c r="I102" i="17"/>
  <c r="M102" i="17"/>
  <c r="L111" i="17"/>
  <c r="K111" i="17"/>
  <c r="J111" i="17"/>
  <c r="I111" i="17"/>
  <c r="H119" i="17"/>
  <c r="M111" i="17"/>
  <c r="L128" i="17"/>
  <c r="K128" i="17"/>
  <c r="J128" i="17"/>
  <c r="I128" i="17"/>
  <c r="M128" i="17"/>
  <c r="L137" i="17"/>
  <c r="K137" i="17"/>
  <c r="J137" i="17"/>
  <c r="I137" i="17"/>
  <c r="M137" i="17"/>
  <c r="L145" i="17"/>
  <c r="K145" i="17"/>
  <c r="J145" i="17"/>
  <c r="I145" i="17"/>
  <c r="M145" i="17"/>
  <c r="L154" i="17"/>
  <c r="K154" i="17"/>
  <c r="J154" i="17"/>
  <c r="I154" i="17"/>
  <c r="M154" i="17"/>
  <c r="K54" i="17"/>
  <c r="J54" i="17"/>
  <c r="I54" i="17"/>
  <c r="M54" i="17"/>
  <c r="L54" i="17"/>
  <c r="K62" i="17"/>
  <c r="J62" i="17"/>
  <c r="I62" i="17"/>
  <c r="M62" i="17"/>
  <c r="L62" i="17"/>
  <c r="K71" i="17"/>
  <c r="J71" i="17"/>
  <c r="I71" i="17"/>
  <c r="M71" i="17"/>
  <c r="L71" i="17"/>
  <c r="K80" i="17"/>
  <c r="J80" i="17"/>
  <c r="I80" i="17"/>
  <c r="M80" i="17"/>
  <c r="H79" i="17"/>
  <c r="L80" i="17"/>
  <c r="K88" i="17"/>
  <c r="J88" i="17"/>
  <c r="I88" i="17"/>
  <c r="M88" i="17"/>
  <c r="L88" i="17"/>
  <c r="K97" i="17"/>
  <c r="J97" i="17"/>
  <c r="I97" i="17"/>
  <c r="H105" i="17"/>
  <c r="M97" i="17"/>
  <c r="L97" i="17"/>
  <c r="K114" i="17"/>
  <c r="J114" i="17"/>
  <c r="I114" i="17"/>
  <c r="M114" i="17"/>
  <c r="L114" i="17"/>
  <c r="K123" i="17"/>
  <c r="J123" i="17"/>
  <c r="I123" i="17"/>
  <c r="M123" i="17"/>
  <c r="L123" i="17"/>
  <c r="K131" i="17"/>
  <c r="J131" i="17"/>
  <c r="I131" i="17"/>
  <c r="M131" i="17"/>
  <c r="L131" i="17"/>
  <c r="K140" i="17"/>
  <c r="J140" i="17"/>
  <c r="I140" i="17"/>
  <c r="M140" i="17"/>
  <c r="L140" i="17"/>
  <c r="K157" i="17"/>
  <c r="J157" i="17"/>
  <c r="I157" i="17"/>
  <c r="M157" i="17"/>
  <c r="L157" i="17"/>
  <c r="J57" i="17"/>
  <c r="I57" i="17"/>
  <c r="M57" i="17"/>
  <c r="L57" i="17"/>
  <c r="K57" i="17"/>
  <c r="J66" i="17"/>
  <c r="I66" i="17"/>
  <c r="M66" i="17"/>
  <c r="H65" i="17"/>
  <c r="L66" i="17"/>
  <c r="K66" i="17"/>
  <c r="J74" i="17"/>
  <c r="I74" i="17"/>
  <c r="M74" i="17"/>
  <c r="L74" i="17"/>
  <c r="K74" i="17"/>
  <c r="J83" i="17"/>
  <c r="I83" i="17"/>
  <c r="H91" i="17"/>
  <c r="M83" i="17"/>
  <c r="L83" i="17"/>
  <c r="K83" i="17"/>
  <c r="J100" i="17"/>
  <c r="I100" i="17"/>
  <c r="M100" i="17"/>
  <c r="L100" i="17"/>
  <c r="K100" i="17"/>
  <c r="J109" i="17"/>
  <c r="I109" i="17"/>
  <c r="M109" i="17"/>
  <c r="L109" i="17"/>
  <c r="K109" i="17"/>
  <c r="J117" i="17"/>
  <c r="I117" i="17"/>
  <c r="M117" i="17"/>
  <c r="L117" i="17"/>
  <c r="K117" i="17"/>
  <c r="J126" i="17"/>
  <c r="I126" i="17"/>
  <c r="M126" i="17"/>
  <c r="L126" i="17"/>
  <c r="K126" i="17"/>
  <c r="J143" i="17"/>
  <c r="I143" i="17"/>
  <c r="M143" i="17"/>
  <c r="L143" i="17"/>
  <c r="K143" i="17"/>
  <c r="J152" i="17"/>
  <c r="I152" i="17"/>
  <c r="M152" i="17"/>
  <c r="L152" i="17"/>
  <c r="K152" i="17"/>
  <c r="J160" i="17"/>
  <c r="I160" i="17"/>
  <c r="M160" i="17"/>
  <c r="L160" i="17"/>
  <c r="K160" i="17"/>
  <c r="I52" i="17"/>
  <c r="M52" i="17"/>
  <c r="H51" i="17"/>
  <c r="L52" i="17"/>
  <c r="K52" i="17"/>
  <c r="J52" i="17"/>
  <c r="I60" i="17"/>
  <c r="M60" i="17"/>
  <c r="L60" i="17"/>
  <c r="K60" i="17"/>
  <c r="J60" i="17"/>
  <c r="I69" i="17"/>
  <c r="H77" i="17"/>
  <c r="M69" i="17"/>
  <c r="L69" i="17"/>
  <c r="K69" i="17"/>
  <c r="J69" i="17"/>
  <c r="I86" i="17"/>
  <c r="M86" i="17"/>
  <c r="L86" i="17"/>
  <c r="K86" i="17"/>
  <c r="J86" i="17"/>
  <c r="I95" i="17"/>
  <c r="M95" i="17"/>
  <c r="L95" i="17"/>
  <c r="K95" i="17"/>
  <c r="J95" i="17"/>
  <c r="I103" i="17"/>
  <c r="M103" i="17"/>
  <c r="L103" i="17"/>
  <c r="K103" i="17"/>
  <c r="J103" i="17"/>
  <c r="I112" i="17"/>
  <c r="M112" i="17"/>
  <c r="L112" i="17"/>
  <c r="K112" i="17"/>
  <c r="J112" i="17"/>
  <c r="I129" i="17"/>
  <c r="M129" i="17"/>
  <c r="L129" i="17"/>
  <c r="K129" i="17"/>
  <c r="J129" i="17"/>
  <c r="I138" i="17"/>
  <c r="M138" i="17"/>
  <c r="L138" i="17"/>
  <c r="K138" i="17"/>
  <c r="J138" i="17"/>
  <c r="I146" i="17"/>
  <c r="M146" i="17"/>
  <c r="L146" i="17"/>
  <c r="K146" i="17"/>
  <c r="J146" i="17"/>
  <c r="I155" i="17"/>
  <c r="M155" i="17"/>
  <c r="L155" i="17"/>
  <c r="K155" i="17"/>
  <c r="J155" i="17"/>
  <c r="H63" i="17"/>
  <c r="M55" i="17"/>
  <c r="L55" i="17"/>
  <c r="K55" i="17"/>
  <c r="J55" i="17"/>
  <c r="I55" i="17"/>
  <c r="M72" i="17"/>
  <c r="L72" i="17"/>
  <c r="K72" i="17"/>
  <c r="J72" i="17"/>
  <c r="I72" i="17"/>
  <c r="M81" i="17"/>
  <c r="L81" i="17"/>
  <c r="K81" i="17"/>
  <c r="J81" i="17"/>
  <c r="I81" i="17"/>
  <c r="M89" i="17"/>
  <c r="L89" i="17"/>
  <c r="K89" i="17"/>
  <c r="J89" i="17"/>
  <c r="I89" i="17"/>
  <c r="M98" i="17"/>
  <c r="L98" i="17"/>
  <c r="K98" i="17"/>
  <c r="J98" i="17"/>
  <c r="I98" i="17"/>
  <c r="M115" i="17"/>
  <c r="L115" i="17"/>
  <c r="K115" i="17"/>
  <c r="J115" i="17"/>
  <c r="I115" i="17"/>
  <c r="M124" i="17"/>
  <c r="L124" i="17"/>
  <c r="K124" i="17"/>
  <c r="J124" i="17"/>
  <c r="I124" i="17"/>
  <c r="M132" i="17"/>
  <c r="L132" i="17"/>
  <c r="K132" i="17"/>
  <c r="J132" i="17"/>
  <c r="I132" i="17"/>
  <c r="M141" i="17"/>
  <c r="L141" i="17"/>
  <c r="K141" i="17"/>
  <c r="J141" i="17"/>
  <c r="I141" i="17"/>
  <c r="M150" i="17"/>
  <c r="H149" i="17"/>
  <c r="L150" i="17"/>
  <c r="K150" i="17"/>
  <c r="J150" i="17"/>
  <c r="I150" i="17"/>
  <c r="M158" i="17"/>
  <c r="L158" i="17"/>
  <c r="K158" i="17"/>
  <c r="J158" i="17"/>
  <c r="I158" i="17"/>
  <c r="AA16" i="15"/>
  <c r="Z16" i="15"/>
  <c r="Y16" i="15"/>
  <c r="X16" i="15"/>
  <c r="W16" i="15"/>
  <c r="AA12" i="15"/>
  <c r="Z12" i="15"/>
  <c r="Y12" i="15"/>
  <c r="X12" i="15"/>
  <c r="W12" i="15"/>
  <c r="V16" i="14"/>
  <c r="U16" i="14"/>
  <c r="T16" i="14"/>
  <c r="W19" i="16"/>
  <c r="AA19" i="16"/>
  <c r="Z19" i="16"/>
  <c r="Y19" i="16"/>
  <c r="X19" i="16"/>
  <c r="T15" i="14"/>
  <c r="S23" i="14"/>
  <c r="V15" i="14"/>
  <c r="U15" i="14"/>
  <c r="X17" i="15"/>
  <c r="W17" i="15"/>
  <c r="AA17" i="15"/>
  <c r="Z17" i="15"/>
  <c r="Y17" i="15"/>
  <c r="X13" i="15"/>
  <c r="W13" i="15"/>
  <c r="V21" i="15"/>
  <c r="AA13" i="15"/>
  <c r="Z13" i="15"/>
  <c r="Y13" i="15"/>
  <c r="X9" i="15"/>
  <c r="W9" i="15"/>
  <c r="AA9" i="15"/>
  <c r="Z9" i="15"/>
  <c r="Y9" i="15"/>
  <c r="U22" i="14"/>
  <c r="T22" i="14"/>
  <c r="V22" i="14"/>
  <c r="U14" i="14"/>
  <c r="T14" i="14"/>
  <c r="V14" i="14"/>
  <c r="Y20" i="16"/>
  <c r="X20" i="16"/>
  <c r="W20" i="16"/>
  <c r="AA20" i="16"/>
  <c r="Z20" i="16"/>
  <c r="V21" i="14"/>
  <c r="U21" i="14"/>
  <c r="T21" i="14"/>
  <c r="V13" i="14"/>
  <c r="U13" i="14"/>
  <c r="T13" i="14"/>
  <c r="Z18" i="15"/>
  <c r="Y18" i="15"/>
  <c r="X18" i="15"/>
  <c r="W18" i="15"/>
  <c r="AA18" i="15"/>
  <c r="Z14" i="15"/>
  <c r="Y14" i="15"/>
  <c r="X14" i="15"/>
  <c r="W14" i="15"/>
  <c r="AA14" i="15"/>
  <c r="Z10" i="15"/>
  <c r="Y10" i="15"/>
  <c r="X10" i="15"/>
  <c r="W10" i="15"/>
  <c r="AA10" i="15"/>
  <c r="V20" i="14"/>
  <c r="U20" i="14"/>
  <c r="T20" i="14"/>
  <c r="V12" i="14"/>
  <c r="U12" i="14"/>
  <c r="T12" i="14"/>
  <c r="AA17" i="16"/>
  <c r="Z17" i="16"/>
  <c r="Y17" i="16"/>
  <c r="X17" i="16"/>
  <c r="W17" i="16"/>
  <c r="V19" i="14"/>
  <c r="U19" i="14"/>
  <c r="T19" i="14"/>
  <c r="AA19" i="15"/>
  <c r="Z19" i="15"/>
  <c r="Y19" i="15"/>
  <c r="X19" i="15"/>
  <c r="W19" i="15"/>
  <c r="AA15" i="15"/>
  <c r="Z15" i="15"/>
  <c r="Y15" i="15"/>
  <c r="X15" i="15"/>
  <c r="W15" i="15"/>
  <c r="AA11" i="15"/>
  <c r="Z11" i="15"/>
  <c r="Y11" i="15"/>
  <c r="X11" i="15"/>
  <c r="W11" i="15"/>
  <c r="V18" i="14"/>
  <c r="U18" i="14"/>
  <c r="T18" i="14"/>
  <c r="N75" i="10"/>
  <c r="O75" i="10"/>
  <c r="O37" i="10"/>
  <c r="N37" i="10"/>
  <c r="M125" i="13"/>
  <c r="L125" i="13"/>
  <c r="K125" i="13"/>
  <c r="J125" i="13"/>
  <c r="I125" i="13"/>
  <c r="M56" i="13"/>
  <c r="L56" i="13"/>
  <c r="K56" i="13"/>
  <c r="J56" i="13"/>
  <c r="I56" i="13"/>
  <c r="J47" i="12"/>
  <c r="I47" i="12"/>
  <c r="N47" i="12"/>
  <c r="M47" i="12"/>
  <c r="L47" i="12"/>
  <c r="K47" i="12"/>
  <c r="J43" i="12"/>
  <c r="I43" i="12"/>
  <c r="N43" i="12"/>
  <c r="M43" i="12"/>
  <c r="L43" i="12"/>
  <c r="K43" i="12"/>
  <c r="J39" i="12"/>
  <c r="I39" i="12"/>
  <c r="N39" i="12"/>
  <c r="M39" i="12"/>
  <c r="L39" i="12"/>
  <c r="K39" i="12"/>
  <c r="J35" i="12"/>
  <c r="I35" i="12"/>
  <c r="N35" i="12"/>
  <c r="M35" i="12"/>
  <c r="L35" i="12"/>
  <c r="K35" i="12"/>
  <c r="J31" i="12"/>
  <c r="I31" i="12"/>
  <c r="N31" i="12"/>
  <c r="M31" i="12"/>
  <c r="L31" i="12"/>
  <c r="K31" i="12"/>
  <c r="J27" i="12"/>
  <c r="I27" i="12"/>
  <c r="N27" i="12"/>
  <c r="M27" i="12"/>
  <c r="L27" i="12"/>
  <c r="K27" i="12"/>
  <c r="J23" i="12"/>
  <c r="I23" i="12"/>
  <c r="N23" i="12"/>
  <c r="M23" i="12"/>
  <c r="L23" i="12"/>
  <c r="K23" i="12"/>
  <c r="J19" i="12"/>
  <c r="I19" i="12"/>
  <c r="N19" i="12"/>
  <c r="M19" i="12"/>
  <c r="L19" i="12"/>
  <c r="K19" i="12"/>
  <c r="J15" i="12"/>
  <c r="I15" i="12"/>
  <c r="N15" i="12"/>
  <c r="M15" i="12"/>
  <c r="L15" i="12"/>
  <c r="K15" i="12"/>
  <c r="O105" i="10"/>
  <c r="N105" i="10"/>
  <c r="O97" i="10"/>
  <c r="N97" i="10"/>
  <c r="O59" i="10"/>
  <c r="N59" i="10"/>
  <c r="N40" i="10"/>
  <c r="O40" i="10"/>
  <c r="N32" i="10"/>
  <c r="O32" i="10"/>
  <c r="M99" i="13"/>
  <c r="L99" i="13"/>
  <c r="K99" i="13"/>
  <c r="J99" i="13"/>
  <c r="I99" i="13"/>
  <c r="M30" i="13"/>
  <c r="L30" i="13"/>
  <c r="K30" i="13"/>
  <c r="J30" i="13"/>
  <c r="I30" i="13"/>
  <c r="AA10" i="13"/>
  <c r="Z10" i="13"/>
  <c r="Y10" i="13"/>
  <c r="X10" i="13"/>
  <c r="W10" i="13"/>
  <c r="AA14" i="13"/>
  <c r="Z14" i="13"/>
  <c r="Y14" i="13"/>
  <c r="X14" i="13"/>
  <c r="W14" i="13"/>
  <c r="AA18" i="13"/>
  <c r="Z18" i="13"/>
  <c r="Y18" i="13"/>
  <c r="X18" i="13"/>
  <c r="W18" i="13"/>
  <c r="Z9" i="13"/>
  <c r="Y9" i="13"/>
  <c r="X9" i="13"/>
  <c r="W9" i="13"/>
  <c r="AA9" i="13"/>
  <c r="Z13" i="13"/>
  <c r="Y13" i="13"/>
  <c r="X13" i="13"/>
  <c r="W13" i="13"/>
  <c r="AA13" i="13"/>
  <c r="Z17" i="13"/>
  <c r="Y17" i="13"/>
  <c r="X17" i="13"/>
  <c r="W17" i="13"/>
  <c r="AA17" i="13"/>
  <c r="X8" i="13"/>
  <c r="W8" i="13"/>
  <c r="AA8" i="13"/>
  <c r="Z8" i="13"/>
  <c r="Y8" i="13"/>
  <c r="X12" i="13"/>
  <c r="W12" i="13"/>
  <c r="V20" i="13"/>
  <c r="AA12" i="13"/>
  <c r="Z12" i="13"/>
  <c r="Y12" i="13"/>
  <c r="X16" i="13"/>
  <c r="W16" i="13"/>
  <c r="AA16" i="13"/>
  <c r="Z16" i="13"/>
  <c r="Y16" i="13"/>
  <c r="AA11" i="13"/>
  <c r="Z11" i="13"/>
  <c r="Y11" i="13"/>
  <c r="X11" i="13"/>
  <c r="W11" i="13"/>
  <c r="AA15" i="13"/>
  <c r="Z15" i="13"/>
  <c r="Y15" i="13"/>
  <c r="X15" i="13"/>
  <c r="W15" i="13"/>
  <c r="AA19" i="13"/>
  <c r="Z19" i="13"/>
  <c r="Y19" i="13"/>
  <c r="X19" i="13"/>
  <c r="W19" i="13"/>
  <c r="K9" i="12"/>
  <c r="J9" i="12"/>
  <c r="I9" i="12"/>
  <c r="H56" i="12"/>
  <c r="N9" i="12"/>
  <c r="M9" i="12"/>
  <c r="L9" i="12"/>
  <c r="O108" i="10"/>
  <c r="N108" i="10"/>
  <c r="O100" i="10"/>
  <c r="N100" i="10"/>
  <c r="O81" i="10"/>
  <c r="N81" i="10"/>
  <c r="O62" i="10"/>
  <c r="N62" i="10"/>
  <c r="O54" i="10"/>
  <c r="N54" i="10"/>
  <c r="O35" i="10"/>
  <c r="N35" i="10"/>
  <c r="L52" i="12"/>
  <c r="K52" i="12"/>
  <c r="J52" i="12"/>
  <c r="I52" i="12"/>
  <c r="N52" i="12"/>
  <c r="M52" i="12"/>
  <c r="L48" i="12"/>
  <c r="K48" i="12"/>
  <c r="J48" i="12"/>
  <c r="I48" i="12"/>
  <c r="N48" i="12"/>
  <c r="M48" i="12"/>
  <c r="L44" i="12"/>
  <c r="K44" i="12"/>
  <c r="J44" i="12"/>
  <c r="I44" i="12"/>
  <c r="N44" i="12"/>
  <c r="M44" i="12"/>
  <c r="L40" i="12"/>
  <c r="K40" i="12"/>
  <c r="J40" i="12"/>
  <c r="I40" i="12"/>
  <c r="N40" i="12"/>
  <c r="M40" i="12"/>
  <c r="L36" i="12"/>
  <c r="K36" i="12"/>
  <c r="J36" i="12"/>
  <c r="I36" i="12"/>
  <c r="N36" i="12"/>
  <c r="M36" i="12"/>
  <c r="L32" i="12"/>
  <c r="K32" i="12"/>
  <c r="J32" i="12"/>
  <c r="I32" i="12"/>
  <c r="N32" i="12"/>
  <c r="M32" i="12"/>
  <c r="O103" i="10"/>
  <c r="N103" i="10"/>
  <c r="O38" i="10"/>
  <c r="N38" i="10"/>
  <c r="M116" i="13"/>
  <c r="L116" i="13"/>
  <c r="K116" i="13"/>
  <c r="J116" i="13"/>
  <c r="I116" i="13"/>
  <c r="M47" i="13"/>
  <c r="L47" i="13"/>
  <c r="K47" i="13"/>
  <c r="J47" i="13"/>
  <c r="I47" i="13"/>
  <c r="M10" i="12"/>
  <c r="L10" i="12"/>
  <c r="K10" i="12"/>
  <c r="J10" i="12"/>
  <c r="I10" i="12"/>
  <c r="N10" i="12"/>
  <c r="M6" i="12"/>
  <c r="L6" i="12"/>
  <c r="K6" i="12"/>
  <c r="J6" i="12"/>
  <c r="I6" i="12"/>
  <c r="H53" i="12"/>
  <c r="N6" i="12"/>
  <c r="O106" i="10"/>
  <c r="N106" i="10"/>
  <c r="O98" i="10"/>
  <c r="N98" i="10"/>
  <c r="O79" i="10"/>
  <c r="N79" i="10"/>
  <c r="O60" i="10"/>
  <c r="N60" i="10"/>
  <c r="O41" i="10"/>
  <c r="N41" i="10"/>
  <c r="O33" i="10"/>
  <c r="N33" i="10"/>
  <c r="M159" i="13"/>
  <c r="L159" i="13"/>
  <c r="K159" i="13"/>
  <c r="J159" i="13"/>
  <c r="I159" i="13"/>
  <c r="M22" i="13"/>
  <c r="L22" i="13"/>
  <c r="K22" i="13"/>
  <c r="J22" i="13"/>
  <c r="I22" i="13"/>
  <c r="M25" i="13"/>
  <c r="L25" i="13"/>
  <c r="K25" i="13"/>
  <c r="J25" i="13"/>
  <c r="I25" i="13"/>
  <c r="M33" i="13"/>
  <c r="L33" i="13"/>
  <c r="K33" i="13"/>
  <c r="J33" i="13"/>
  <c r="I33" i="13"/>
  <c r="M42" i="13"/>
  <c r="L42" i="13"/>
  <c r="K42" i="13"/>
  <c r="J42" i="13"/>
  <c r="I42" i="13"/>
  <c r="M51" i="13"/>
  <c r="L51" i="13"/>
  <c r="K51" i="13"/>
  <c r="J51" i="13"/>
  <c r="I51" i="13"/>
  <c r="M59" i="13"/>
  <c r="L59" i="13"/>
  <c r="K59" i="13"/>
  <c r="J59" i="13"/>
  <c r="I59" i="13"/>
  <c r="M68" i="13"/>
  <c r="L68" i="13"/>
  <c r="K68" i="13"/>
  <c r="J68" i="13"/>
  <c r="I68" i="13"/>
  <c r="H76" i="13"/>
  <c r="M85" i="13"/>
  <c r="L85" i="13"/>
  <c r="K85" i="13"/>
  <c r="J85" i="13"/>
  <c r="I85" i="13"/>
  <c r="M94" i="13"/>
  <c r="L94" i="13"/>
  <c r="K94" i="13"/>
  <c r="J94" i="13"/>
  <c r="I94" i="13"/>
  <c r="M102" i="13"/>
  <c r="L102" i="13"/>
  <c r="K102" i="13"/>
  <c r="J102" i="13"/>
  <c r="I102" i="13"/>
  <c r="M111" i="13"/>
  <c r="L111" i="13"/>
  <c r="K111" i="13"/>
  <c r="J111" i="13"/>
  <c r="I111" i="13"/>
  <c r="M120" i="13"/>
  <c r="L120" i="13"/>
  <c r="K120" i="13"/>
  <c r="J120" i="13"/>
  <c r="I120" i="13"/>
  <c r="M128" i="13"/>
  <c r="L128" i="13"/>
  <c r="K128" i="13"/>
  <c r="J128" i="13"/>
  <c r="I128" i="13"/>
  <c r="M137" i="13"/>
  <c r="L137" i="13"/>
  <c r="K137" i="13"/>
  <c r="J137" i="13"/>
  <c r="I137" i="13"/>
  <c r="M145" i="13"/>
  <c r="L145" i="13"/>
  <c r="K145" i="13"/>
  <c r="J145" i="13"/>
  <c r="I145" i="13"/>
  <c r="M154" i="13"/>
  <c r="L154" i="13"/>
  <c r="K154" i="13"/>
  <c r="J154" i="13"/>
  <c r="I154" i="13"/>
  <c r="M8" i="13"/>
  <c r="L8" i="13"/>
  <c r="I8" i="13"/>
  <c r="K8" i="13"/>
  <c r="J8" i="13"/>
  <c r="M12" i="13"/>
  <c r="L12" i="13"/>
  <c r="K12" i="13"/>
  <c r="J12" i="13"/>
  <c r="I12" i="13"/>
  <c r="H20" i="13"/>
  <c r="M16" i="13"/>
  <c r="L16" i="13"/>
  <c r="K16" i="13"/>
  <c r="J16" i="13"/>
  <c r="I16" i="13"/>
  <c r="M28" i="13"/>
  <c r="L28" i="13"/>
  <c r="K28" i="13"/>
  <c r="J28" i="13"/>
  <c r="I28" i="13"/>
  <c r="M37" i="13"/>
  <c r="L37" i="13"/>
  <c r="K37" i="13"/>
  <c r="J37" i="13"/>
  <c r="I37" i="13"/>
  <c r="M45" i="13"/>
  <c r="L45" i="13"/>
  <c r="K45" i="13"/>
  <c r="J45" i="13"/>
  <c r="I45" i="13"/>
  <c r="M54" i="13"/>
  <c r="L54" i="13"/>
  <c r="K54" i="13"/>
  <c r="J54" i="13"/>
  <c r="I54" i="13"/>
  <c r="H62" i="13"/>
  <c r="M71" i="13"/>
  <c r="L71" i="13"/>
  <c r="K71" i="13"/>
  <c r="J71" i="13"/>
  <c r="I71" i="13"/>
  <c r="M80" i="13"/>
  <c r="L80" i="13"/>
  <c r="K80" i="13"/>
  <c r="J80" i="13"/>
  <c r="I80" i="13"/>
  <c r="M88" i="13"/>
  <c r="L88" i="13"/>
  <c r="K88" i="13"/>
  <c r="J88" i="13"/>
  <c r="I88" i="13"/>
  <c r="M97" i="13"/>
  <c r="L97" i="13"/>
  <c r="K97" i="13"/>
  <c r="J97" i="13"/>
  <c r="I97" i="13"/>
  <c r="M106" i="13"/>
  <c r="L106" i="13"/>
  <c r="K106" i="13"/>
  <c r="J106" i="13"/>
  <c r="I106" i="13"/>
  <c r="M114" i="13"/>
  <c r="L114" i="13"/>
  <c r="K114" i="13"/>
  <c r="J114" i="13"/>
  <c r="I114" i="13"/>
  <c r="M123" i="13"/>
  <c r="L123" i="13"/>
  <c r="K123" i="13"/>
  <c r="J123" i="13"/>
  <c r="I123" i="13"/>
  <c r="M131" i="13"/>
  <c r="L131" i="13"/>
  <c r="K131" i="13"/>
  <c r="J131" i="13"/>
  <c r="I131" i="13"/>
  <c r="M140" i="13"/>
  <c r="L140" i="13"/>
  <c r="K140" i="13"/>
  <c r="J140" i="13"/>
  <c r="I140" i="13"/>
  <c r="M149" i="13"/>
  <c r="L149" i="13"/>
  <c r="K149" i="13"/>
  <c r="J149" i="13"/>
  <c r="I149" i="13"/>
  <c r="M157" i="13"/>
  <c r="L157" i="13"/>
  <c r="K157" i="13"/>
  <c r="J157" i="13"/>
  <c r="I157" i="13"/>
  <c r="L23" i="13"/>
  <c r="K23" i="13"/>
  <c r="J23" i="13"/>
  <c r="I23" i="13"/>
  <c r="M23" i="13"/>
  <c r="L31" i="13"/>
  <c r="K31" i="13"/>
  <c r="J31" i="13"/>
  <c r="I31" i="13"/>
  <c r="M31" i="13"/>
  <c r="L40" i="13"/>
  <c r="K40" i="13"/>
  <c r="J40" i="13"/>
  <c r="I40" i="13"/>
  <c r="H48" i="13"/>
  <c r="M40" i="13"/>
  <c r="L57" i="13"/>
  <c r="K57" i="13"/>
  <c r="J57" i="13"/>
  <c r="I57" i="13"/>
  <c r="M57" i="13"/>
  <c r="L66" i="13"/>
  <c r="K66" i="13"/>
  <c r="J66" i="13"/>
  <c r="I66" i="13"/>
  <c r="M66" i="13"/>
  <c r="L74" i="13"/>
  <c r="K74" i="13"/>
  <c r="J74" i="13"/>
  <c r="I74" i="13"/>
  <c r="M74" i="13"/>
  <c r="L83" i="13"/>
  <c r="K83" i="13"/>
  <c r="J83" i="13"/>
  <c r="I83" i="13"/>
  <c r="M83" i="13"/>
  <c r="L92" i="13"/>
  <c r="K92" i="13"/>
  <c r="J92" i="13"/>
  <c r="I92" i="13"/>
  <c r="M92" i="13"/>
  <c r="L100" i="13"/>
  <c r="K100" i="13"/>
  <c r="J100" i="13"/>
  <c r="I100" i="13"/>
  <c r="M100" i="13"/>
  <c r="L109" i="13"/>
  <c r="K109" i="13"/>
  <c r="J109" i="13"/>
  <c r="I109" i="13"/>
  <c r="M109" i="13"/>
  <c r="L117" i="13"/>
  <c r="K117" i="13"/>
  <c r="J117" i="13"/>
  <c r="I117" i="13"/>
  <c r="M117" i="13"/>
  <c r="L126" i="13"/>
  <c r="K126" i="13"/>
  <c r="J126" i="13"/>
  <c r="I126" i="13"/>
  <c r="M126" i="13"/>
  <c r="L135" i="13"/>
  <c r="K135" i="13"/>
  <c r="J135" i="13"/>
  <c r="I135" i="13"/>
  <c r="M135" i="13"/>
  <c r="L143" i="13"/>
  <c r="K143" i="13"/>
  <c r="J143" i="13"/>
  <c r="I143" i="13"/>
  <c r="M143" i="13"/>
  <c r="L152" i="13"/>
  <c r="K152" i="13"/>
  <c r="J152" i="13"/>
  <c r="I152" i="13"/>
  <c r="H160" i="13"/>
  <c r="M152" i="13"/>
  <c r="K11" i="13"/>
  <c r="J11" i="13"/>
  <c r="I11" i="13"/>
  <c r="M11" i="13"/>
  <c r="L11" i="13"/>
  <c r="K15" i="13"/>
  <c r="J15" i="13"/>
  <c r="I15" i="13"/>
  <c r="M15" i="13"/>
  <c r="L15" i="13"/>
  <c r="K19" i="13"/>
  <c r="J19" i="13"/>
  <c r="I19" i="13"/>
  <c r="M19" i="13"/>
  <c r="L19" i="13"/>
  <c r="K26" i="13"/>
  <c r="J26" i="13"/>
  <c r="I26" i="13"/>
  <c r="H34" i="13"/>
  <c r="M26" i="13"/>
  <c r="L26" i="13"/>
  <c r="K43" i="13"/>
  <c r="J43" i="13"/>
  <c r="I43" i="13"/>
  <c r="M43" i="13"/>
  <c r="L43" i="13"/>
  <c r="K52" i="13"/>
  <c r="J52" i="13"/>
  <c r="I52" i="13"/>
  <c r="M52" i="13"/>
  <c r="L52" i="13"/>
  <c r="K60" i="13"/>
  <c r="J60" i="13"/>
  <c r="I60" i="13"/>
  <c r="M60" i="13"/>
  <c r="L60" i="13"/>
  <c r="K69" i="13"/>
  <c r="J69" i="13"/>
  <c r="I69" i="13"/>
  <c r="M69" i="13"/>
  <c r="L69" i="13"/>
  <c r="K78" i="13"/>
  <c r="J78" i="13"/>
  <c r="I78" i="13"/>
  <c r="M78" i="13"/>
  <c r="L78" i="13"/>
  <c r="K86" i="13"/>
  <c r="J86" i="13"/>
  <c r="I86" i="13"/>
  <c r="M86" i="13"/>
  <c r="L86" i="13"/>
  <c r="K95" i="13"/>
  <c r="J95" i="13"/>
  <c r="I95" i="13"/>
  <c r="M95" i="13"/>
  <c r="L95" i="13"/>
  <c r="K103" i="13"/>
  <c r="J103" i="13"/>
  <c r="I103" i="13"/>
  <c r="M103" i="13"/>
  <c r="L103" i="13"/>
  <c r="K112" i="13"/>
  <c r="J112" i="13"/>
  <c r="I112" i="13"/>
  <c r="M112" i="13"/>
  <c r="L112" i="13"/>
  <c r="K121" i="13"/>
  <c r="J121" i="13"/>
  <c r="I121" i="13"/>
  <c r="M121" i="13"/>
  <c r="L121" i="13"/>
  <c r="K129" i="13"/>
  <c r="J129" i="13"/>
  <c r="I129" i="13"/>
  <c r="M129" i="13"/>
  <c r="L129" i="13"/>
  <c r="K138" i="13"/>
  <c r="J138" i="13"/>
  <c r="I138" i="13"/>
  <c r="H146" i="13"/>
  <c r="M138" i="13"/>
  <c r="L138" i="13"/>
  <c r="K155" i="13"/>
  <c r="J155" i="13"/>
  <c r="I155" i="13"/>
  <c r="M155" i="13"/>
  <c r="L155" i="13"/>
  <c r="J29" i="13"/>
  <c r="I29" i="13"/>
  <c r="M29" i="13"/>
  <c r="L29" i="13"/>
  <c r="K29" i="13"/>
  <c r="J38" i="13"/>
  <c r="I38" i="13"/>
  <c r="M38" i="13"/>
  <c r="L38" i="13"/>
  <c r="K38" i="13"/>
  <c r="J46" i="13"/>
  <c r="I46" i="13"/>
  <c r="M46" i="13"/>
  <c r="L46" i="13"/>
  <c r="K46" i="13"/>
  <c r="J55" i="13"/>
  <c r="I55" i="13"/>
  <c r="M55" i="13"/>
  <c r="L55" i="13"/>
  <c r="K55" i="13"/>
  <c r="J64" i="13"/>
  <c r="I64" i="13"/>
  <c r="M64" i="13"/>
  <c r="L64" i="13"/>
  <c r="K64" i="13"/>
  <c r="J72" i="13"/>
  <c r="I72" i="13"/>
  <c r="M72" i="13"/>
  <c r="L72" i="13"/>
  <c r="K72" i="13"/>
  <c r="J81" i="13"/>
  <c r="I81" i="13"/>
  <c r="M81" i="13"/>
  <c r="L81" i="13"/>
  <c r="K81" i="13"/>
  <c r="J89" i="13"/>
  <c r="I89" i="13"/>
  <c r="M89" i="13"/>
  <c r="L89" i="13"/>
  <c r="K89" i="13"/>
  <c r="J98" i="13"/>
  <c r="I98" i="13"/>
  <c r="M98" i="13"/>
  <c r="L98" i="13"/>
  <c r="K98" i="13"/>
  <c r="J107" i="13"/>
  <c r="I107" i="13"/>
  <c r="M107" i="13"/>
  <c r="L107" i="13"/>
  <c r="K107" i="13"/>
  <c r="J115" i="13"/>
  <c r="I115" i="13"/>
  <c r="M115" i="13"/>
  <c r="L115" i="13"/>
  <c r="K115" i="13"/>
  <c r="J124" i="13"/>
  <c r="I124" i="13"/>
  <c r="H132" i="13"/>
  <c r="M124" i="13"/>
  <c r="L124" i="13"/>
  <c r="K124" i="13"/>
  <c r="J141" i="13"/>
  <c r="I141" i="13"/>
  <c r="M141" i="13"/>
  <c r="L141" i="13"/>
  <c r="K141" i="13"/>
  <c r="J150" i="13"/>
  <c r="I150" i="13"/>
  <c r="M150" i="13"/>
  <c r="L150" i="13"/>
  <c r="K150" i="13"/>
  <c r="J158" i="13"/>
  <c r="I158" i="13"/>
  <c r="M158" i="13"/>
  <c r="L158" i="13"/>
  <c r="K158" i="13"/>
  <c r="I10" i="13"/>
  <c r="M10" i="13"/>
  <c r="L10" i="13"/>
  <c r="K10" i="13"/>
  <c r="J10" i="13"/>
  <c r="I14" i="13"/>
  <c r="M14" i="13"/>
  <c r="L14" i="13"/>
  <c r="K14" i="13"/>
  <c r="J14" i="13"/>
  <c r="I18" i="13"/>
  <c r="M18" i="13"/>
  <c r="L18" i="13"/>
  <c r="K18" i="13"/>
  <c r="J18" i="13"/>
  <c r="I24" i="13"/>
  <c r="M24" i="13"/>
  <c r="L24" i="13"/>
  <c r="K24" i="13"/>
  <c r="J24" i="13"/>
  <c r="I32" i="13"/>
  <c r="M32" i="13"/>
  <c r="L32" i="13"/>
  <c r="K32" i="13"/>
  <c r="J32" i="13"/>
  <c r="I41" i="13"/>
  <c r="M41" i="13"/>
  <c r="L41" i="13"/>
  <c r="K41" i="13"/>
  <c r="J41" i="13"/>
  <c r="I50" i="13"/>
  <c r="M50" i="13"/>
  <c r="L50" i="13"/>
  <c r="K50" i="13"/>
  <c r="J50" i="13"/>
  <c r="I58" i="13"/>
  <c r="M58" i="13"/>
  <c r="L58" i="13"/>
  <c r="K58" i="13"/>
  <c r="J58" i="13"/>
  <c r="I67" i="13"/>
  <c r="M67" i="13"/>
  <c r="L67" i="13"/>
  <c r="K67" i="13"/>
  <c r="J67" i="13"/>
  <c r="I75" i="13"/>
  <c r="M75" i="13"/>
  <c r="L75" i="13"/>
  <c r="K75" i="13"/>
  <c r="J75" i="13"/>
  <c r="I84" i="13"/>
  <c r="M84" i="13"/>
  <c r="L84" i="13"/>
  <c r="K84" i="13"/>
  <c r="J84" i="13"/>
  <c r="I93" i="13"/>
  <c r="M93" i="13"/>
  <c r="L93" i="13"/>
  <c r="K93" i="13"/>
  <c r="J93" i="13"/>
  <c r="I101" i="13"/>
  <c r="M101" i="13"/>
  <c r="L101" i="13"/>
  <c r="K101" i="13"/>
  <c r="J101" i="13"/>
  <c r="I110" i="13"/>
  <c r="H118" i="13"/>
  <c r="M110" i="13"/>
  <c r="L110" i="13"/>
  <c r="K110" i="13"/>
  <c r="J110" i="13"/>
  <c r="I127" i="13"/>
  <c r="M127" i="13"/>
  <c r="L127" i="13"/>
  <c r="K127" i="13"/>
  <c r="J127" i="13"/>
  <c r="I136" i="13"/>
  <c r="M136" i="13"/>
  <c r="L136" i="13"/>
  <c r="K136" i="13"/>
  <c r="J136" i="13"/>
  <c r="I144" i="13"/>
  <c r="M144" i="13"/>
  <c r="L144" i="13"/>
  <c r="K144" i="13"/>
  <c r="J144" i="13"/>
  <c r="I153" i="13"/>
  <c r="M153" i="13"/>
  <c r="L153" i="13"/>
  <c r="K153" i="13"/>
  <c r="J153" i="13"/>
  <c r="M27" i="13"/>
  <c r="L27" i="13"/>
  <c r="K27" i="13"/>
  <c r="J27" i="13"/>
  <c r="I27" i="13"/>
  <c r="M36" i="13"/>
  <c r="L36" i="13"/>
  <c r="K36" i="13"/>
  <c r="J36" i="13"/>
  <c r="I36" i="13"/>
  <c r="M44" i="13"/>
  <c r="L44" i="13"/>
  <c r="K44" i="13"/>
  <c r="J44" i="13"/>
  <c r="I44" i="13"/>
  <c r="M53" i="13"/>
  <c r="L53" i="13"/>
  <c r="K53" i="13"/>
  <c r="J53" i="13"/>
  <c r="I53" i="13"/>
  <c r="M61" i="13"/>
  <c r="L61" i="13"/>
  <c r="K61" i="13"/>
  <c r="J61" i="13"/>
  <c r="I61" i="13"/>
  <c r="M70" i="13"/>
  <c r="L70" i="13"/>
  <c r="K70" i="13"/>
  <c r="J70" i="13"/>
  <c r="I70" i="13"/>
  <c r="M79" i="13"/>
  <c r="L79" i="13"/>
  <c r="K79" i="13"/>
  <c r="J79" i="13"/>
  <c r="I79" i="13"/>
  <c r="M87" i="13"/>
  <c r="L87" i="13"/>
  <c r="K87" i="13"/>
  <c r="J87" i="13"/>
  <c r="I87" i="13"/>
  <c r="H104" i="13"/>
  <c r="M96" i="13"/>
  <c r="L96" i="13"/>
  <c r="K96" i="13"/>
  <c r="J96" i="13"/>
  <c r="I96" i="13"/>
  <c r="M113" i="13"/>
  <c r="L113" i="13"/>
  <c r="K113" i="13"/>
  <c r="J113" i="13"/>
  <c r="I113" i="13"/>
  <c r="M122" i="13"/>
  <c r="L122" i="13"/>
  <c r="K122" i="13"/>
  <c r="J122" i="13"/>
  <c r="I122" i="13"/>
  <c r="M130" i="13"/>
  <c r="L130" i="13"/>
  <c r="K130" i="13"/>
  <c r="J130" i="13"/>
  <c r="I130" i="13"/>
  <c r="M139" i="13"/>
  <c r="L139" i="13"/>
  <c r="K139" i="13"/>
  <c r="J139" i="13"/>
  <c r="I139" i="13"/>
  <c r="M148" i="13"/>
  <c r="L148" i="13"/>
  <c r="K148" i="13"/>
  <c r="J148" i="13"/>
  <c r="I148" i="13"/>
  <c r="M156" i="13"/>
  <c r="L156" i="13"/>
  <c r="K156" i="13"/>
  <c r="J156" i="13"/>
  <c r="I156" i="13"/>
  <c r="N49" i="12"/>
  <c r="M49" i="12"/>
  <c r="L49" i="12"/>
  <c r="K49" i="12"/>
  <c r="J49" i="12"/>
  <c r="I49" i="12"/>
  <c r="N45" i="12"/>
  <c r="M45" i="12"/>
  <c r="L45" i="12"/>
  <c r="K45" i="12"/>
  <c r="J45" i="12"/>
  <c r="I45" i="12"/>
  <c r="N41" i="12"/>
  <c r="M41" i="12"/>
  <c r="L41" i="12"/>
  <c r="K41" i="12"/>
  <c r="J41" i="12"/>
  <c r="I41" i="12"/>
  <c r="N37" i="12"/>
  <c r="M37" i="12"/>
  <c r="L37" i="12"/>
  <c r="K37" i="12"/>
  <c r="J37" i="12"/>
  <c r="I37" i="12"/>
  <c r="N33" i="12"/>
  <c r="M33" i="12"/>
  <c r="L33" i="12"/>
  <c r="K33" i="12"/>
  <c r="J33" i="12"/>
  <c r="I33" i="12"/>
  <c r="N29" i="12"/>
  <c r="M29" i="12"/>
  <c r="L29" i="12"/>
  <c r="K29" i="12"/>
  <c r="J29" i="12"/>
  <c r="I29" i="12"/>
  <c r="N25" i="12"/>
  <c r="M25" i="12"/>
  <c r="L25" i="12"/>
  <c r="K25" i="12"/>
  <c r="J25" i="12"/>
  <c r="I25" i="12"/>
  <c r="N21" i="12"/>
  <c r="M21" i="12"/>
  <c r="L21" i="12"/>
  <c r="K21" i="12"/>
  <c r="J21" i="12"/>
  <c r="I21" i="12"/>
  <c r="N17" i="12"/>
  <c r="M17" i="12"/>
  <c r="L17" i="12"/>
  <c r="K17" i="12"/>
  <c r="J17" i="12"/>
  <c r="I17" i="12"/>
  <c r="N11" i="12"/>
  <c r="M11" i="12"/>
  <c r="L11" i="12"/>
  <c r="K11" i="12"/>
  <c r="J11" i="12"/>
  <c r="I11" i="12"/>
  <c r="O101" i="10"/>
  <c r="N101" i="10"/>
  <c r="O82" i="10"/>
  <c r="N82" i="10"/>
  <c r="O63" i="10"/>
  <c r="N63" i="10"/>
  <c r="O55" i="10"/>
  <c r="N55" i="10"/>
  <c r="O36" i="10"/>
  <c r="N36" i="10"/>
  <c r="O196" i="8"/>
  <c r="N196" i="8"/>
  <c r="O168" i="8"/>
  <c r="N168" i="8"/>
  <c r="O152" i="8"/>
  <c r="N152" i="8"/>
  <c r="O124" i="8"/>
  <c r="N124" i="8"/>
  <c r="O75" i="8"/>
  <c r="N75" i="8"/>
  <c r="O63" i="8"/>
  <c r="N63" i="8"/>
  <c r="W40" i="6"/>
  <c r="V40" i="6"/>
  <c r="U40" i="6"/>
  <c r="T40" i="6"/>
  <c r="S40" i="6"/>
  <c r="M34" i="6"/>
  <c r="L34" i="6"/>
  <c r="K34" i="6"/>
  <c r="J34" i="6"/>
  <c r="I34" i="6"/>
  <c r="W32" i="6"/>
  <c r="V32" i="6"/>
  <c r="U32" i="6"/>
  <c r="T32" i="6"/>
  <c r="S32" i="6"/>
  <c r="M26" i="6"/>
  <c r="L26" i="6"/>
  <c r="K26" i="6"/>
  <c r="J26" i="6"/>
  <c r="I26" i="6"/>
  <c r="W24" i="6"/>
  <c r="V24" i="6"/>
  <c r="U24" i="6"/>
  <c r="T24" i="6"/>
  <c r="S24" i="6"/>
  <c r="M18" i="6"/>
  <c r="L18" i="6"/>
  <c r="K18" i="6"/>
  <c r="J18" i="6"/>
  <c r="I18" i="6"/>
  <c r="M15" i="6"/>
  <c r="L15" i="6"/>
  <c r="K15" i="6"/>
  <c r="J15" i="6"/>
  <c r="I15" i="6"/>
  <c r="W13" i="6"/>
  <c r="V13" i="6"/>
  <c r="U13" i="6"/>
  <c r="T13" i="6"/>
  <c r="S13" i="6"/>
  <c r="M7" i="6"/>
  <c r="L7" i="6"/>
  <c r="K7" i="6"/>
  <c r="J7" i="6"/>
  <c r="I7" i="6"/>
  <c r="M43" i="5"/>
  <c r="L43" i="5"/>
  <c r="K43" i="5"/>
  <c r="J43" i="5"/>
  <c r="I43" i="5"/>
  <c r="W41" i="5"/>
  <c r="V41" i="5"/>
  <c r="U41" i="5"/>
  <c r="T41" i="5"/>
  <c r="S41" i="5"/>
  <c r="M35" i="5"/>
  <c r="L35" i="5"/>
  <c r="K35" i="5"/>
  <c r="J35" i="5"/>
  <c r="I35" i="5"/>
  <c r="W33" i="5"/>
  <c r="V33" i="5"/>
  <c r="U33" i="5"/>
  <c r="T33" i="5"/>
  <c r="S33" i="5"/>
  <c r="M27" i="5"/>
  <c r="L27" i="5"/>
  <c r="K27" i="5"/>
  <c r="J27" i="5"/>
  <c r="I27" i="5"/>
  <c r="W25" i="5"/>
  <c r="V25" i="5"/>
  <c r="U25" i="5"/>
  <c r="T25" i="5"/>
  <c r="S25" i="5"/>
  <c r="M19" i="5"/>
  <c r="L19" i="5"/>
  <c r="K19" i="5"/>
  <c r="J19" i="5"/>
  <c r="I19" i="5"/>
  <c r="W17" i="5"/>
  <c r="V17" i="5"/>
  <c r="U17" i="5"/>
  <c r="T17" i="5"/>
  <c r="S17" i="5"/>
  <c r="M16" i="5"/>
  <c r="L16" i="5"/>
  <c r="K16" i="5"/>
  <c r="J16" i="5"/>
  <c r="I16" i="5"/>
  <c r="W14" i="5"/>
  <c r="V14" i="5"/>
  <c r="U14" i="5"/>
  <c r="T14" i="5"/>
  <c r="S14" i="5"/>
  <c r="E195" i="3"/>
  <c r="E191" i="3"/>
  <c r="E187" i="3"/>
  <c r="G43" i="2"/>
  <c r="O215" i="8"/>
  <c r="N215" i="8"/>
  <c r="O209" i="8"/>
  <c r="N209" i="8"/>
  <c r="O217" i="8"/>
  <c r="N217" i="8"/>
  <c r="O214" i="8"/>
  <c r="N214" i="8"/>
  <c r="O211" i="8"/>
  <c r="N211" i="8"/>
  <c r="O208" i="8"/>
  <c r="N208" i="8"/>
  <c r="O216" i="8"/>
  <c r="N216" i="8"/>
  <c r="N213" i="8"/>
  <c r="O213" i="8"/>
  <c r="O210" i="8"/>
  <c r="N210" i="8"/>
  <c r="O218" i="8"/>
  <c r="N218" i="8"/>
  <c r="O163" i="8"/>
  <c r="N163" i="8"/>
  <c r="O165" i="8"/>
  <c r="N165" i="8"/>
  <c r="O173" i="8"/>
  <c r="N173" i="8"/>
  <c r="O170" i="8"/>
  <c r="N170" i="8"/>
  <c r="O167" i="8"/>
  <c r="N167" i="8"/>
  <c r="N164" i="8"/>
  <c r="O164" i="8"/>
  <c r="N172" i="8"/>
  <c r="O172" i="8"/>
  <c r="O169" i="8"/>
  <c r="N169" i="8"/>
  <c r="O119" i="8"/>
  <c r="N119" i="8"/>
  <c r="O121" i="8"/>
  <c r="N121" i="8"/>
  <c r="O129" i="8"/>
  <c r="N129" i="8"/>
  <c r="O126" i="8"/>
  <c r="N126" i="8"/>
  <c r="O123" i="8"/>
  <c r="N123" i="8"/>
  <c r="N120" i="8"/>
  <c r="O120" i="8"/>
  <c r="N128" i="8"/>
  <c r="O128" i="8"/>
  <c r="O125" i="8"/>
  <c r="N125" i="8"/>
  <c r="O86" i="8"/>
  <c r="N86" i="8"/>
  <c r="O64" i="8"/>
  <c r="N64" i="8"/>
  <c r="L45" i="6"/>
  <c r="I45" i="6"/>
  <c r="J45" i="6"/>
  <c r="M45" i="6"/>
  <c r="K45" i="6"/>
  <c r="I44" i="6"/>
  <c r="J44" i="6"/>
  <c r="M44" i="6"/>
  <c r="L44" i="6"/>
  <c r="K44" i="6"/>
  <c r="V43" i="6"/>
  <c r="S43" i="6"/>
  <c r="T43" i="6"/>
  <c r="W43" i="6"/>
  <c r="U43" i="6"/>
  <c r="K43" i="6"/>
  <c r="I43" i="6"/>
  <c r="M43" i="6"/>
  <c r="L43" i="6"/>
  <c r="J43" i="6"/>
  <c r="S42" i="6"/>
  <c r="T42" i="6"/>
  <c r="W42" i="6"/>
  <c r="V42" i="6"/>
  <c r="U42" i="6"/>
  <c r="I37" i="6"/>
  <c r="M37" i="6"/>
  <c r="L37" i="6"/>
  <c r="K37" i="6"/>
  <c r="J37" i="6"/>
  <c r="S35" i="6"/>
  <c r="W35" i="6"/>
  <c r="V35" i="6"/>
  <c r="U35" i="6"/>
  <c r="T35" i="6"/>
  <c r="I29" i="6"/>
  <c r="M29" i="6"/>
  <c r="L29" i="6"/>
  <c r="K29" i="6"/>
  <c r="J29" i="6"/>
  <c r="S27" i="6"/>
  <c r="W27" i="6"/>
  <c r="V27" i="6"/>
  <c r="U27" i="6"/>
  <c r="T27" i="6"/>
  <c r="I21" i="6"/>
  <c r="M21" i="6"/>
  <c r="L21" i="6"/>
  <c r="K21" i="6"/>
  <c r="J21" i="6"/>
  <c r="S19" i="6"/>
  <c r="W19" i="6"/>
  <c r="V19" i="6"/>
  <c r="U19" i="6"/>
  <c r="T19" i="6"/>
  <c r="S16" i="6"/>
  <c r="W16" i="6"/>
  <c r="V16" i="6"/>
  <c r="U16" i="6"/>
  <c r="T16" i="6"/>
  <c r="S52" i="5"/>
  <c r="W52" i="5"/>
  <c r="V52" i="5"/>
  <c r="U52" i="5"/>
  <c r="T52" i="5"/>
  <c r="S44" i="5"/>
  <c r="W44" i="5"/>
  <c r="V44" i="5"/>
  <c r="U44" i="5"/>
  <c r="T44" i="5"/>
  <c r="O231" i="8"/>
  <c r="N231" i="8"/>
  <c r="O239" i="8"/>
  <c r="N239" i="8"/>
  <c r="O236" i="8"/>
  <c r="N236" i="8"/>
  <c r="O233" i="8"/>
  <c r="N233" i="8"/>
  <c r="O230" i="8"/>
  <c r="N230" i="8"/>
  <c r="O238" i="8"/>
  <c r="N238" i="8"/>
  <c r="N235" i="8"/>
  <c r="O235" i="8"/>
  <c r="O232" i="8"/>
  <c r="N232" i="8"/>
  <c r="O240" i="8"/>
  <c r="N240" i="8"/>
  <c r="O81" i="8"/>
  <c r="N81" i="8"/>
  <c r="O59" i="8"/>
  <c r="N59" i="8"/>
  <c r="M48" i="6"/>
  <c r="J48" i="6"/>
  <c r="K48" i="6"/>
  <c r="I48" i="6"/>
  <c r="L48" i="6"/>
  <c r="J47" i="6"/>
  <c r="K47" i="6"/>
  <c r="I47" i="6"/>
  <c r="M47" i="6"/>
  <c r="L47" i="6"/>
  <c r="W46" i="6"/>
  <c r="T46" i="6"/>
  <c r="U46" i="6"/>
  <c r="S46" i="6"/>
  <c r="V46" i="6"/>
  <c r="L46" i="6"/>
  <c r="J46" i="6"/>
  <c r="I46" i="6"/>
  <c r="M46" i="6"/>
  <c r="K46" i="6"/>
  <c r="T45" i="6"/>
  <c r="U45" i="6"/>
  <c r="S45" i="6"/>
  <c r="W45" i="6"/>
  <c r="V45" i="6"/>
  <c r="V44" i="6"/>
  <c r="T44" i="6"/>
  <c r="S44" i="6"/>
  <c r="W44" i="6"/>
  <c r="U44" i="6"/>
  <c r="J40" i="6"/>
  <c r="I40" i="6"/>
  <c r="M40" i="6"/>
  <c r="L40" i="6"/>
  <c r="K40" i="6"/>
  <c r="T38" i="6"/>
  <c r="S38" i="6"/>
  <c r="W38" i="6"/>
  <c r="V38" i="6"/>
  <c r="U38" i="6"/>
  <c r="J32" i="6"/>
  <c r="I32" i="6"/>
  <c r="M32" i="6"/>
  <c r="L32" i="6"/>
  <c r="K32" i="6"/>
  <c r="T30" i="6"/>
  <c r="S30" i="6"/>
  <c r="W30" i="6"/>
  <c r="V30" i="6"/>
  <c r="U30" i="6"/>
  <c r="J24" i="6"/>
  <c r="I24" i="6"/>
  <c r="M24" i="6"/>
  <c r="L24" i="6"/>
  <c r="K24" i="6"/>
  <c r="T22" i="6"/>
  <c r="S22" i="6"/>
  <c r="W22" i="6"/>
  <c r="V22" i="6"/>
  <c r="U22" i="6"/>
  <c r="J13" i="6"/>
  <c r="I13" i="6"/>
  <c r="M13" i="6"/>
  <c r="L13" i="6"/>
  <c r="K13" i="6"/>
  <c r="T11" i="6"/>
  <c r="S11" i="6"/>
  <c r="W11" i="6"/>
  <c r="V11" i="6"/>
  <c r="U11" i="6"/>
  <c r="J49" i="5"/>
  <c r="I49" i="5"/>
  <c r="M49" i="5"/>
  <c r="L49" i="5"/>
  <c r="K49" i="5"/>
  <c r="T47" i="5"/>
  <c r="S47" i="5"/>
  <c r="W47" i="5"/>
  <c r="V47" i="5"/>
  <c r="U47" i="5"/>
  <c r="J41" i="5"/>
  <c r="I41" i="5"/>
  <c r="M41" i="5"/>
  <c r="L41" i="5"/>
  <c r="K41" i="5"/>
  <c r="T39" i="5"/>
  <c r="S39" i="5"/>
  <c r="W39" i="5"/>
  <c r="V39" i="5"/>
  <c r="U39" i="5"/>
  <c r="J33" i="5"/>
  <c r="I33" i="5"/>
  <c r="M33" i="5"/>
  <c r="L33" i="5"/>
  <c r="K33" i="5"/>
  <c r="T31" i="5"/>
  <c r="S31" i="5"/>
  <c r="W31" i="5"/>
  <c r="V31" i="5"/>
  <c r="U31" i="5"/>
  <c r="J25" i="5"/>
  <c r="I25" i="5"/>
  <c r="M25" i="5"/>
  <c r="L25" i="5"/>
  <c r="K25" i="5"/>
  <c r="T23" i="5"/>
  <c r="S23" i="5"/>
  <c r="W23" i="5"/>
  <c r="V23" i="5"/>
  <c r="U23" i="5"/>
  <c r="J17" i="5"/>
  <c r="I17" i="5"/>
  <c r="M17" i="5"/>
  <c r="L17" i="5"/>
  <c r="K17" i="5"/>
  <c r="J14" i="5"/>
  <c r="I14" i="5"/>
  <c r="M14" i="5"/>
  <c r="L14" i="5"/>
  <c r="K14" i="5"/>
  <c r="T12" i="5"/>
  <c r="S12" i="5"/>
  <c r="W12" i="5"/>
  <c r="V12" i="5"/>
  <c r="U12" i="5"/>
  <c r="E194" i="3"/>
  <c r="E190" i="3"/>
  <c r="E186" i="3"/>
  <c r="E67" i="2"/>
  <c r="G42" i="2"/>
  <c r="O207" i="8"/>
  <c r="N207" i="8"/>
  <c r="O166" i="8"/>
  <c r="N166" i="8"/>
  <c r="O122" i="8"/>
  <c r="N122" i="8"/>
  <c r="O82" i="8"/>
  <c r="N82" i="8"/>
  <c r="N80" i="8"/>
  <c r="O80" i="8"/>
  <c r="O77" i="8"/>
  <c r="N77" i="8"/>
  <c r="O85" i="8"/>
  <c r="N85" i="8"/>
  <c r="N79" i="8"/>
  <c r="O79" i="8"/>
  <c r="O76" i="8"/>
  <c r="N76" i="8"/>
  <c r="O84" i="8"/>
  <c r="N84" i="8"/>
  <c r="O54" i="8"/>
  <c r="N54" i="8"/>
  <c r="N53" i="8"/>
  <c r="O53" i="8"/>
  <c r="N61" i="8"/>
  <c r="O61" i="8"/>
  <c r="O58" i="8"/>
  <c r="N58" i="8"/>
  <c r="N60" i="8"/>
  <c r="O60" i="8"/>
  <c r="O57" i="8"/>
  <c r="N57" i="8"/>
  <c r="I52" i="6"/>
  <c r="L52" i="6"/>
  <c r="K52" i="6"/>
  <c r="J52" i="6"/>
  <c r="M52" i="6"/>
  <c r="V51" i="6"/>
  <c r="S51" i="6"/>
  <c r="W51" i="6"/>
  <c r="U51" i="6"/>
  <c r="T51" i="6"/>
  <c r="K51" i="6"/>
  <c r="L51" i="6"/>
  <c r="J51" i="6"/>
  <c r="I51" i="6"/>
  <c r="M51" i="6"/>
  <c r="S50" i="6"/>
  <c r="V50" i="6"/>
  <c r="U50" i="6"/>
  <c r="T50" i="6"/>
  <c r="W50" i="6"/>
  <c r="U49" i="6"/>
  <c r="V49" i="6"/>
  <c r="T49" i="6"/>
  <c r="S49" i="6"/>
  <c r="W49" i="6"/>
  <c r="U41" i="6"/>
  <c r="T41" i="6"/>
  <c r="S41" i="6"/>
  <c r="W41" i="6"/>
  <c r="V41" i="6"/>
  <c r="K35" i="6"/>
  <c r="J35" i="6"/>
  <c r="I35" i="6"/>
  <c r="M35" i="6"/>
  <c r="L35" i="6"/>
  <c r="U33" i="6"/>
  <c r="T33" i="6"/>
  <c r="S33" i="6"/>
  <c r="W33" i="6"/>
  <c r="V33" i="6"/>
  <c r="K27" i="6"/>
  <c r="J27" i="6"/>
  <c r="I27" i="6"/>
  <c r="M27" i="6"/>
  <c r="L27" i="6"/>
  <c r="U25" i="6"/>
  <c r="T25" i="6"/>
  <c r="S25" i="6"/>
  <c r="W25" i="6"/>
  <c r="V25" i="6"/>
  <c r="K19" i="6"/>
  <c r="J19" i="6"/>
  <c r="I19" i="6"/>
  <c r="M19" i="6"/>
  <c r="L19" i="6"/>
  <c r="U17" i="6"/>
  <c r="T17" i="6"/>
  <c r="S17" i="6"/>
  <c r="W17" i="6"/>
  <c r="V17" i="6"/>
  <c r="K16" i="6"/>
  <c r="J16" i="6"/>
  <c r="I16" i="6"/>
  <c r="M16" i="6"/>
  <c r="L16" i="6"/>
  <c r="U14" i="6"/>
  <c r="T14" i="6"/>
  <c r="S14" i="6"/>
  <c r="W14" i="6"/>
  <c r="V14" i="6"/>
  <c r="U48" i="6"/>
  <c r="V48" i="6"/>
  <c r="T48" i="6"/>
  <c r="S48" i="6"/>
  <c r="W48" i="6"/>
  <c r="W47" i="6"/>
  <c r="U47" i="6"/>
  <c r="T47" i="6"/>
  <c r="S47" i="6"/>
  <c r="V47" i="6"/>
  <c r="K52" i="5"/>
  <c r="J52" i="5"/>
  <c r="I52" i="5"/>
  <c r="M52" i="5"/>
  <c r="L52" i="5"/>
  <c r="U50" i="5"/>
  <c r="T50" i="5"/>
  <c r="S50" i="5"/>
  <c r="W50" i="5"/>
  <c r="V50" i="5"/>
  <c r="K44" i="5"/>
  <c r="J44" i="5"/>
  <c r="I44" i="5"/>
  <c r="M44" i="5"/>
  <c r="L44" i="5"/>
  <c r="U42" i="5"/>
  <c r="T42" i="5"/>
  <c r="S42" i="5"/>
  <c r="W42" i="5"/>
  <c r="V42" i="5"/>
  <c r="U34" i="5"/>
  <c r="T34" i="5"/>
  <c r="S34" i="5"/>
  <c r="W34" i="5"/>
  <c r="V34" i="5"/>
  <c r="O253" i="8"/>
  <c r="N253" i="8"/>
  <c r="O261" i="8"/>
  <c r="N261" i="8"/>
  <c r="O258" i="8"/>
  <c r="N258" i="8"/>
  <c r="O255" i="8"/>
  <c r="N255" i="8"/>
  <c r="O252" i="8"/>
  <c r="N252" i="8"/>
  <c r="O260" i="8"/>
  <c r="N260" i="8"/>
  <c r="N257" i="8"/>
  <c r="O257" i="8"/>
  <c r="O254" i="8"/>
  <c r="N254" i="8"/>
  <c r="O262" i="8"/>
  <c r="N262" i="8"/>
  <c r="O190" i="8"/>
  <c r="N190" i="8"/>
  <c r="O174" i="8"/>
  <c r="N174" i="8"/>
  <c r="O146" i="8"/>
  <c r="N146" i="8"/>
  <c r="O130" i="8"/>
  <c r="N130" i="8"/>
  <c r="L38" i="6"/>
  <c r="K38" i="6"/>
  <c r="J38" i="6"/>
  <c r="I38" i="6"/>
  <c r="M38" i="6"/>
  <c r="V36" i="6"/>
  <c r="U36" i="6"/>
  <c r="T36" i="6"/>
  <c r="S36" i="6"/>
  <c r="W36" i="6"/>
  <c r="L30" i="6"/>
  <c r="K30" i="6"/>
  <c r="J30" i="6"/>
  <c r="I30" i="6"/>
  <c r="M30" i="6"/>
  <c r="V28" i="6"/>
  <c r="U28" i="6"/>
  <c r="T28" i="6"/>
  <c r="S28" i="6"/>
  <c r="W28" i="6"/>
  <c r="L22" i="6"/>
  <c r="K22" i="6"/>
  <c r="J22" i="6"/>
  <c r="I22" i="6"/>
  <c r="M22" i="6"/>
  <c r="V20" i="6"/>
  <c r="U20" i="6"/>
  <c r="T20" i="6"/>
  <c r="S20" i="6"/>
  <c r="W20" i="6"/>
  <c r="L11" i="6"/>
  <c r="K11" i="6"/>
  <c r="J11" i="6"/>
  <c r="I11" i="6"/>
  <c r="M11" i="6"/>
  <c r="V9" i="6"/>
  <c r="U9" i="6"/>
  <c r="T9" i="6"/>
  <c r="S9" i="6"/>
  <c r="W9" i="6"/>
  <c r="L47" i="5"/>
  <c r="K47" i="5"/>
  <c r="J47" i="5"/>
  <c r="I47" i="5"/>
  <c r="M47" i="5"/>
  <c r="V45" i="5"/>
  <c r="U45" i="5"/>
  <c r="T45" i="5"/>
  <c r="S45" i="5"/>
  <c r="W45" i="5"/>
  <c r="L39" i="5"/>
  <c r="K39" i="5"/>
  <c r="J39" i="5"/>
  <c r="I39" i="5"/>
  <c r="M39" i="5"/>
  <c r="V37" i="5"/>
  <c r="U37" i="5"/>
  <c r="T37" i="5"/>
  <c r="S37" i="5"/>
  <c r="W37" i="5"/>
  <c r="L31" i="5"/>
  <c r="K31" i="5"/>
  <c r="J31" i="5"/>
  <c r="I31" i="5"/>
  <c r="M31" i="5"/>
  <c r="V29" i="5"/>
  <c r="U29" i="5"/>
  <c r="T29" i="5"/>
  <c r="S29" i="5"/>
  <c r="W29" i="5"/>
  <c r="L23" i="5"/>
  <c r="K23" i="5"/>
  <c r="J23" i="5"/>
  <c r="I23" i="5"/>
  <c r="M23" i="5"/>
  <c r="V21" i="5"/>
  <c r="U21" i="5"/>
  <c r="T21" i="5"/>
  <c r="S21" i="5"/>
  <c r="W21" i="5"/>
  <c r="L12" i="5"/>
  <c r="K12" i="5"/>
  <c r="J12" i="5"/>
  <c r="I12" i="5"/>
  <c r="M12" i="5"/>
  <c r="V10" i="5"/>
  <c r="U10" i="5"/>
  <c r="T10" i="5"/>
  <c r="S10" i="5"/>
  <c r="W10" i="5"/>
  <c r="M211" i="3"/>
  <c r="L211" i="3"/>
  <c r="K211" i="3"/>
  <c r="J211" i="3"/>
  <c r="N211" i="3"/>
  <c r="G196" i="3"/>
  <c r="M184" i="3"/>
  <c r="L184" i="3"/>
  <c r="K184" i="3"/>
  <c r="J184" i="3"/>
  <c r="N184" i="3"/>
  <c r="I195" i="3"/>
  <c r="E193" i="3"/>
  <c r="G192" i="3"/>
  <c r="M180" i="3"/>
  <c r="L180" i="3"/>
  <c r="K180" i="3"/>
  <c r="I191" i="3"/>
  <c r="J180" i="3"/>
  <c r="N180" i="3"/>
  <c r="E189" i="3"/>
  <c r="G188" i="3"/>
  <c r="M176" i="3"/>
  <c r="L176" i="3"/>
  <c r="K176" i="3"/>
  <c r="J176" i="3"/>
  <c r="N176" i="3"/>
  <c r="I187" i="3"/>
  <c r="M172" i="3"/>
  <c r="L172" i="3"/>
  <c r="K172" i="3"/>
  <c r="J172" i="3"/>
  <c r="N172" i="3"/>
  <c r="M168" i="3"/>
  <c r="L168" i="3"/>
  <c r="K168" i="3"/>
  <c r="J168" i="3"/>
  <c r="N168" i="3"/>
  <c r="M164" i="3"/>
  <c r="L164" i="3"/>
  <c r="K164" i="3"/>
  <c r="J164" i="3"/>
  <c r="N164" i="3"/>
  <c r="M160" i="3"/>
  <c r="L160" i="3"/>
  <c r="K160" i="3"/>
  <c r="J160" i="3"/>
  <c r="N160" i="3"/>
  <c r="M156" i="3"/>
  <c r="L156" i="3"/>
  <c r="K156" i="3"/>
  <c r="J156" i="3"/>
  <c r="N156" i="3"/>
  <c r="M138" i="3"/>
  <c r="L138" i="3"/>
  <c r="K138" i="3"/>
  <c r="J138" i="3"/>
  <c r="N138" i="3"/>
  <c r="O185" i="8"/>
  <c r="N185" i="8"/>
  <c r="O187" i="8"/>
  <c r="N187" i="8"/>
  <c r="O195" i="8"/>
  <c r="N195" i="8"/>
  <c r="O192" i="8"/>
  <c r="N192" i="8"/>
  <c r="O189" i="8"/>
  <c r="N189" i="8"/>
  <c r="N186" i="8"/>
  <c r="O186" i="8"/>
  <c r="N194" i="8"/>
  <c r="O194" i="8"/>
  <c r="N191" i="8"/>
  <c r="O191" i="8"/>
  <c r="O141" i="8"/>
  <c r="N141" i="8"/>
  <c r="O143" i="8"/>
  <c r="N143" i="8"/>
  <c r="O151" i="8"/>
  <c r="N151" i="8"/>
  <c r="O148" i="8"/>
  <c r="N148" i="8"/>
  <c r="O145" i="8"/>
  <c r="N145" i="8"/>
  <c r="N142" i="8"/>
  <c r="O142" i="8"/>
  <c r="N150" i="8"/>
  <c r="O150" i="8"/>
  <c r="N147" i="8"/>
  <c r="O147" i="8"/>
  <c r="O78" i="8"/>
  <c r="N78" i="8"/>
  <c r="O56" i="8"/>
  <c r="N56" i="8"/>
  <c r="M41" i="6"/>
  <c r="L41" i="6"/>
  <c r="K41" i="6"/>
  <c r="J41" i="6"/>
  <c r="I41" i="6"/>
  <c r="W39" i="6"/>
  <c r="V39" i="6"/>
  <c r="U39" i="6"/>
  <c r="T39" i="6"/>
  <c r="S39" i="6"/>
  <c r="M33" i="6"/>
  <c r="L33" i="6"/>
  <c r="K33" i="6"/>
  <c r="J33" i="6"/>
  <c r="I33" i="6"/>
  <c r="W31" i="6"/>
  <c r="V31" i="6"/>
  <c r="U31" i="6"/>
  <c r="T31" i="6"/>
  <c r="S31" i="6"/>
  <c r="M25" i="6"/>
  <c r="L25" i="6"/>
  <c r="K25" i="6"/>
  <c r="J25" i="6"/>
  <c r="I25" i="6"/>
  <c r="W23" i="6"/>
  <c r="V23" i="6"/>
  <c r="U23" i="6"/>
  <c r="T23" i="6"/>
  <c r="S23" i="6"/>
  <c r="M17" i="6"/>
  <c r="L17" i="6"/>
  <c r="K17" i="6"/>
  <c r="J17" i="6"/>
  <c r="I17" i="6"/>
  <c r="M14" i="6"/>
  <c r="L14" i="6"/>
  <c r="K14" i="6"/>
  <c r="J14" i="6"/>
  <c r="I14" i="6"/>
  <c r="W12" i="6"/>
  <c r="V12" i="6"/>
  <c r="U12" i="6"/>
  <c r="T12" i="6"/>
  <c r="S12" i="6"/>
  <c r="K42" i="6"/>
  <c r="I42" i="6"/>
  <c r="M42" i="6"/>
  <c r="L42" i="6"/>
  <c r="J42" i="6"/>
  <c r="K50" i="6"/>
  <c r="L50" i="6"/>
  <c r="J50" i="6"/>
  <c r="I50" i="6"/>
  <c r="M50" i="6"/>
  <c r="M49" i="6"/>
  <c r="K49" i="6"/>
  <c r="J49" i="6"/>
  <c r="I49" i="6"/>
  <c r="L49" i="6"/>
  <c r="M50" i="5"/>
  <c r="L50" i="5"/>
  <c r="K50" i="5"/>
  <c r="J50" i="5"/>
  <c r="I50" i="5"/>
  <c r="W48" i="5"/>
  <c r="V48" i="5"/>
  <c r="U48" i="5"/>
  <c r="T48" i="5"/>
  <c r="S48" i="5"/>
  <c r="M42" i="5"/>
  <c r="L42" i="5"/>
  <c r="K42" i="5"/>
  <c r="J42" i="5"/>
  <c r="I42" i="5"/>
  <c r="W40" i="5"/>
  <c r="V40" i="5"/>
  <c r="U40" i="5"/>
  <c r="T40" i="5"/>
  <c r="S40" i="5"/>
  <c r="M34" i="5"/>
  <c r="L34" i="5"/>
  <c r="K34" i="5"/>
  <c r="J34" i="5"/>
  <c r="I34" i="5"/>
  <c r="W32" i="5"/>
  <c r="V32" i="5"/>
  <c r="U32" i="5"/>
  <c r="T32" i="5"/>
  <c r="S32" i="5"/>
  <c r="W24" i="5"/>
  <c r="V24" i="5"/>
  <c r="U24" i="5"/>
  <c r="T24" i="5"/>
  <c r="S24" i="5"/>
  <c r="H195" i="3"/>
  <c r="H191" i="3"/>
  <c r="H187" i="3"/>
  <c r="H68" i="2"/>
  <c r="O275" i="8"/>
  <c r="N275" i="8"/>
  <c r="O283" i="8"/>
  <c r="N283" i="8"/>
  <c r="O280" i="8"/>
  <c r="N280" i="8"/>
  <c r="O277" i="8"/>
  <c r="N277" i="8"/>
  <c r="O274" i="8"/>
  <c r="N274" i="8"/>
  <c r="O282" i="8"/>
  <c r="N282" i="8"/>
  <c r="N279" i="8"/>
  <c r="O279" i="8"/>
  <c r="O276" i="8"/>
  <c r="N276" i="8"/>
  <c r="O284" i="8"/>
  <c r="N284" i="8"/>
  <c r="W34" i="6"/>
  <c r="V34" i="6"/>
  <c r="U34" i="6"/>
  <c r="T34" i="6"/>
  <c r="S34" i="6"/>
  <c r="M28" i="6"/>
  <c r="L28" i="6"/>
  <c r="K28" i="6"/>
  <c r="J28" i="6"/>
  <c r="I28" i="6"/>
  <c r="W26" i="6"/>
  <c r="V26" i="6"/>
  <c r="U26" i="6"/>
  <c r="T26" i="6"/>
  <c r="S26" i="6"/>
  <c r="M20" i="6"/>
  <c r="L20" i="6"/>
  <c r="K20" i="6"/>
  <c r="J20" i="6"/>
  <c r="I20" i="6"/>
  <c r="W18" i="6"/>
  <c r="V18" i="6"/>
  <c r="U18" i="6"/>
  <c r="T18" i="6"/>
  <c r="S18" i="6"/>
  <c r="W15" i="6"/>
  <c r="V15" i="6"/>
  <c r="U15" i="6"/>
  <c r="T15" i="6"/>
  <c r="S15" i="6"/>
  <c r="M9" i="6"/>
  <c r="L9" i="6"/>
  <c r="K9" i="6"/>
  <c r="J9" i="6"/>
  <c r="I9" i="6"/>
  <c r="W7" i="6"/>
  <c r="V7" i="6"/>
  <c r="U7" i="6"/>
  <c r="T7" i="6"/>
  <c r="S7" i="6"/>
  <c r="W51" i="5"/>
  <c r="V51" i="5"/>
  <c r="U51" i="5"/>
  <c r="T51" i="5"/>
  <c r="S51" i="5"/>
  <c r="M45" i="5"/>
  <c r="L45" i="5"/>
  <c r="K45" i="5"/>
  <c r="J45" i="5"/>
  <c r="I45" i="5"/>
  <c r="W43" i="5"/>
  <c r="V43" i="5"/>
  <c r="U43" i="5"/>
  <c r="T43" i="5"/>
  <c r="S43" i="5"/>
  <c r="M37" i="5"/>
  <c r="L37" i="5"/>
  <c r="K37" i="5"/>
  <c r="J37" i="5"/>
  <c r="I37" i="5"/>
  <c r="W35" i="5"/>
  <c r="V35" i="5"/>
  <c r="U35" i="5"/>
  <c r="T35" i="5"/>
  <c r="S35" i="5"/>
  <c r="M29" i="5"/>
  <c r="L29" i="5"/>
  <c r="K29" i="5"/>
  <c r="J29" i="5"/>
  <c r="I29" i="5"/>
  <c r="W27" i="5"/>
  <c r="V27" i="5"/>
  <c r="U27" i="5"/>
  <c r="T27" i="5"/>
  <c r="S27" i="5"/>
  <c r="M21" i="5"/>
  <c r="L21" i="5"/>
  <c r="K21" i="5"/>
  <c r="J21" i="5"/>
  <c r="I21" i="5"/>
  <c r="W19" i="5"/>
  <c r="V19" i="5"/>
  <c r="U19" i="5"/>
  <c r="T19" i="5"/>
  <c r="S19" i="5"/>
  <c r="W16" i="5"/>
  <c r="V16" i="5"/>
  <c r="U16" i="5"/>
  <c r="T16" i="5"/>
  <c r="S16" i="5"/>
  <c r="M10" i="5"/>
  <c r="L10" i="5"/>
  <c r="K10" i="5"/>
  <c r="J10" i="5"/>
  <c r="I10" i="5"/>
  <c r="W8" i="5"/>
  <c r="V8" i="5"/>
  <c r="U8" i="5"/>
  <c r="T8" i="5"/>
  <c r="S8" i="5"/>
  <c r="N218" i="3"/>
  <c r="M218" i="3"/>
  <c r="L218" i="3"/>
  <c r="K218" i="3"/>
  <c r="J218" i="3"/>
  <c r="N214" i="3"/>
  <c r="M214" i="3"/>
  <c r="L214" i="3"/>
  <c r="K214" i="3"/>
  <c r="J214" i="3"/>
  <c r="N210" i="3"/>
  <c r="M210" i="3"/>
  <c r="L210" i="3"/>
  <c r="K210" i="3"/>
  <c r="J210" i="3"/>
  <c r="E196" i="3"/>
  <c r="G195" i="3"/>
  <c r="I194" i="3"/>
  <c r="N183" i="3"/>
  <c r="M183" i="3"/>
  <c r="L183" i="3"/>
  <c r="K183" i="3"/>
  <c r="J183" i="3"/>
  <c r="E192" i="3"/>
  <c r="G191" i="3"/>
  <c r="N179" i="3"/>
  <c r="M179" i="3"/>
  <c r="L179" i="3"/>
  <c r="I190" i="3"/>
  <c r="K179" i="3"/>
  <c r="J179" i="3"/>
  <c r="E188" i="3"/>
  <c r="G187" i="3"/>
  <c r="I186" i="3"/>
  <c r="N175" i="3"/>
  <c r="M175" i="3"/>
  <c r="L175" i="3"/>
  <c r="K175" i="3"/>
  <c r="J175" i="3"/>
  <c r="N171" i="3"/>
  <c r="M171" i="3"/>
  <c r="L171" i="3"/>
  <c r="K171" i="3"/>
  <c r="J171" i="3"/>
  <c r="N167" i="3"/>
  <c r="M167" i="3"/>
  <c r="L167" i="3"/>
  <c r="K167" i="3"/>
  <c r="J167" i="3"/>
  <c r="N163" i="3"/>
  <c r="M163" i="3"/>
  <c r="L163" i="3"/>
  <c r="K163" i="3"/>
  <c r="J163" i="3"/>
  <c r="N159" i="3"/>
  <c r="M159" i="3"/>
  <c r="L159" i="3"/>
  <c r="K159" i="3"/>
  <c r="J159" i="3"/>
  <c r="N155" i="3"/>
  <c r="M155" i="3"/>
  <c r="L155" i="3"/>
  <c r="K155" i="3"/>
  <c r="J155" i="3"/>
  <c r="N145" i="3"/>
  <c r="M145" i="3"/>
  <c r="L145" i="3"/>
  <c r="K145" i="3"/>
  <c r="J145" i="3"/>
  <c r="N141" i="3"/>
  <c r="M141" i="3"/>
  <c r="L141" i="3"/>
  <c r="K141" i="3"/>
  <c r="J141" i="3"/>
  <c r="N137" i="3"/>
  <c r="M137" i="3"/>
  <c r="L137" i="3"/>
  <c r="K137" i="3"/>
  <c r="J137" i="3"/>
  <c r="M32" i="2"/>
  <c r="L32" i="2"/>
  <c r="K32" i="2"/>
  <c r="J32" i="2"/>
  <c r="N32" i="2"/>
  <c r="M36" i="2"/>
  <c r="L36" i="2"/>
  <c r="K36" i="2"/>
  <c r="J36" i="2"/>
  <c r="N36" i="2"/>
  <c r="I43" i="2"/>
  <c r="M40" i="2"/>
  <c r="L40" i="2"/>
  <c r="K40" i="2"/>
  <c r="J40" i="2"/>
  <c r="N40" i="2"/>
  <c r="M47" i="2"/>
  <c r="L47" i="2"/>
  <c r="K47" i="2"/>
  <c r="J47" i="2"/>
  <c r="N47" i="2"/>
  <c r="M33" i="2"/>
  <c r="K33" i="2"/>
  <c r="J33" i="2"/>
  <c r="N33" i="2"/>
  <c r="L33" i="2"/>
  <c r="M37" i="2"/>
  <c r="K37" i="2"/>
  <c r="J37" i="2"/>
  <c r="L37" i="2"/>
  <c r="N37" i="2"/>
  <c r="M41" i="2"/>
  <c r="K41" i="2"/>
  <c r="J41" i="2"/>
  <c r="L41" i="2"/>
  <c r="M48" i="2"/>
  <c r="K48" i="2"/>
  <c r="J48" i="2"/>
  <c r="N48" i="2"/>
  <c r="L48" i="2"/>
  <c r="K34" i="2"/>
  <c r="N34" i="2"/>
  <c r="M34" i="2"/>
  <c r="J34" i="2"/>
  <c r="L34" i="2"/>
  <c r="K38" i="2"/>
  <c r="N38" i="2"/>
  <c r="M38" i="2"/>
  <c r="L38" i="2"/>
  <c r="J38" i="2"/>
  <c r="K49" i="2"/>
  <c r="N49" i="2"/>
  <c r="M49" i="2"/>
  <c r="L49" i="2"/>
  <c r="J49" i="2"/>
  <c r="N35" i="2"/>
  <c r="M35" i="2"/>
  <c r="L35" i="2"/>
  <c r="K35" i="2"/>
  <c r="J35" i="2"/>
  <c r="I42" i="2"/>
  <c r="N39" i="2"/>
  <c r="M39" i="2"/>
  <c r="L39" i="2"/>
  <c r="K39" i="2"/>
  <c r="J39" i="2"/>
  <c r="M8" i="2"/>
  <c r="K8" i="2"/>
  <c r="J8" i="2"/>
  <c r="L8" i="2"/>
  <c r="N8" i="2"/>
  <c r="M12" i="2"/>
  <c r="K12" i="2"/>
  <c r="J12" i="2"/>
  <c r="N12" i="2"/>
  <c r="L12" i="2"/>
  <c r="M16" i="2"/>
  <c r="K16" i="2"/>
  <c r="J16" i="2"/>
  <c r="L16" i="2"/>
  <c r="M23" i="2"/>
  <c r="L23" i="2"/>
  <c r="K23" i="2"/>
  <c r="J23" i="2"/>
  <c r="N23" i="2"/>
  <c r="M9" i="2"/>
  <c r="K9" i="2"/>
  <c r="N9" i="2"/>
  <c r="L9" i="2"/>
  <c r="J9" i="2"/>
  <c r="M13" i="2"/>
  <c r="K13" i="2"/>
  <c r="N13" i="2"/>
  <c r="L13" i="2"/>
  <c r="J13" i="2"/>
  <c r="M24" i="2"/>
  <c r="K24" i="2"/>
  <c r="J24" i="2"/>
  <c r="L24" i="2"/>
  <c r="N24" i="2"/>
  <c r="K10" i="2"/>
  <c r="N10" i="2"/>
  <c r="M10" i="2"/>
  <c r="L10" i="2"/>
  <c r="J10" i="2"/>
  <c r="K14" i="2"/>
  <c r="I17" i="2"/>
  <c r="N14" i="2"/>
  <c r="M14" i="2"/>
  <c r="J14" i="2"/>
  <c r="L14" i="2"/>
  <c r="K20" i="2"/>
  <c r="M20" i="2"/>
  <c r="L20" i="2"/>
  <c r="J20" i="2"/>
  <c r="M11" i="2"/>
  <c r="L11" i="2"/>
  <c r="K11" i="2"/>
  <c r="N11" i="2"/>
  <c r="J11" i="2"/>
  <c r="I18" i="2"/>
  <c r="M15" i="2"/>
  <c r="L15" i="2"/>
  <c r="K15" i="2"/>
  <c r="N15" i="2"/>
  <c r="J15" i="2"/>
  <c r="N22" i="2"/>
  <c r="M22" i="2"/>
  <c r="L22" i="2"/>
  <c r="K22" i="2"/>
  <c r="J22" i="2"/>
  <c r="X9" i="12"/>
  <c r="V9" i="12"/>
  <c r="U9" i="12"/>
  <c r="X15" i="12"/>
  <c r="V15" i="12"/>
  <c r="U15" i="12"/>
  <c r="X19" i="12"/>
  <c r="V19" i="12"/>
  <c r="U19" i="12"/>
  <c r="X23" i="12"/>
  <c r="V23" i="12"/>
  <c r="U23" i="12"/>
  <c r="X27" i="12"/>
  <c r="V27" i="12"/>
  <c r="U27" i="12"/>
  <c r="X31" i="12"/>
  <c r="V31" i="12"/>
  <c r="U31" i="12"/>
  <c r="X35" i="12"/>
  <c r="V35" i="12"/>
  <c r="U35" i="12"/>
  <c r="X39" i="12"/>
  <c r="V39" i="12"/>
  <c r="U39" i="12"/>
  <c r="X43" i="12"/>
  <c r="V43" i="12"/>
  <c r="U43" i="12"/>
  <c r="X47" i="12"/>
  <c r="V47" i="12"/>
  <c r="U47" i="12"/>
  <c r="X51" i="12"/>
  <c r="V51" i="12"/>
  <c r="U51" i="12"/>
  <c r="X55" i="12"/>
  <c r="V55" i="12"/>
  <c r="U55" i="12"/>
  <c r="X8" i="12"/>
  <c r="V8" i="12"/>
  <c r="U8" i="12"/>
  <c r="X14" i="12"/>
  <c r="V14" i="12"/>
  <c r="U14" i="12"/>
  <c r="X13" i="12"/>
  <c r="V13" i="12"/>
  <c r="U13" i="12"/>
  <c r="X18" i="12"/>
  <c r="V18" i="12"/>
  <c r="U18" i="12"/>
  <c r="X22" i="12"/>
  <c r="V22" i="12"/>
  <c r="U22" i="12"/>
  <c r="X26" i="12"/>
  <c r="V26" i="12"/>
  <c r="U26" i="12"/>
  <c r="X30" i="12"/>
  <c r="V30" i="12"/>
  <c r="U30" i="12"/>
  <c r="X34" i="12"/>
  <c r="V34" i="12"/>
  <c r="U34" i="12"/>
  <c r="X38" i="12"/>
  <c r="V38" i="12"/>
  <c r="U38" i="12"/>
  <c r="X42" i="12"/>
  <c r="V42" i="12"/>
  <c r="U42" i="12"/>
  <c r="X46" i="12"/>
  <c r="V46" i="12"/>
  <c r="U46" i="12"/>
  <c r="X50" i="12"/>
  <c r="V50" i="12"/>
  <c r="U50" i="12"/>
  <c r="X54" i="12"/>
  <c r="V54" i="12"/>
  <c r="U54" i="12"/>
  <c r="V7" i="12"/>
  <c r="U7" i="12"/>
  <c r="X7" i="12"/>
  <c r="V12" i="12"/>
  <c r="U12" i="12"/>
  <c r="X12" i="12"/>
  <c r="V11" i="12"/>
  <c r="U11" i="12"/>
  <c r="X11" i="12"/>
  <c r="V17" i="12"/>
  <c r="U17" i="12"/>
  <c r="X17" i="12"/>
  <c r="V21" i="12"/>
  <c r="U21" i="12"/>
  <c r="X21" i="12"/>
  <c r="V25" i="12"/>
  <c r="U25" i="12"/>
  <c r="X25" i="12"/>
  <c r="V29" i="12"/>
  <c r="U29" i="12"/>
  <c r="X29" i="12"/>
  <c r="V33" i="12"/>
  <c r="U33" i="12"/>
  <c r="X33" i="12"/>
  <c r="V37" i="12"/>
  <c r="U37" i="12"/>
  <c r="X37" i="12"/>
  <c r="V41" i="12"/>
  <c r="U41" i="12"/>
  <c r="X41" i="12"/>
  <c r="V45" i="12"/>
  <c r="U45" i="12"/>
  <c r="X45" i="12"/>
  <c r="V49" i="12"/>
  <c r="U49" i="12"/>
  <c r="X49" i="12"/>
  <c r="V53" i="12"/>
  <c r="U53" i="12"/>
  <c r="X53" i="12"/>
  <c r="V57" i="12"/>
  <c r="U57" i="12"/>
  <c r="X57" i="12"/>
  <c r="U6" i="12"/>
  <c r="X6" i="12"/>
  <c r="V6" i="12"/>
  <c r="U10" i="12"/>
  <c r="X10" i="12"/>
  <c r="V10" i="12"/>
  <c r="X16" i="12"/>
  <c r="V16" i="12"/>
  <c r="U16" i="12"/>
  <c r="X20" i="12"/>
  <c r="V20" i="12"/>
  <c r="U20" i="12"/>
  <c r="X24" i="12"/>
  <c r="V24" i="12"/>
  <c r="U24" i="12"/>
  <c r="X28" i="12"/>
  <c r="V28" i="12"/>
  <c r="U28" i="12"/>
  <c r="X32" i="12"/>
  <c r="V32" i="12"/>
  <c r="U32" i="12"/>
  <c r="X36" i="12"/>
  <c r="V36" i="12"/>
  <c r="U36" i="12"/>
  <c r="X40" i="12"/>
  <c r="V40" i="12"/>
  <c r="U40" i="12"/>
  <c r="X44" i="12"/>
  <c r="V44" i="12"/>
  <c r="U44" i="12"/>
  <c r="X48" i="12"/>
  <c r="V48" i="12"/>
  <c r="U48" i="12"/>
  <c r="X52" i="12"/>
  <c r="V52" i="12"/>
  <c r="U52" i="12"/>
  <c r="X56" i="12"/>
  <c r="V56" i="12"/>
  <c r="U56" i="12"/>
  <c r="F195" i="3"/>
  <c r="O15" i="10"/>
  <c r="N15" i="10"/>
  <c r="O20" i="10"/>
  <c r="N20" i="10"/>
  <c r="O9" i="10"/>
  <c r="N9" i="10"/>
  <c r="O17" i="10"/>
  <c r="N17" i="10"/>
  <c r="O14" i="10"/>
  <c r="N14" i="10"/>
  <c r="O11" i="10"/>
  <c r="N11" i="10"/>
  <c r="O19" i="10"/>
  <c r="N19" i="10"/>
  <c r="O16" i="10"/>
  <c r="N16" i="10"/>
  <c r="N13" i="10"/>
  <c r="O13" i="10"/>
  <c r="O10" i="10"/>
  <c r="N10" i="10"/>
  <c r="O18" i="10"/>
  <c r="N18" i="10"/>
  <c r="F187" i="3"/>
  <c r="M60" i="2"/>
  <c r="L60" i="2"/>
  <c r="K60" i="2"/>
  <c r="J60" i="2"/>
  <c r="N60" i="2"/>
  <c r="M64" i="2"/>
  <c r="L64" i="2"/>
  <c r="K64" i="2"/>
  <c r="J64" i="2"/>
  <c r="I67" i="2"/>
  <c r="N64" i="2"/>
  <c r="N74" i="2"/>
  <c r="M74" i="2"/>
  <c r="L74" i="2"/>
  <c r="K74" i="2"/>
  <c r="J74" i="2"/>
  <c r="M57" i="2"/>
  <c r="K57" i="2"/>
  <c r="J57" i="2"/>
  <c r="N57" i="2"/>
  <c r="L57" i="2"/>
  <c r="M61" i="2"/>
  <c r="K61" i="2"/>
  <c r="J61" i="2"/>
  <c r="L61" i="2"/>
  <c r="N61" i="2"/>
  <c r="I68" i="2"/>
  <c r="M65" i="2"/>
  <c r="K65" i="2"/>
  <c r="J65" i="2"/>
  <c r="N65" i="2"/>
  <c r="L65" i="2"/>
  <c r="K58" i="2"/>
  <c r="N58" i="2"/>
  <c r="M58" i="2"/>
  <c r="J58" i="2"/>
  <c r="L58" i="2"/>
  <c r="K62" i="2"/>
  <c r="N62" i="2"/>
  <c r="M62" i="2"/>
  <c r="L62" i="2"/>
  <c r="J62" i="2"/>
  <c r="K66" i="2"/>
  <c r="M66" i="2"/>
  <c r="L66" i="2"/>
  <c r="J66" i="2"/>
  <c r="K72" i="2"/>
  <c r="N72" i="2"/>
  <c r="M72" i="2"/>
  <c r="L72" i="2"/>
  <c r="J72" i="2"/>
  <c r="N59" i="2"/>
  <c r="M59" i="2"/>
  <c r="L59" i="2"/>
  <c r="K59" i="2"/>
  <c r="J59" i="2"/>
  <c r="N63" i="2"/>
  <c r="M63" i="2"/>
  <c r="L63" i="2"/>
  <c r="K63" i="2"/>
  <c r="J63" i="2"/>
  <c r="N73" i="2"/>
  <c r="M73" i="2"/>
  <c r="L73" i="2"/>
  <c r="K73" i="2"/>
  <c r="J73" i="2"/>
  <c r="G68" i="2"/>
  <c r="G67" i="2"/>
  <c r="L19" i="2"/>
  <c r="J19" i="2"/>
  <c r="M19" i="2"/>
  <c r="K19" i="2"/>
  <c r="F188" i="3"/>
  <c r="F192" i="3"/>
  <c r="F196" i="3"/>
  <c r="F189" i="3"/>
  <c r="F193" i="3"/>
  <c r="F186" i="3"/>
  <c r="F190" i="3"/>
  <c r="F194" i="3"/>
  <c r="T16" i="43"/>
  <c r="S16" i="43"/>
  <c r="R16" i="43"/>
  <c r="Q16" i="43"/>
  <c r="P16" i="43"/>
  <c r="J16" i="43"/>
  <c r="I16" i="43"/>
  <c r="H16" i="43"/>
  <c r="O146" i="43"/>
  <c r="N146" i="43"/>
  <c r="M146" i="43"/>
  <c r="L146" i="43"/>
  <c r="G146" i="42"/>
  <c r="I146" i="42"/>
  <c r="H146" i="42"/>
  <c r="K146" i="42" s="1"/>
  <c r="L16" i="43"/>
  <c r="N16" i="43"/>
  <c r="M16" i="43"/>
  <c r="N16" i="42"/>
  <c r="M16" i="42"/>
  <c r="L16" i="42"/>
  <c r="O146" i="42"/>
  <c r="N146" i="42"/>
  <c r="M146" i="42"/>
  <c r="L146" i="42"/>
  <c r="P16" i="42"/>
  <c r="T16" i="42"/>
  <c r="R16" i="42"/>
  <c r="S16" i="42"/>
  <c r="Q16" i="42"/>
  <c r="H16" i="42"/>
  <c r="J16" i="42"/>
  <c r="I16" i="42"/>
  <c r="I146" i="43"/>
  <c r="H146" i="43"/>
  <c r="K146" i="43" s="1"/>
  <c r="G146" i="43"/>
  <c r="I16" i="41"/>
  <c r="H16" i="41"/>
  <c r="J16" i="41"/>
  <c r="N16" i="41"/>
  <c r="M16" i="41"/>
  <c r="L16" i="41"/>
  <c r="T11" i="37"/>
  <c r="S11" i="37"/>
  <c r="Q11" i="37"/>
  <c r="R11" i="37"/>
  <c r="P11" i="37"/>
  <c r="O11" i="37"/>
  <c r="L11" i="37"/>
  <c r="K11" i="37"/>
  <c r="M11" i="37"/>
  <c r="I11" i="37"/>
  <c r="H11" i="37"/>
  <c r="G11" i="37"/>
  <c r="M90" i="27"/>
  <c r="L90" i="27"/>
  <c r="K90" i="27"/>
  <c r="J90" i="27"/>
  <c r="I90" i="27"/>
  <c r="I104" i="27"/>
  <c r="M104" i="27"/>
  <c r="L104" i="27"/>
  <c r="K104" i="27"/>
  <c r="J104" i="27"/>
  <c r="J118" i="27"/>
  <c r="I118" i="27"/>
  <c r="M118" i="27"/>
  <c r="L118" i="27"/>
  <c r="K118" i="27"/>
  <c r="K132" i="27"/>
  <c r="J132" i="27"/>
  <c r="I132" i="27"/>
  <c r="M132" i="27"/>
  <c r="L132" i="27"/>
  <c r="L146" i="27"/>
  <c r="K146" i="27"/>
  <c r="J146" i="27"/>
  <c r="I146" i="27"/>
  <c r="M146" i="27"/>
  <c r="M160" i="27"/>
  <c r="L160" i="27"/>
  <c r="K160" i="27"/>
  <c r="J160" i="27"/>
  <c r="I160" i="27"/>
  <c r="L62" i="27"/>
  <c r="J62" i="27"/>
  <c r="M62" i="27"/>
  <c r="K62" i="27"/>
  <c r="I62" i="27"/>
  <c r="M104" i="26"/>
  <c r="L104" i="26"/>
  <c r="K104" i="26"/>
  <c r="J104" i="26"/>
  <c r="I104" i="26"/>
  <c r="I20" i="27"/>
  <c r="M20" i="27"/>
  <c r="L20" i="27"/>
  <c r="K20" i="27"/>
  <c r="J20" i="27"/>
  <c r="I118" i="26"/>
  <c r="M118" i="26"/>
  <c r="L118" i="26"/>
  <c r="K118" i="26"/>
  <c r="J118" i="26"/>
  <c r="J34" i="27"/>
  <c r="I34" i="27"/>
  <c r="M34" i="27"/>
  <c r="L34" i="27"/>
  <c r="K34" i="27"/>
  <c r="J132" i="26"/>
  <c r="I132" i="26"/>
  <c r="M132" i="26"/>
  <c r="L132" i="26"/>
  <c r="K132" i="26"/>
  <c r="J20" i="26"/>
  <c r="I20" i="26"/>
  <c r="M20" i="26"/>
  <c r="L20" i="26"/>
  <c r="K20" i="26"/>
  <c r="M76" i="27"/>
  <c r="L76" i="27"/>
  <c r="K76" i="27"/>
  <c r="I76" i="27"/>
  <c r="J76" i="27"/>
  <c r="K48" i="27"/>
  <c r="I48" i="27"/>
  <c r="M48" i="27"/>
  <c r="L48" i="27"/>
  <c r="J48" i="27"/>
  <c r="K146" i="26"/>
  <c r="J146" i="26"/>
  <c r="I146" i="26"/>
  <c r="M146" i="26"/>
  <c r="L146" i="26"/>
  <c r="K34" i="26"/>
  <c r="J34" i="26"/>
  <c r="I34" i="26"/>
  <c r="M34" i="26"/>
  <c r="L34" i="26"/>
  <c r="L160" i="26"/>
  <c r="K160" i="26"/>
  <c r="J160" i="26"/>
  <c r="I160" i="26"/>
  <c r="M160" i="26"/>
  <c r="L48" i="26"/>
  <c r="K48" i="26"/>
  <c r="J48" i="26"/>
  <c r="I48" i="26"/>
  <c r="M48" i="26"/>
  <c r="M62" i="26"/>
  <c r="L62" i="26"/>
  <c r="K62" i="26"/>
  <c r="J62" i="26"/>
  <c r="I62" i="26"/>
  <c r="M76" i="26"/>
  <c r="L76" i="26"/>
  <c r="K76" i="26"/>
  <c r="J76" i="26"/>
  <c r="I76" i="26"/>
  <c r="N161" i="22"/>
  <c r="M161" i="22"/>
  <c r="L161" i="22"/>
  <c r="K161" i="22"/>
  <c r="J161" i="22"/>
  <c r="M147" i="22"/>
  <c r="K147" i="22"/>
  <c r="N147" i="22"/>
  <c r="L147" i="22"/>
  <c r="J147" i="22"/>
  <c r="M90" i="26"/>
  <c r="L90" i="26"/>
  <c r="K90" i="26"/>
  <c r="J90" i="26"/>
  <c r="I90" i="26"/>
  <c r="L105" i="22"/>
  <c r="K105" i="22"/>
  <c r="J105" i="22"/>
  <c r="N105" i="22"/>
  <c r="M105" i="22"/>
  <c r="L77" i="22"/>
  <c r="K77" i="22"/>
  <c r="J77" i="22"/>
  <c r="N77" i="22"/>
  <c r="M77" i="22"/>
  <c r="L49" i="22"/>
  <c r="K49" i="22"/>
  <c r="J49" i="22"/>
  <c r="N49" i="22"/>
  <c r="M49" i="22"/>
  <c r="M133" i="22"/>
  <c r="K133" i="22"/>
  <c r="N133" i="22"/>
  <c r="L133" i="22"/>
  <c r="J133" i="22"/>
  <c r="N21" i="22"/>
  <c r="M21" i="22"/>
  <c r="L21" i="22"/>
  <c r="K21" i="22"/>
  <c r="J21" i="22"/>
  <c r="J162" i="21"/>
  <c r="I162" i="21"/>
  <c r="H162" i="21"/>
  <c r="J148" i="21"/>
  <c r="I148" i="21"/>
  <c r="H148" i="21"/>
  <c r="J134" i="21"/>
  <c r="H134" i="21"/>
  <c r="I134" i="21"/>
  <c r="N119" i="22"/>
  <c r="M119" i="22"/>
  <c r="L119" i="22"/>
  <c r="K119" i="22"/>
  <c r="J119" i="22"/>
  <c r="J22" i="21"/>
  <c r="I22" i="21"/>
  <c r="H22" i="21"/>
  <c r="J92" i="21"/>
  <c r="H92" i="21"/>
  <c r="I92" i="21"/>
  <c r="J50" i="21"/>
  <c r="I50" i="21"/>
  <c r="H50" i="21"/>
  <c r="J120" i="21"/>
  <c r="H120" i="21"/>
  <c r="I120" i="21"/>
  <c r="J78" i="21"/>
  <c r="I78" i="21"/>
  <c r="H78" i="21"/>
  <c r="N35" i="22"/>
  <c r="M35" i="22"/>
  <c r="L35" i="22"/>
  <c r="K35" i="22"/>
  <c r="J35" i="22"/>
  <c r="J36" i="21"/>
  <c r="I36" i="21"/>
  <c r="H36" i="21"/>
  <c r="N63" i="22"/>
  <c r="M63" i="22"/>
  <c r="L63" i="22"/>
  <c r="K63" i="22"/>
  <c r="J63" i="22"/>
  <c r="J106" i="21"/>
  <c r="H106" i="21"/>
  <c r="I106" i="21"/>
  <c r="J64" i="21"/>
  <c r="I64" i="21"/>
  <c r="H64" i="21"/>
  <c r="N91" i="22"/>
  <c r="M91" i="22"/>
  <c r="L91" i="22"/>
  <c r="K91" i="22"/>
  <c r="J91" i="22"/>
  <c r="AB146" i="18"/>
  <c r="AA146" i="18"/>
  <c r="Z146" i="18"/>
  <c r="T146" i="18"/>
  <c r="S146" i="18"/>
  <c r="R146" i="18"/>
  <c r="AA120" i="18"/>
  <c r="Z120" i="18"/>
  <c r="AB120" i="18"/>
  <c r="S120" i="18"/>
  <c r="R120" i="18"/>
  <c r="T120" i="18"/>
  <c r="AB90" i="18"/>
  <c r="AA90" i="18"/>
  <c r="Z90" i="18"/>
  <c r="T90" i="18"/>
  <c r="S90" i="18"/>
  <c r="R90" i="18"/>
  <c r="AA64" i="18"/>
  <c r="Z64" i="18"/>
  <c r="AB64" i="18"/>
  <c r="S64" i="18"/>
  <c r="R64" i="18"/>
  <c r="T64" i="18"/>
  <c r="K146" i="18"/>
  <c r="J146" i="18"/>
  <c r="I146" i="18"/>
  <c r="K120" i="18"/>
  <c r="J120" i="18"/>
  <c r="I120" i="18"/>
  <c r="I90" i="18"/>
  <c r="K90" i="18"/>
  <c r="J90" i="18"/>
  <c r="K64" i="18"/>
  <c r="J64" i="18"/>
  <c r="I64" i="18"/>
  <c r="J160" i="18"/>
  <c r="K160" i="18"/>
  <c r="I160" i="18"/>
  <c r="AA132" i="18"/>
  <c r="Z132" i="18"/>
  <c r="AB132" i="18"/>
  <c r="S132" i="18"/>
  <c r="R132" i="18"/>
  <c r="T132" i="18"/>
  <c r="AB106" i="18"/>
  <c r="AA106" i="18"/>
  <c r="Z106" i="18"/>
  <c r="T106" i="18"/>
  <c r="S106" i="18"/>
  <c r="R106" i="18"/>
  <c r="AA76" i="18"/>
  <c r="Z76" i="18"/>
  <c r="AB76" i="18"/>
  <c r="S76" i="18"/>
  <c r="R76" i="18"/>
  <c r="T76" i="18"/>
  <c r="AB50" i="18"/>
  <c r="AA50" i="18"/>
  <c r="Z50" i="18"/>
  <c r="T50" i="18"/>
  <c r="S50" i="18"/>
  <c r="R50" i="18"/>
  <c r="R160" i="18"/>
  <c r="T160" i="18"/>
  <c r="S160" i="18"/>
  <c r="K132" i="18"/>
  <c r="J132" i="18"/>
  <c r="I132" i="18"/>
  <c r="K106" i="18"/>
  <c r="J106" i="18"/>
  <c r="I106" i="18"/>
  <c r="K76" i="18"/>
  <c r="J76" i="18"/>
  <c r="I76" i="18"/>
  <c r="K50" i="18"/>
  <c r="J50" i="18"/>
  <c r="I50" i="18"/>
  <c r="AB118" i="18"/>
  <c r="AA118" i="18"/>
  <c r="Z118" i="18"/>
  <c r="T118" i="18"/>
  <c r="S118" i="18"/>
  <c r="R118" i="18"/>
  <c r="AB92" i="18"/>
  <c r="AA92" i="18"/>
  <c r="Z92" i="18"/>
  <c r="T92" i="18"/>
  <c r="S92" i="18"/>
  <c r="R92" i="18"/>
  <c r="AB62" i="18"/>
  <c r="AA62" i="18"/>
  <c r="Z62" i="18"/>
  <c r="T62" i="18"/>
  <c r="S62" i="18"/>
  <c r="R62" i="18"/>
  <c r="J161" i="19"/>
  <c r="H161" i="19"/>
  <c r="K118" i="18"/>
  <c r="J118" i="18"/>
  <c r="I118" i="18"/>
  <c r="K92" i="18"/>
  <c r="J92" i="18"/>
  <c r="I92" i="18"/>
  <c r="K62" i="18"/>
  <c r="J62" i="18"/>
  <c r="I62" i="18"/>
  <c r="J36" i="18"/>
  <c r="K36" i="18"/>
  <c r="I36" i="18"/>
  <c r="J149" i="19"/>
  <c r="H149" i="19"/>
  <c r="Z160" i="18"/>
  <c r="AB160" i="18"/>
  <c r="AA160" i="18"/>
  <c r="T148" i="18"/>
  <c r="S148" i="18"/>
  <c r="R148" i="18"/>
  <c r="K148" i="18"/>
  <c r="J148" i="18"/>
  <c r="I148" i="18"/>
  <c r="AB134" i="18"/>
  <c r="AA134" i="18"/>
  <c r="Z134" i="18"/>
  <c r="T134" i="18"/>
  <c r="S134" i="18"/>
  <c r="R134" i="18"/>
  <c r="AB104" i="18"/>
  <c r="AA104" i="18"/>
  <c r="Z104" i="18"/>
  <c r="T104" i="18"/>
  <c r="S104" i="18"/>
  <c r="R104" i="18"/>
  <c r="AB78" i="18"/>
  <c r="AA78" i="18"/>
  <c r="Z78" i="18"/>
  <c r="T78" i="18"/>
  <c r="S78" i="18"/>
  <c r="R78" i="18"/>
  <c r="AB48" i="18"/>
  <c r="AA48" i="18"/>
  <c r="Z48" i="18"/>
  <c r="T48" i="18"/>
  <c r="S48" i="18"/>
  <c r="R48" i="18"/>
  <c r="AB20" i="18"/>
  <c r="AA20" i="18"/>
  <c r="Z20" i="18"/>
  <c r="T20" i="18"/>
  <c r="S20" i="18"/>
  <c r="R20" i="18"/>
  <c r="K37" i="17"/>
  <c r="J37" i="17"/>
  <c r="I37" i="17"/>
  <c r="M37" i="17"/>
  <c r="L37" i="17"/>
  <c r="M21" i="17"/>
  <c r="L21" i="17"/>
  <c r="K21" i="17"/>
  <c r="J21" i="17"/>
  <c r="I21" i="17"/>
  <c r="I20" i="18"/>
  <c r="K20" i="18"/>
  <c r="J20" i="18"/>
  <c r="R149" i="19"/>
  <c r="P149" i="19"/>
  <c r="K48" i="18"/>
  <c r="J48" i="18"/>
  <c r="I48" i="18"/>
  <c r="R36" i="18"/>
  <c r="T36" i="18"/>
  <c r="S36" i="18"/>
  <c r="M9" i="17"/>
  <c r="L9" i="17"/>
  <c r="K9" i="17"/>
  <c r="J9" i="17"/>
  <c r="I9" i="17"/>
  <c r="K104" i="18"/>
  <c r="J104" i="18"/>
  <c r="I104" i="18"/>
  <c r="Z36" i="18"/>
  <c r="AA36" i="18"/>
  <c r="AB36" i="18"/>
  <c r="AB148" i="18"/>
  <c r="AA148" i="18"/>
  <c r="Z148" i="18"/>
  <c r="AB22" i="18"/>
  <c r="AA22" i="18"/>
  <c r="Z22" i="18"/>
  <c r="T22" i="18"/>
  <c r="S22" i="18"/>
  <c r="R22" i="18"/>
  <c r="K22" i="18"/>
  <c r="J22" i="18"/>
  <c r="I22" i="18"/>
  <c r="I134" i="18"/>
  <c r="K134" i="18"/>
  <c r="J134" i="18"/>
  <c r="AB34" i="18"/>
  <c r="AA34" i="18"/>
  <c r="Z34" i="18"/>
  <c r="T34" i="18"/>
  <c r="S34" i="18"/>
  <c r="R34" i="18"/>
  <c r="AB8" i="18"/>
  <c r="AA8" i="18"/>
  <c r="Z8" i="18"/>
  <c r="T8" i="18"/>
  <c r="S8" i="18"/>
  <c r="R8" i="18"/>
  <c r="M35" i="17"/>
  <c r="L35" i="17"/>
  <c r="K35" i="17"/>
  <c r="J35" i="17"/>
  <c r="I35" i="17"/>
  <c r="J135" i="17"/>
  <c r="I135" i="17"/>
  <c r="M135" i="17"/>
  <c r="L135" i="17"/>
  <c r="K135" i="17"/>
  <c r="AA9" i="17"/>
  <c r="Z9" i="17"/>
  <c r="Y9" i="17"/>
  <c r="X9" i="17"/>
  <c r="W9" i="17"/>
  <c r="L161" i="16"/>
  <c r="K161" i="16"/>
  <c r="J161" i="16"/>
  <c r="I161" i="16"/>
  <c r="M161" i="16"/>
  <c r="I78" i="18"/>
  <c r="K78" i="18"/>
  <c r="J78" i="18"/>
  <c r="K34" i="18"/>
  <c r="J34" i="18"/>
  <c r="I34" i="18"/>
  <c r="M49" i="17"/>
  <c r="L49" i="17"/>
  <c r="K49" i="17"/>
  <c r="J49" i="17"/>
  <c r="I49" i="17"/>
  <c r="L149" i="16"/>
  <c r="K149" i="16"/>
  <c r="J149" i="16"/>
  <c r="I149" i="16"/>
  <c r="M149" i="16"/>
  <c r="I8" i="18"/>
  <c r="K8" i="18"/>
  <c r="J8" i="18"/>
  <c r="M133" i="16"/>
  <c r="L133" i="16"/>
  <c r="K133" i="16"/>
  <c r="J133" i="16"/>
  <c r="I133" i="16"/>
  <c r="J23" i="17"/>
  <c r="I23" i="17"/>
  <c r="M23" i="17"/>
  <c r="L23" i="17"/>
  <c r="K23" i="17"/>
  <c r="M147" i="16"/>
  <c r="L147" i="16"/>
  <c r="K147" i="16"/>
  <c r="J147" i="16"/>
  <c r="I147" i="16"/>
  <c r="I121" i="16"/>
  <c r="M121" i="16"/>
  <c r="L121" i="16"/>
  <c r="K121" i="16"/>
  <c r="J121" i="16"/>
  <c r="M63" i="16"/>
  <c r="L63" i="16"/>
  <c r="K63" i="16"/>
  <c r="J63" i="16"/>
  <c r="I63" i="16"/>
  <c r="K37" i="16"/>
  <c r="J37" i="16"/>
  <c r="I37" i="16"/>
  <c r="M37" i="16"/>
  <c r="L37" i="16"/>
  <c r="M21" i="16"/>
  <c r="L21" i="16"/>
  <c r="K21" i="16"/>
  <c r="J21" i="16"/>
  <c r="I21" i="16"/>
  <c r="M105" i="15"/>
  <c r="L105" i="15"/>
  <c r="K105" i="15"/>
  <c r="J105" i="15"/>
  <c r="I105" i="15"/>
  <c r="K93" i="14"/>
  <c r="J93" i="14"/>
  <c r="I93" i="14"/>
  <c r="I77" i="16"/>
  <c r="M77" i="16"/>
  <c r="L77" i="16"/>
  <c r="K77" i="16"/>
  <c r="J77" i="16"/>
  <c r="L51" i="16"/>
  <c r="K51" i="16"/>
  <c r="J51" i="16"/>
  <c r="I51" i="16"/>
  <c r="M51" i="16"/>
  <c r="I119" i="15"/>
  <c r="M119" i="15"/>
  <c r="L119" i="15"/>
  <c r="K119" i="15"/>
  <c r="J119" i="15"/>
  <c r="I135" i="14"/>
  <c r="K135" i="14"/>
  <c r="J135" i="14"/>
  <c r="I23" i="14"/>
  <c r="K23" i="14"/>
  <c r="J23" i="14"/>
  <c r="J91" i="16"/>
  <c r="I91" i="16"/>
  <c r="M91" i="16"/>
  <c r="L91" i="16"/>
  <c r="K91" i="16"/>
  <c r="M65" i="16"/>
  <c r="L65" i="16"/>
  <c r="K65" i="16"/>
  <c r="J65" i="16"/>
  <c r="I65" i="16"/>
  <c r="M9" i="16"/>
  <c r="L9" i="16"/>
  <c r="K9" i="16"/>
  <c r="J9" i="16"/>
  <c r="I9" i="16"/>
  <c r="J133" i="15"/>
  <c r="I133" i="15"/>
  <c r="M133" i="15"/>
  <c r="L133" i="15"/>
  <c r="K133" i="15"/>
  <c r="J65" i="14"/>
  <c r="I65" i="14"/>
  <c r="K65" i="14"/>
  <c r="K105" i="16"/>
  <c r="J105" i="16"/>
  <c r="I105" i="16"/>
  <c r="M105" i="16"/>
  <c r="L105" i="16"/>
  <c r="M79" i="16"/>
  <c r="L79" i="16"/>
  <c r="K79" i="16"/>
  <c r="J79" i="16"/>
  <c r="I79" i="16"/>
  <c r="K147" i="15"/>
  <c r="J147" i="15"/>
  <c r="I147" i="15"/>
  <c r="M147" i="15"/>
  <c r="L147" i="15"/>
  <c r="K35" i="15"/>
  <c r="J35" i="15"/>
  <c r="I35" i="15"/>
  <c r="M35" i="15"/>
  <c r="L35" i="15"/>
  <c r="K107" i="14"/>
  <c r="J107" i="14"/>
  <c r="I107" i="14"/>
  <c r="L119" i="16"/>
  <c r="I119" i="16"/>
  <c r="M119" i="16"/>
  <c r="K119" i="16"/>
  <c r="J119" i="16"/>
  <c r="M93" i="16"/>
  <c r="L93" i="16"/>
  <c r="K93" i="16"/>
  <c r="J93" i="16"/>
  <c r="I93" i="16"/>
  <c r="L161" i="15"/>
  <c r="K161" i="15"/>
  <c r="J161" i="15"/>
  <c r="I161" i="15"/>
  <c r="M161" i="15"/>
  <c r="L49" i="15"/>
  <c r="K49" i="15"/>
  <c r="J49" i="15"/>
  <c r="I49" i="15"/>
  <c r="M49" i="15"/>
  <c r="K149" i="14"/>
  <c r="J149" i="14"/>
  <c r="I149" i="14"/>
  <c r="K37" i="14"/>
  <c r="J37" i="14"/>
  <c r="I37" i="14"/>
  <c r="M107" i="16"/>
  <c r="L107" i="16"/>
  <c r="K107" i="16"/>
  <c r="J107" i="16"/>
  <c r="I107" i="16"/>
  <c r="AA21" i="16"/>
  <c r="Z21" i="16"/>
  <c r="Y21" i="16"/>
  <c r="X21" i="16"/>
  <c r="W21" i="16"/>
  <c r="M63" i="15"/>
  <c r="L63" i="15"/>
  <c r="K63" i="15"/>
  <c r="J63" i="15"/>
  <c r="I63" i="15"/>
  <c r="M21" i="15"/>
  <c r="L21" i="15"/>
  <c r="K21" i="15"/>
  <c r="J21" i="15"/>
  <c r="I21" i="15"/>
  <c r="K79" i="14"/>
  <c r="J79" i="14"/>
  <c r="I79" i="14"/>
  <c r="M35" i="16"/>
  <c r="L35" i="16"/>
  <c r="K35" i="16"/>
  <c r="J35" i="16"/>
  <c r="I35" i="16"/>
  <c r="M77" i="15"/>
  <c r="L77" i="15"/>
  <c r="K77" i="15"/>
  <c r="J77" i="15"/>
  <c r="I77" i="15"/>
  <c r="K121" i="14"/>
  <c r="J121" i="14"/>
  <c r="I121" i="14"/>
  <c r="K163" i="14"/>
  <c r="J163" i="14"/>
  <c r="I163" i="14"/>
  <c r="M90" i="13"/>
  <c r="L90" i="13"/>
  <c r="K90" i="13"/>
  <c r="J90" i="13"/>
  <c r="I90" i="13"/>
  <c r="J55" i="12"/>
  <c r="I55" i="12"/>
  <c r="N55" i="12"/>
  <c r="M55" i="12"/>
  <c r="L55" i="12"/>
  <c r="K55" i="12"/>
  <c r="M91" i="15"/>
  <c r="L91" i="15"/>
  <c r="K91" i="15"/>
  <c r="J91" i="15"/>
  <c r="I91" i="15"/>
  <c r="J23" i="16"/>
  <c r="I23" i="16"/>
  <c r="M23" i="16"/>
  <c r="L23" i="16"/>
  <c r="K23" i="16"/>
  <c r="AA9" i="16"/>
  <c r="Z9" i="16"/>
  <c r="Y9" i="16"/>
  <c r="X9" i="16"/>
  <c r="W9" i="16"/>
  <c r="K51" i="14"/>
  <c r="J51" i="14"/>
  <c r="I51" i="14"/>
  <c r="M204" i="3"/>
  <c r="L204" i="3"/>
  <c r="K204" i="3"/>
  <c r="J204" i="3"/>
  <c r="J193" i="3"/>
  <c r="M193" i="3"/>
  <c r="L193" i="3"/>
  <c r="K193" i="3"/>
  <c r="M189" i="3"/>
  <c r="L189" i="3"/>
  <c r="K189" i="3"/>
  <c r="J189" i="3"/>
  <c r="K200" i="3"/>
  <c r="J200" i="3"/>
  <c r="M200" i="3"/>
  <c r="L200" i="3"/>
  <c r="M131" i="3"/>
  <c r="L131" i="3"/>
  <c r="K131" i="3"/>
  <c r="J131" i="3"/>
  <c r="J120" i="3"/>
  <c r="M120" i="3"/>
  <c r="L120" i="3"/>
  <c r="K120" i="3"/>
  <c r="M116" i="3"/>
  <c r="L116" i="3"/>
  <c r="K116" i="3"/>
  <c r="J116" i="3"/>
  <c r="K127" i="3"/>
  <c r="J127" i="3"/>
  <c r="M127" i="3"/>
  <c r="L127" i="3"/>
  <c r="M196" i="3"/>
  <c r="L196" i="3"/>
  <c r="K196" i="3"/>
  <c r="J196" i="3"/>
  <c r="L207" i="3"/>
  <c r="K207" i="3"/>
  <c r="J207" i="3"/>
  <c r="M207" i="3"/>
  <c r="M203" i="3"/>
  <c r="L203" i="3"/>
  <c r="K203" i="3"/>
  <c r="J203" i="3"/>
  <c r="K192" i="3"/>
  <c r="J192" i="3"/>
  <c r="M192" i="3"/>
  <c r="L192" i="3"/>
  <c r="M188" i="3"/>
  <c r="L188" i="3"/>
  <c r="K188" i="3"/>
  <c r="J188" i="3"/>
  <c r="L199" i="3"/>
  <c r="K199" i="3"/>
  <c r="J199" i="3"/>
  <c r="M199" i="3"/>
  <c r="M123" i="3"/>
  <c r="L123" i="3"/>
  <c r="K123" i="3"/>
  <c r="J123" i="3"/>
  <c r="L134" i="3"/>
  <c r="K134" i="3"/>
  <c r="J134" i="3"/>
  <c r="M134" i="3"/>
  <c r="M130" i="3"/>
  <c r="L130" i="3"/>
  <c r="K130" i="3"/>
  <c r="J130" i="3"/>
  <c r="K119" i="3"/>
  <c r="J119" i="3"/>
  <c r="M119" i="3"/>
  <c r="L119" i="3"/>
  <c r="M115" i="3"/>
  <c r="L115" i="3"/>
  <c r="K115" i="3"/>
  <c r="J115" i="3"/>
  <c r="L126" i="3"/>
  <c r="K126" i="3"/>
  <c r="J126" i="3"/>
  <c r="M126" i="3"/>
  <c r="M49" i="16"/>
  <c r="L49" i="16"/>
  <c r="K49" i="16"/>
  <c r="J49" i="16"/>
  <c r="I49" i="16"/>
  <c r="N54" i="12"/>
  <c r="M54" i="12"/>
  <c r="L54" i="12"/>
  <c r="K54" i="12"/>
  <c r="J54" i="12"/>
  <c r="I54" i="12"/>
  <c r="M122" i="3"/>
  <c r="L122" i="3"/>
  <c r="K122" i="3"/>
  <c r="J122" i="3"/>
  <c r="M133" i="3"/>
  <c r="L133" i="3"/>
  <c r="K133" i="3"/>
  <c r="J133" i="3"/>
  <c r="L118" i="3"/>
  <c r="K118" i="3"/>
  <c r="J118" i="3"/>
  <c r="M118" i="3"/>
  <c r="M129" i="3"/>
  <c r="L129" i="3"/>
  <c r="K129" i="3"/>
  <c r="J129" i="3"/>
  <c r="M114" i="3"/>
  <c r="L114" i="3"/>
  <c r="K114" i="3"/>
  <c r="J114" i="3"/>
  <c r="M125" i="3"/>
  <c r="L125" i="3"/>
  <c r="K125" i="3"/>
  <c r="J125" i="3"/>
  <c r="J135" i="16"/>
  <c r="I135" i="16"/>
  <c r="M135" i="16"/>
  <c r="L135" i="16"/>
  <c r="K135" i="16"/>
  <c r="M132" i="3"/>
  <c r="L132" i="3"/>
  <c r="K132" i="3"/>
  <c r="J132" i="3"/>
  <c r="M121" i="3"/>
  <c r="L121" i="3"/>
  <c r="K121" i="3"/>
  <c r="J121" i="3"/>
  <c r="M117" i="3"/>
  <c r="L117" i="3"/>
  <c r="K117" i="3"/>
  <c r="J117" i="3"/>
  <c r="J128" i="3"/>
  <c r="M128" i="3"/>
  <c r="L128" i="3"/>
  <c r="K128" i="3"/>
  <c r="M124" i="3"/>
  <c r="L124" i="3"/>
  <c r="K124" i="3"/>
  <c r="J124" i="3"/>
  <c r="M113" i="3"/>
  <c r="L113" i="3"/>
  <c r="K113" i="3"/>
  <c r="J113" i="3"/>
  <c r="J144" i="19" l="1"/>
  <c r="J138" i="19"/>
  <c r="J153" i="19"/>
  <c r="J112" i="19"/>
  <c r="J150" i="19"/>
  <c r="J129" i="19"/>
  <c r="R14" i="19"/>
  <c r="R15" i="19"/>
  <c r="R16" i="19"/>
  <c r="R17" i="19"/>
  <c r="R18" i="19"/>
  <c r="R19" i="19"/>
  <c r="R20" i="19"/>
  <c r="J25" i="19"/>
  <c r="J26" i="19"/>
  <c r="J27" i="19"/>
  <c r="R55" i="19"/>
  <c r="R70" i="19"/>
  <c r="R71" i="19"/>
  <c r="R72" i="19"/>
  <c r="R73" i="19"/>
  <c r="R74" i="19"/>
  <c r="R75" i="19"/>
  <c r="R76" i="19"/>
  <c r="J81" i="19"/>
  <c r="J82" i="19"/>
  <c r="K145" i="41"/>
  <c r="R24" i="19"/>
  <c r="R39" i="19"/>
  <c r="R40" i="19"/>
  <c r="J42" i="19"/>
  <c r="J43" i="19"/>
  <c r="J44" i="19"/>
  <c r="J45" i="19"/>
  <c r="J46" i="19"/>
  <c r="J47" i="19"/>
  <c r="J48" i="19"/>
  <c r="J52" i="19"/>
  <c r="R80" i="19"/>
  <c r="J83" i="19"/>
  <c r="J87" i="19"/>
  <c r="J128" i="19"/>
  <c r="K137" i="41"/>
  <c r="R41" i="19"/>
  <c r="R56" i="19"/>
  <c r="R57" i="19"/>
  <c r="R58" i="19"/>
  <c r="R59" i="19"/>
  <c r="R60" i="19"/>
  <c r="R61" i="19"/>
  <c r="R62" i="19"/>
  <c r="J67" i="19"/>
  <c r="J68" i="19"/>
  <c r="J69" i="19"/>
  <c r="J111" i="19"/>
  <c r="L109" i="33"/>
  <c r="K144" i="41"/>
  <c r="K139" i="41"/>
  <c r="R25" i="19"/>
  <c r="R26" i="19"/>
  <c r="J28" i="19"/>
  <c r="J29" i="19"/>
  <c r="J30" i="19"/>
  <c r="J31" i="19"/>
  <c r="J32" i="19"/>
  <c r="J33" i="19"/>
  <c r="J34" i="19"/>
  <c r="J38" i="19"/>
  <c r="R66" i="19"/>
  <c r="R81" i="19"/>
  <c r="J84" i="19"/>
  <c r="J109" i="33"/>
  <c r="R89" i="19"/>
  <c r="R126" i="19"/>
  <c r="R145" i="19"/>
  <c r="R109" i="19"/>
  <c r="R117" i="19"/>
  <c r="R150" i="19"/>
  <c r="R151" i="19"/>
  <c r="R27" i="19"/>
  <c r="R42" i="19"/>
  <c r="R43" i="19"/>
  <c r="R44" i="19"/>
  <c r="R45" i="19"/>
  <c r="R46" i="19"/>
  <c r="R47" i="19"/>
  <c r="R48" i="19"/>
  <c r="J53" i="19"/>
  <c r="J54" i="19"/>
  <c r="J55" i="19"/>
  <c r="R83" i="19"/>
  <c r="K143" i="41"/>
  <c r="R52" i="19"/>
  <c r="R67" i="19"/>
  <c r="R68" i="19"/>
  <c r="J70" i="19"/>
  <c r="J71" i="19"/>
  <c r="J72" i="19"/>
  <c r="J73" i="19"/>
  <c r="J74" i="19"/>
  <c r="J75" i="19"/>
  <c r="J76" i="19"/>
  <c r="J80" i="19"/>
  <c r="K142" i="41"/>
  <c r="J87" i="33"/>
  <c r="R84" i="19"/>
  <c r="J95" i="19"/>
  <c r="R125" i="19"/>
  <c r="J137" i="19"/>
  <c r="K141" i="41"/>
  <c r="K140" i="41"/>
  <c r="R38" i="19"/>
  <c r="R53" i="19"/>
  <c r="R54" i="19"/>
  <c r="J56" i="19"/>
  <c r="J57" i="19"/>
  <c r="J58" i="19"/>
  <c r="J59" i="19"/>
  <c r="J60" i="19"/>
  <c r="J61" i="19"/>
  <c r="J62" i="19"/>
  <c r="J66" i="19"/>
  <c r="R116" i="19"/>
  <c r="K138" i="41"/>
  <c r="M69" i="2"/>
  <c r="L69" i="2"/>
  <c r="K69" i="2"/>
  <c r="J69" i="2"/>
  <c r="M71" i="2"/>
  <c r="K71" i="2"/>
  <c r="J71" i="2"/>
  <c r="L71" i="2"/>
  <c r="N71" i="2"/>
  <c r="N68" i="2"/>
  <c r="M68" i="2"/>
  <c r="L68" i="2"/>
  <c r="K68" i="2"/>
  <c r="J68" i="2"/>
  <c r="J67" i="2"/>
  <c r="M67" i="2"/>
  <c r="L67" i="2"/>
  <c r="K67" i="2"/>
  <c r="L70" i="2"/>
  <c r="K70" i="2"/>
  <c r="J70" i="2"/>
  <c r="M70" i="2"/>
  <c r="M18" i="2"/>
  <c r="K18" i="2"/>
  <c r="L18" i="2"/>
  <c r="J18" i="2"/>
  <c r="L17" i="2"/>
  <c r="J17" i="2"/>
  <c r="M17" i="2"/>
  <c r="K17" i="2"/>
  <c r="L42" i="2"/>
  <c r="J42" i="2"/>
  <c r="M42" i="2"/>
  <c r="K42" i="2"/>
  <c r="M45" i="2"/>
  <c r="L45" i="2"/>
  <c r="K45" i="2"/>
  <c r="J45" i="2"/>
  <c r="J44" i="2"/>
  <c r="M44" i="2"/>
  <c r="L44" i="2"/>
  <c r="K44" i="2"/>
  <c r="M46" i="2"/>
  <c r="L46" i="2"/>
  <c r="K46" i="2"/>
  <c r="J46" i="2"/>
  <c r="K43" i="2"/>
  <c r="M43" i="2"/>
  <c r="L43" i="2"/>
  <c r="J43" i="2"/>
  <c r="M197" i="3"/>
  <c r="L197" i="3"/>
  <c r="K197" i="3"/>
  <c r="J197" i="3"/>
  <c r="M186" i="3"/>
  <c r="L186" i="3"/>
  <c r="K186" i="3"/>
  <c r="J186" i="3"/>
  <c r="M190" i="3"/>
  <c r="L190" i="3"/>
  <c r="K190" i="3"/>
  <c r="J190" i="3"/>
  <c r="J201" i="3"/>
  <c r="M201" i="3"/>
  <c r="L201" i="3"/>
  <c r="K201" i="3"/>
  <c r="M205" i="3"/>
  <c r="L205" i="3"/>
  <c r="K205" i="3"/>
  <c r="J205" i="3"/>
  <c r="M194" i="3"/>
  <c r="L194" i="3"/>
  <c r="K194" i="3"/>
  <c r="J194" i="3"/>
  <c r="M187" i="3"/>
  <c r="L187" i="3"/>
  <c r="K187" i="3"/>
  <c r="J187" i="3"/>
  <c r="M198" i="3"/>
  <c r="L198" i="3"/>
  <c r="K198" i="3"/>
  <c r="J198" i="3"/>
  <c r="L191" i="3"/>
  <c r="K191" i="3"/>
  <c r="J191" i="3"/>
  <c r="M191" i="3"/>
  <c r="M202" i="3"/>
  <c r="L202" i="3"/>
  <c r="K202" i="3"/>
  <c r="J202" i="3"/>
  <c r="M195" i="3"/>
  <c r="L195" i="3"/>
  <c r="K195" i="3"/>
  <c r="J195" i="3"/>
  <c r="M206" i="3"/>
  <c r="L206" i="3"/>
  <c r="K206" i="3"/>
  <c r="J206" i="3"/>
  <c r="M104" i="13"/>
  <c r="L104" i="13"/>
  <c r="K104" i="13"/>
  <c r="J104" i="13"/>
  <c r="I104" i="13"/>
  <c r="I118" i="13"/>
  <c r="M118" i="13"/>
  <c r="L118" i="13"/>
  <c r="K118" i="13"/>
  <c r="J118" i="13"/>
  <c r="J132" i="13"/>
  <c r="I132" i="13"/>
  <c r="M132" i="13"/>
  <c r="L132" i="13"/>
  <c r="K132" i="13"/>
  <c r="K146" i="13"/>
  <c r="J146" i="13"/>
  <c r="I146" i="13"/>
  <c r="M146" i="13"/>
  <c r="L146" i="13"/>
  <c r="K34" i="13"/>
  <c r="J34" i="13"/>
  <c r="I34" i="13"/>
  <c r="M34" i="13"/>
  <c r="L34" i="13"/>
  <c r="L160" i="13"/>
  <c r="K160" i="13"/>
  <c r="J160" i="13"/>
  <c r="I160" i="13"/>
  <c r="M160" i="13"/>
  <c r="L48" i="13"/>
  <c r="K48" i="13"/>
  <c r="J48" i="13"/>
  <c r="I48" i="13"/>
  <c r="M48" i="13"/>
  <c r="M62" i="13"/>
  <c r="L62" i="13"/>
  <c r="K62" i="13"/>
  <c r="J62" i="13"/>
  <c r="I62" i="13"/>
  <c r="M20" i="13"/>
  <c r="L20" i="13"/>
  <c r="K20" i="13"/>
  <c r="J20" i="13"/>
  <c r="I20" i="13"/>
  <c r="M76" i="13"/>
  <c r="L76" i="13"/>
  <c r="K76" i="13"/>
  <c r="J76" i="13"/>
  <c r="I76" i="13"/>
  <c r="N53" i="12"/>
  <c r="M53" i="12"/>
  <c r="L53" i="12"/>
  <c r="K53" i="12"/>
  <c r="J53" i="12"/>
  <c r="I53" i="12"/>
  <c r="H57" i="12"/>
  <c r="L56" i="12"/>
  <c r="K56" i="12"/>
  <c r="J56" i="12"/>
  <c r="I56" i="12"/>
  <c r="N56" i="12"/>
  <c r="M56" i="12"/>
  <c r="X20" i="13"/>
  <c r="W20" i="13"/>
  <c r="AA20" i="13"/>
  <c r="Z20" i="13"/>
  <c r="Y20" i="13"/>
  <c r="X21" i="15"/>
  <c r="W21" i="15"/>
  <c r="AA21" i="15"/>
  <c r="Z21" i="15"/>
  <c r="Y21" i="15"/>
  <c r="T23" i="14"/>
  <c r="V23" i="14"/>
  <c r="U23" i="14"/>
  <c r="K149" i="17"/>
  <c r="J149" i="17"/>
  <c r="I149" i="17"/>
  <c r="M149" i="17"/>
  <c r="L149" i="17"/>
  <c r="M63" i="17"/>
  <c r="L63" i="17"/>
  <c r="K63" i="17"/>
  <c r="J63" i="17"/>
  <c r="I63" i="17"/>
  <c r="I77" i="17"/>
  <c r="M77" i="17"/>
  <c r="L77" i="17"/>
  <c r="K77" i="17"/>
  <c r="J77" i="17"/>
  <c r="L51" i="17"/>
  <c r="K51" i="17"/>
  <c r="J51" i="17"/>
  <c r="I51" i="17"/>
  <c r="M51" i="17"/>
  <c r="J91" i="17"/>
  <c r="I91" i="17"/>
  <c r="M91" i="17"/>
  <c r="L91" i="17"/>
  <c r="K91" i="17"/>
  <c r="M65" i="17"/>
  <c r="L65" i="17"/>
  <c r="K65" i="17"/>
  <c r="J65" i="17"/>
  <c r="I65" i="17"/>
  <c r="K105" i="17"/>
  <c r="J105" i="17"/>
  <c r="I105" i="17"/>
  <c r="M105" i="17"/>
  <c r="L105" i="17"/>
  <c r="M79" i="17"/>
  <c r="L79" i="17"/>
  <c r="K79" i="17"/>
  <c r="J79" i="17"/>
  <c r="I79" i="17"/>
  <c r="L119" i="17"/>
  <c r="K119" i="17"/>
  <c r="J119" i="17"/>
  <c r="I119" i="17"/>
  <c r="M119" i="17"/>
  <c r="M93" i="17"/>
  <c r="L93" i="17"/>
  <c r="K93" i="17"/>
  <c r="J93" i="17"/>
  <c r="I93" i="17"/>
  <c r="M133" i="17"/>
  <c r="L133" i="17"/>
  <c r="K133" i="17"/>
  <c r="J133" i="17"/>
  <c r="I133" i="17"/>
  <c r="M107" i="17"/>
  <c r="L107" i="17"/>
  <c r="K107" i="17"/>
  <c r="J107" i="17"/>
  <c r="I107" i="17"/>
  <c r="M147" i="17"/>
  <c r="L147" i="17"/>
  <c r="K147" i="17"/>
  <c r="J147" i="17"/>
  <c r="I147" i="17"/>
  <c r="I121" i="17"/>
  <c r="M121" i="17"/>
  <c r="L121" i="17"/>
  <c r="K121" i="17"/>
  <c r="J121" i="17"/>
  <c r="D161" i="19"/>
  <c r="D149" i="19"/>
  <c r="D147" i="19"/>
  <c r="D135" i="19"/>
  <c r="D133" i="19"/>
  <c r="D121" i="19"/>
  <c r="D119" i="19"/>
  <c r="D107" i="19"/>
  <c r="D105" i="19"/>
  <c r="D91" i="19"/>
  <c r="D79" i="19"/>
  <c r="D77" i="19"/>
  <c r="D65" i="19"/>
  <c r="D63" i="19"/>
  <c r="D51" i="19"/>
  <c r="D49" i="19"/>
  <c r="D37" i="19"/>
  <c r="D35" i="19"/>
  <c r="D23" i="19"/>
  <c r="D21" i="19"/>
  <c r="D9" i="19"/>
  <c r="C7" i="19"/>
  <c r="I7" i="19" s="1"/>
  <c r="D93" i="19"/>
  <c r="M161" i="17"/>
  <c r="L161" i="17"/>
  <c r="K161" i="17"/>
  <c r="J161" i="17"/>
  <c r="I161" i="17"/>
  <c r="AA21" i="17"/>
  <c r="Z21" i="17"/>
  <c r="Y21" i="17"/>
  <c r="X21" i="17"/>
  <c r="W21" i="17"/>
  <c r="L161" i="19"/>
  <c r="L149" i="19"/>
  <c r="L147" i="19"/>
  <c r="L135" i="19"/>
  <c r="L133" i="19"/>
  <c r="L121" i="19"/>
  <c r="L119" i="19"/>
  <c r="L107" i="19"/>
  <c r="L105" i="19"/>
  <c r="L91" i="19"/>
  <c r="L79" i="19"/>
  <c r="L77" i="19"/>
  <c r="L65" i="19"/>
  <c r="L63" i="19"/>
  <c r="L51" i="19"/>
  <c r="L49" i="19"/>
  <c r="L37" i="19"/>
  <c r="L35" i="19"/>
  <c r="L23" i="19"/>
  <c r="L21" i="19"/>
  <c r="L9" i="19"/>
  <c r="K7" i="19"/>
  <c r="Q7" i="19" s="1"/>
  <c r="L93" i="19"/>
  <c r="Z97" i="19"/>
  <c r="U105" i="19"/>
  <c r="Z105" i="19" s="1"/>
  <c r="U107" i="19"/>
  <c r="T161" i="19"/>
  <c r="T149" i="19"/>
  <c r="T147" i="19"/>
  <c r="T135" i="19"/>
  <c r="T133" i="19"/>
  <c r="T121" i="19"/>
  <c r="T119" i="19"/>
  <c r="T107" i="19"/>
  <c r="T105" i="19"/>
  <c r="T93" i="19"/>
  <c r="T91" i="19"/>
  <c r="T79" i="19"/>
  <c r="T77" i="19"/>
  <c r="T65" i="19"/>
  <c r="T63" i="19"/>
  <c r="T51" i="19"/>
  <c r="T49" i="19"/>
  <c r="T37" i="19"/>
  <c r="T35" i="19"/>
  <c r="T23" i="19"/>
  <c r="T21" i="19"/>
  <c r="T9" i="19"/>
  <c r="S7" i="19"/>
  <c r="Y7" i="19" s="1"/>
  <c r="U9" i="19"/>
  <c r="Z10" i="19"/>
  <c r="U21" i="19"/>
  <c r="Z21" i="19" s="1"/>
  <c r="Z13" i="19"/>
  <c r="U23" i="19"/>
  <c r="Z24" i="19"/>
  <c r="U35" i="19"/>
  <c r="Z35" i="19" s="1"/>
  <c r="U37" i="19"/>
  <c r="Z37" i="19" s="1"/>
  <c r="Z38" i="19"/>
  <c r="U49" i="19"/>
  <c r="Z49" i="19" s="1"/>
  <c r="Z41" i="19"/>
  <c r="U51" i="19"/>
  <c r="Z51" i="19" s="1"/>
  <c r="Z52" i="19"/>
  <c r="U63" i="19"/>
  <c r="Z63" i="19" s="1"/>
  <c r="Z55" i="19"/>
  <c r="U65" i="19"/>
  <c r="Z65" i="19" s="1"/>
  <c r="Z66" i="19"/>
  <c r="U77" i="19"/>
  <c r="Z77" i="19" s="1"/>
  <c r="Z69" i="19"/>
  <c r="U79" i="19"/>
  <c r="Z79" i="19" s="1"/>
  <c r="Z80" i="19"/>
  <c r="U91" i="19"/>
  <c r="Z91" i="19" s="1"/>
  <c r="Z83" i="19"/>
  <c r="Z94" i="19"/>
  <c r="U93" i="19"/>
  <c r="Z93" i="19" s="1"/>
  <c r="Z111" i="19"/>
  <c r="U119" i="19"/>
  <c r="Z119" i="19" s="1"/>
  <c r="Z122" i="19"/>
  <c r="U121" i="19"/>
  <c r="Z121" i="19" s="1"/>
  <c r="Z125" i="19"/>
  <c r="U133" i="19"/>
  <c r="Z133" i="19" s="1"/>
  <c r="Z136" i="19"/>
  <c r="U135" i="19"/>
  <c r="Z135" i="19" s="1"/>
  <c r="Z139" i="19"/>
  <c r="U147" i="19"/>
  <c r="Z147" i="19" s="1"/>
  <c r="Z150" i="19"/>
  <c r="U149" i="19"/>
  <c r="Z149" i="19" s="1"/>
  <c r="Z153" i="19"/>
  <c r="U161" i="19"/>
  <c r="Z161" i="19" s="1"/>
  <c r="X93" i="19"/>
  <c r="J121" i="19"/>
  <c r="H121" i="19"/>
  <c r="R135" i="19"/>
  <c r="P135" i="19"/>
  <c r="J147" i="19"/>
  <c r="H147" i="19"/>
  <c r="J105" i="19"/>
  <c r="H105" i="19"/>
  <c r="X105" i="19"/>
  <c r="J107" i="19"/>
  <c r="H107" i="19"/>
  <c r="X107" i="19"/>
  <c r="R119" i="19"/>
  <c r="P119" i="19"/>
  <c r="X133" i="19"/>
  <c r="X149" i="19"/>
  <c r="R161" i="19"/>
  <c r="P161" i="19"/>
  <c r="R93" i="19"/>
  <c r="P93" i="19"/>
  <c r="R121" i="19"/>
  <c r="P121" i="19"/>
  <c r="J133" i="19"/>
  <c r="H133" i="19"/>
  <c r="X135" i="19"/>
  <c r="R147" i="19"/>
  <c r="P147" i="19"/>
  <c r="X161" i="19"/>
  <c r="J93" i="19"/>
  <c r="H93" i="19"/>
  <c r="X119" i="19"/>
  <c r="R105" i="19"/>
  <c r="P105" i="19"/>
  <c r="R107" i="19"/>
  <c r="P107" i="19"/>
  <c r="J135" i="19"/>
  <c r="H135" i="19"/>
  <c r="J9" i="19"/>
  <c r="H9" i="19"/>
  <c r="R9" i="19"/>
  <c r="P9" i="19"/>
  <c r="X9" i="19"/>
  <c r="J21" i="19"/>
  <c r="H21" i="19"/>
  <c r="R21" i="19"/>
  <c r="P21" i="19"/>
  <c r="X21" i="19"/>
  <c r="J23" i="19"/>
  <c r="H23" i="19"/>
  <c r="R23" i="19"/>
  <c r="P23" i="19"/>
  <c r="X23" i="19"/>
  <c r="J35" i="19"/>
  <c r="H35" i="19"/>
  <c r="R35" i="19"/>
  <c r="P35" i="19"/>
  <c r="X35" i="19"/>
  <c r="J37" i="19"/>
  <c r="H37" i="19"/>
  <c r="R37" i="19"/>
  <c r="P37" i="19"/>
  <c r="X37" i="19"/>
  <c r="J49" i="19"/>
  <c r="H49" i="19"/>
  <c r="R49" i="19"/>
  <c r="P49" i="19"/>
  <c r="X49" i="19"/>
  <c r="J51" i="19"/>
  <c r="H51" i="19"/>
  <c r="R51" i="19"/>
  <c r="P51" i="19"/>
  <c r="X51" i="19"/>
  <c r="J63" i="19"/>
  <c r="H63" i="19"/>
  <c r="R63" i="19"/>
  <c r="P63" i="19"/>
  <c r="X63" i="19"/>
  <c r="J65" i="19"/>
  <c r="H65" i="19"/>
  <c r="R65" i="19"/>
  <c r="P65" i="19"/>
  <c r="X65" i="19"/>
  <c r="J77" i="19"/>
  <c r="H77" i="19"/>
  <c r="R77" i="19"/>
  <c r="P77" i="19"/>
  <c r="X77" i="19"/>
  <c r="J79" i="19"/>
  <c r="H79" i="19"/>
  <c r="R79" i="19"/>
  <c r="P79" i="19"/>
  <c r="X79" i="19"/>
  <c r="J91" i="19"/>
  <c r="H91" i="19"/>
  <c r="R91" i="19"/>
  <c r="P91" i="19"/>
  <c r="X91" i="19"/>
  <c r="J119" i="19"/>
  <c r="H119" i="19"/>
  <c r="X121" i="19"/>
  <c r="R133" i="19"/>
  <c r="P133" i="19"/>
  <c r="X147" i="19"/>
  <c r="T22" i="21"/>
  <c r="S22" i="21"/>
  <c r="R22" i="21"/>
  <c r="Z21" i="22"/>
  <c r="Y21" i="22"/>
  <c r="X21" i="22"/>
  <c r="AB21" i="22"/>
  <c r="AA21" i="22"/>
  <c r="L62" i="28"/>
  <c r="K62" i="28"/>
  <c r="J62" i="28"/>
  <c r="M62" i="28"/>
  <c r="I62" i="28"/>
  <c r="M48" i="28"/>
  <c r="K48" i="28"/>
  <c r="J48" i="28"/>
  <c r="I48" i="28"/>
  <c r="L48" i="28"/>
  <c r="K34" i="28"/>
  <c r="J34" i="28"/>
  <c r="I34" i="28"/>
  <c r="M34" i="28"/>
  <c r="L34" i="28"/>
  <c r="J20" i="28"/>
  <c r="I20" i="28"/>
  <c r="M20" i="28"/>
  <c r="L20" i="28"/>
  <c r="K20" i="28"/>
  <c r="L146" i="28"/>
  <c r="I146" i="28"/>
  <c r="M146" i="28"/>
  <c r="K146" i="28"/>
  <c r="J146" i="28"/>
  <c r="I76" i="28"/>
  <c r="M76" i="28"/>
  <c r="L76" i="28"/>
  <c r="K76" i="28"/>
  <c r="J76" i="28"/>
  <c r="J90" i="28"/>
  <c r="I90" i="28"/>
  <c r="M90" i="28"/>
  <c r="L90" i="28"/>
  <c r="K90" i="28"/>
  <c r="M160" i="28"/>
  <c r="J160" i="28"/>
  <c r="I160" i="28"/>
  <c r="L160" i="28"/>
  <c r="K160" i="28"/>
  <c r="K104" i="28"/>
  <c r="J104" i="28"/>
  <c r="I104" i="28"/>
  <c r="M104" i="28"/>
  <c r="L104" i="28"/>
  <c r="L118" i="28"/>
  <c r="K118" i="28"/>
  <c r="J118" i="28"/>
  <c r="I118" i="28"/>
  <c r="M118" i="28"/>
  <c r="M132" i="28"/>
  <c r="L132" i="28"/>
  <c r="K132" i="28"/>
  <c r="J132" i="28"/>
  <c r="I132" i="28"/>
  <c r="N129" i="37"/>
  <c r="M129" i="37"/>
  <c r="L129" i="37"/>
  <c r="O129" i="37"/>
  <c r="K129" i="37"/>
  <c r="I129" i="37"/>
  <c r="H129" i="37"/>
  <c r="G129" i="37"/>
  <c r="O146" i="41"/>
  <c r="M146" i="41"/>
  <c r="L146" i="41"/>
  <c r="N146" i="41"/>
  <c r="Q16" i="41"/>
  <c r="P16" i="41"/>
  <c r="T16" i="41"/>
  <c r="S16" i="41"/>
  <c r="R16" i="41"/>
  <c r="H146" i="41"/>
  <c r="K146" i="41" s="1"/>
  <c r="G146" i="41"/>
  <c r="I146" i="41"/>
  <c r="Z23" i="19" l="1"/>
  <c r="Z9" i="19"/>
  <c r="Z156" i="19"/>
  <c r="Z143" i="19"/>
  <c r="Z130" i="19"/>
  <c r="Z117" i="19"/>
  <c r="Z86" i="19"/>
  <c r="Z81" i="19"/>
  <c r="Z68" i="19"/>
  <c r="Z56" i="19"/>
  <c r="Z43" i="19"/>
  <c r="Z30" i="19"/>
  <c r="Z17" i="19"/>
  <c r="Z87" i="19"/>
  <c r="Z88" i="19"/>
  <c r="Z155" i="19"/>
  <c r="Z142" i="19"/>
  <c r="Z129" i="19"/>
  <c r="Z116" i="19"/>
  <c r="Z104" i="19"/>
  <c r="Z76" i="19"/>
  <c r="Z67" i="19"/>
  <c r="Z54" i="19"/>
  <c r="Z42" i="19"/>
  <c r="Z29" i="19"/>
  <c r="Z16" i="19"/>
  <c r="Z154" i="19"/>
  <c r="Z141" i="19"/>
  <c r="Z128" i="19"/>
  <c r="Z115" i="19"/>
  <c r="Z102" i="19"/>
  <c r="Z75" i="19"/>
  <c r="Z62" i="19"/>
  <c r="Z53" i="19"/>
  <c r="Z40" i="19"/>
  <c r="Z28" i="19"/>
  <c r="Z15" i="19"/>
  <c r="Z103" i="19"/>
  <c r="Z152" i="19"/>
  <c r="Z140" i="19"/>
  <c r="Z127" i="19"/>
  <c r="Z114" i="19"/>
  <c r="Z100" i="19"/>
  <c r="Z74" i="19"/>
  <c r="Z61" i="19"/>
  <c r="Z48" i="19"/>
  <c r="Z39" i="19"/>
  <c r="Z26" i="19"/>
  <c r="Z14" i="19"/>
  <c r="Z101" i="19"/>
  <c r="Z160" i="19"/>
  <c r="Z151" i="19"/>
  <c r="Z138" i="19"/>
  <c r="Z126" i="19"/>
  <c r="Z113" i="19"/>
  <c r="Z98" i="19"/>
  <c r="Z73" i="19"/>
  <c r="Z60" i="19"/>
  <c r="Z47" i="19"/>
  <c r="Z34" i="19"/>
  <c r="Z25" i="19"/>
  <c r="Z12" i="19"/>
  <c r="Z99" i="19"/>
  <c r="Z159" i="19"/>
  <c r="Z146" i="19"/>
  <c r="Z137" i="19"/>
  <c r="Z124" i="19"/>
  <c r="Z112" i="19"/>
  <c r="Z96" i="19"/>
  <c r="Z72" i="19"/>
  <c r="Z59" i="19"/>
  <c r="Z46" i="19"/>
  <c r="Z33" i="19"/>
  <c r="Z20" i="19"/>
  <c r="Z11" i="19"/>
  <c r="Z95" i="19"/>
  <c r="Z158" i="19"/>
  <c r="Z145" i="19"/>
  <c r="Z132" i="19"/>
  <c r="Z123" i="19"/>
  <c r="Z110" i="19"/>
  <c r="Z89" i="19"/>
  <c r="Z71" i="19"/>
  <c r="Z58" i="19"/>
  <c r="Z45" i="19"/>
  <c r="Z32" i="19"/>
  <c r="Z19" i="19"/>
  <c r="Z84" i="19"/>
  <c r="Z90" i="19"/>
  <c r="Z157" i="19"/>
  <c r="Z144" i="19"/>
  <c r="Z131" i="19"/>
  <c r="Z118" i="19"/>
  <c r="Z109" i="19"/>
  <c r="Z82" i="19"/>
  <c r="Z70" i="19"/>
  <c r="Z57" i="19"/>
  <c r="Z44" i="19"/>
  <c r="Z31" i="19"/>
  <c r="Z18" i="19"/>
  <c r="Z85" i="19"/>
  <c r="Z107" i="19"/>
  <c r="Z27" i="19"/>
  <c r="Z108" i="19"/>
  <c r="S147" i="19"/>
  <c r="Y147" i="19" s="1"/>
  <c r="S121" i="19"/>
  <c r="Y121" i="19" s="1"/>
  <c r="S93" i="19"/>
  <c r="Y93" i="19" s="1"/>
  <c r="S119" i="19"/>
  <c r="Y119" i="19" s="1"/>
  <c r="S161" i="19"/>
  <c r="Y161" i="19" s="1"/>
  <c r="S135" i="19"/>
  <c r="Y135" i="19" s="1"/>
  <c r="S91" i="19"/>
  <c r="Y91" i="19" s="1"/>
  <c r="S79" i="19"/>
  <c r="Y79" i="19" s="1"/>
  <c r="S77" i="19"/>
  <c r="Y77" i="19" s="1"/>
  <c r="S65" i="19"/>
  <c r="Y65" i="19" s="1"/>
  <c r="S63" i="19"/>
  <c r="Y63" i="19" s="1"/>
  <c r="S51" i="19"/>
  <c r="Y51" i="19" s="1"/>
  <c r="S49" i="19"/>
  <c r="Y49" i="19" s="1"/>
  <c r="S37" i="19"/>
  <c r="Y37" i="19" s="1"/>
  <c r="S35" i="19"/>
  <c r="Y35" i="19" s="1"/>
  <c r="S23" i="19"/>
  <c r="Y23" i="19" s="1"/>
  <c r="S21" i="19"/>
  <c r="Y21" i="19" s="1"/>
  <c r="S9" i="19"/>
  <c r="Y9" i="19" s="1"/>
  <c r="S149" i="19"/>
  <c r="Y149" i="19" s="1"/>
  <c r="S133" i="19"/>
  <c r="Y133" i="19" s="1"/>
  <c r="S107" i="19"/>
  <c r="Y107" i="19" s="1"/>
  <c r="S105" i="19"/>
  <c r="Y105" i="19" s="1"/>
  <c r="K149" i="19"/>
  <c r="Q149" i="19" s="1"/>
  <c r="K93" i="19"/>
  <c r="Q93" i="19" s="1"/>
  <c r="K133" i="19"/>
  <c r="Q133" i="19" s="1"/>
  <c r="K107" i="19"/>
  <c r="Q107" i="19" s="1"/>
  <c r="K105" i="19"/>
  <c r="Q105" i="19" s="1"/>
  <c r="K147" i="19"/>
  <c r="Q147" i="19" s="1"/>
  <c r="K121" i="19"/>
  <c r="Q121" i="19" s="1"/>
  <c r="K91" i="19"/>
  <c r="Q91" i="19" s="1"/>
  <c r="K79" i="19"/>
  <c r="Q79" i="19" s="1"/>
  <c r="K77" i="19"/>
  <c r="Q77" i="19" s="1"/>
  <c r="K65" i="19"/>
  <c r="Q65" i="19" s="1"/>
  <c r="K63" i="19"/>
  <c r="Q63" i="19" s="1"/>
  <c r="K51" i="19"/>
  <c r="Q51" i="19" s="1"/>
  <c r="K49" i="19"/>
  <c r="Q49" i="19" s="1"/>
  <c r="K37" i="19"/>
  <c r="Q37" i="19" s="1"/>
  <c r="K35" i="19"/>
  <c r="Q35" i="19" s="1"/>
  <c r="K23" i="19"/>
  <c r="Q23" i="19" s="1"/>
  <c r="K21" i="19"/>
  <c r="Q21" i="19" s="1"/>
  <c r="K9" i="19"/>
  <c r="Q9" i="19" s="1"/>
  <c r="K161" i="19"/>
  <c r="Q161" i="19" s="1"/>
  <c r="K119" i="19"/>
  <c r="Q119" i="19" s="1"/>
  <c r="K135" i="19"/>
  <c r="Q135" i="19" s="1"/>
  <c r="C161" i="19"/>
  <c r="I161" i="19" s="1"/>
  <c r="C119" i="19"/>
  <c r="I119" i="19" s="1"/>
  <c r="C149" i="19"/>
  <c r="I149" i="19" s="1"/>
  <c r="C135" i="19"/>
  <c r="I135" i="19" s="1"/>
  <c r="C133" i="19"/>
  <c r="I133" i="19" s="1"/>
  <c r="C91" i="19"/>
  <c r="I91" i="19" s="1"/>
  <c r="C79" i="19"/>
  <c r="I79" i="19" s="1"/>
  <c r="C77" i="19"/>
  <c r="I77" i="19" s="1"/>
  <c r="C65" i="19"/>
  <c r="I65" i="19" s="1"/>
  <c r="C63" i="19"/>
  <c r="I63" i="19" s="1"/>
  <c r="C51" i="19"/>
  <c r="I51" i="19" s="1"/>
  <c r="C49" i="19"/>
  <c r="I49" i="19" s="1"/>
  <c r="C37" i="19"/>
  <c r="I37" i="19" s="1"/>
  <c r="C35" i="19"/>
  <c r="I35" i="19" s="1"/>
  <c r="C23" i="19"/>
  <c r="I23" i="19" s="1"/>
  <c r="C21" i="19"/>
  <c r="I21" i="19" s="1"/>
  <c r="C9" i="19"/>
  <c r="I9" i="19" s="1"/>
  <c r="C93" i="19"/>
  <c r="I93" i="19" s="1"/>
  <c r="C147" i="19"/>
  <c r="I147" i="19" s="1"/>
  <c r="C105" i="19"/>
  <c r="I105" i="19" s="1"/>
  <c r="C107" i="19"/>
  <c r="I107" i="19" s="1"/>
  <c r="C121" i="19"/>
  <c r="I121" i="19" s="1"/>
  <c r="N57" i="12"/>
  <c r="M57" i="12"/>
  <c r="L57" i="12"/>
  <c r="K57" i="12"/>
  <c r="J57" i="12"/>
  <c r="I57" i="12"/>
</calcChain>
</file>

<file path=xl/sharedStrings.xml><?xml version="1.0" encoding="utf-8"?>
<sst xmlns="http://schemas.openxmlformats.org/spreadsheetml/2006/main" count="5670" uniqueCount="325">
  <si>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</si>
  <si>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</si>
  <si>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</si>
  <si>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</si>
  <si>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</si>
  <si>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</si>
  <si>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</si>
  <si>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</si>
  <si>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</si>
  <si>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</si>
  <si>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</si>
  <si>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</si>
  <si>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</si>
  <si>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</si>
  <si>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</si>
  <si>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</si>
  <si>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</si>
  <si>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</si>
  <si>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</si>
  <si>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</si>
  <si>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</si>
  <si>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</si>
  <si>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</si>
  <si>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</si>
  <si>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</si>
  <si>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</si>
  <si>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</si>
  <si>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</si>
  <si>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</si>
  <si>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</si>
  <si>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</si>
  <si>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</si>
  <si>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</si>
  <si>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</si>
  <si>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</si>
  <si>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</si>
  <si>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</si>
  <si>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</si>
  <si>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</si>
  <si>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</si>
  <si>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</si>
  <si>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</si>
  <si>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</si>
  <si>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</si>
  <si>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</si>
  <si>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</si>
  <si>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</si>
  <si>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</si>
  <si>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</si>
  <si>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</si>
  <si>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</si>
  <si>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</si>
  <si>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</si>
  <si>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</si>
  <si>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</si>
  <si>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</si>
  <si>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</si>
  <si>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</si>
  <si>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</si>
  <si>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</si>
  <si>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</si>
  <si>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</si>
  <si>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</si>
  <si>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</si>
  <si>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</si>
  <si>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</si>
  <si>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</si>
  <si>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</si>
  <si>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</si>
  <si>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</si>
  <si>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</si>
  <si>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</si>
  <si>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</si>
  <si>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</si>
  <si>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</si>
  <si>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</si>
  <si>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</si>
  <si>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</si>
  <si>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</si>
  <si>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</si>
  <si>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</si>
  <si>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</si>
  <si>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</si>
  <si>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</si>
  <si>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</si>
  <si>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</si>
  <si>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</si>
  <si>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</si>
  <si>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</si>
  <si>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</si>
  <si>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</si>
  <si>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</si>
  <si>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</si>
  <si>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</si>
  <si>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</si>
  <si>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</si>
  <si>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</si>
  <si>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</si>
  <si>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</si>
  <si>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</si>
  <si>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</si>
  <si>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</si>
  <si>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</si>
  <si>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</si>
  <si>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</si>
  <si>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</si>
  <si>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</si>
  <si>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</si>
  <si>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</si>
  <si>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</si>
  <si>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</si>
  <si>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</si>
  <si>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</si>
  <si>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</si>
  <si>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</si>
  <si>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</si>
  <si>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</si>
  <si>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</si>
  <si>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</si>
  <si>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</si>
  <si>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</si>
  <si>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</si>
  <si>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</si>
  <si>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</si>
  <si>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</si>
  <si>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</si>
  <si>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</si>
  <si>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</si>
  <si>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</si>
  <si>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</si>
  <si>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</si>
  <si>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</si>
  <si>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</si>
  <si>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</si>
  <si>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</si>
  <si>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</si>
  <si>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</si>
  <si>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</si>
  <si>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</si>
  <si>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</si>
  <si>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</si>
  <si>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</si>
  <si>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</si>
  <si>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</si>
  <si>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</si>
  <si>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</si>
  <si>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</si>
  <si>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</si>
  <si>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</si>
  <si>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</si>
  <si>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</si>
  <si>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</si>
  <si>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</si>
  <si>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</si>
  <si>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</si>
  <si>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</si>
  <si>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</si>
  <si>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</si>
  <si>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</si>
  <si>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</si>
  <si>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</si>
  <si>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</si>
  <si>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</si>
  <si>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</si>
  <si>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</si>
  <si>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</si>
  <si>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</si>
  <si>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</si>
  <si>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</si>
  <si>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</si>
  <si>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</si>
  <si>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</si>
  <si>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</si>
  <si>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</si>
  <si>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</si>
  <si>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</si>
  <si>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</si>
  <si>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</si>
  <si>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</si>
  <si>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</si>
  <si>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</si>
  <si>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</si>
  <si>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</si>
  <si>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</si>
  <si>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</si>
  <si>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</si>
  <si>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</si>
  <si>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</si>
  <si>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</si>
  <si>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</si>
  <si>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</si>
  <si>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</si>
  <si>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</si>
  <si>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</si>
  <si>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</si>
  <si>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</si>
  <si>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</si>
  <si>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</si>
  <si>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</si>
  <si>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</si>
  <si>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</si>
  <si>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</si>
  <si>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</si>
  <si>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</si>
  <si>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</si>
  <si>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</si>
  <si>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</si>
  <si>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</si>
  <si>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</si>
  <si>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</si>
  <si>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</si>
  <si>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octubre 2024</t>
  </si>
  <si>
    <t>Resumen indicadores Adeje</t>
  </si>
  <si>
    <t>Evolución mensual de viajeros entrados en Adeje según lugar de residencia</t>
  </si>
  <si>
    <t>Evolución mensual de viajeros entrados en Adeje según categoría del establecimiento</t>
  </si>
  <si>
    <t>Evolución anual de viajeros entrados en Adeje según categoría del establecimiento</t>
  </si>
  <si>
    <t>Evolución mensual de pernoctaciones en Adeje según lugar de residencia</t>
  </si>
  <si>
    <t>Evolución mensual de pernoctaciones en Adeje según categoría del establecimiento</t>
  </si>
  <si>
    <t>Evolución mensual de estancia media en Adeje según lugar de residencia</t>
  </si>
  <si>
    <t>Evolución mensual de estancia media en Adeje según categoría del establecimiento</t>
  </si>
  <si>
    <t>Evolución mensual de tasa de ocupación en Adeje según categoría del establecimiento</t>
  </si>
  <si>
    <t>Viajeros españoles entrados en los hoteles y apartamentos de Adeje según lugar de residencia - acumulado</t>
  </si>
  <si>
    <t>Viajeros españoles entrados en los hoteles y apartamentos de Adeje por tipología y categoría de alojamiento - acumulado</t>
  </si>
  <si>
    <t>Viajeros peninsulares entrados en los hoteles y apartamentos de Adeje por tipología y categoría de alojamiento - acumulado</t>
  </si>
  <si>
    <t>Viajeros canarios entrados en los hoteles y apartamentos de Adeje por tipología y categoría de alojamiento - acumulado</t>
  </si>
  <si>
    <t>Resumen de indicadores turísticos de Tenerife-Adeje</t>
  </si>
  <si>
    <t>octubre 2019</t>
  </si>
  <si>
    <t>octubre 2021</t>
  </si>
  <si>
    <t>octubre 2022</t>
  </si>
  <si>
    <t>octubre 2023</t>
  </si>
  <si>
    <t>octubre 2024</t>
  </si>
  <si>
    <t>acumulado a octubre 2019</t>
  </si>
  <si>
    <t>acumulado a octubre 2021</t>
  </si>
  <si>
    <t>acumulado a octubre 2022</t>
  </si>
  <si>
    <t>acumulado a octubre 2023</t>
  </si>
  <si>
    <t>acumulado a octubre 2024</t>
  </si>
  <si>
    <t>octubre 2020</t>
  </si>
  <si>
    <t>Viajeros  entrados en los establecimientos alojativos de Adeje 
(hotel + apartamento)</t>
  </si>
  <si>
    <t>-</t>
  </si>
  <si>
    <t>Viajeros españoles entrados en los establecimientos alojativos de Adeje 
(hotel + apartamento)</t>
  </si>
  <si>
    <t>Viajeros peninsulares entrados en los establecimientos alojativos de Adeje 
(hotel + apartamento)</t>
  </si>
  <si>
    <t>Viajeros canarios entrados en los establecimientos alojativos de Adeje 
(hotel + apartamento)</t>
  </si>
  <si>
    <t>Viajeros extranjeros entrados en los establecimientos alojativos de Adeje 
(hotel + apartamento)</t>
  </si>
  <si>
    <t>Viajeros británicos entrados en los establecimientos alojativos de Adeje 
(hotel + apartamento)</t>
  </si>
  <si>
    <t>Viajeros alemanes entrados en los establecimientos alojativos de Adeje 
(hotel + apartamento)</t>
  </si>
  <si>
    <t>Viajeros franceses entrados en los establecimientos alojativos de Adeje 
(hotel + apartamento)</t>
  </si>
  <si>
    <t>Viajeros belgas entrados en los establecimientos alojativos de Adeje 
(hotel + apartamento)</t>
  </si>
  <si>
    <t>Viajeros holandeses entrados en los establecimientos alojativos de Adeje 
(hotel + apartamento)</t>
  </si>
  <si>
    <t>Viajeros daneses entrados en los establecimientos alojativos de Adeje 
(hotel + apartamento)</t>
  </si>
  <si>
    <t>Viajeros suecos entrados en los establecimientos alojativos de Adeje 
(hotel + apartamento)</t>
  </si>
  <si>
    <t>var 21/20</t>
  </si>
  <si>
    <t>var 23/22</t>
  </si>
  <si>
    <t>Viajeros entrados en los establecimientos alojativos de Adeje 
(hotel + apartamento)</t>
  </si>
  <si>
    <t>Viajeros entrados en los hoteles de Adeje</t>
  </si>
  <si>
    <t>Viajeros entrados en los hoteles de 4, 5 estrellas Adeje</t>
  </si>
  <si>
    <t>Viajeros entrados en los hoteles de 1, 2, 3 estrellas Adeje</t>
  </si>
  <si>
    <t>Viajeros entrados en los apartamentos de Adeje</t>
  </si>
  <si>
    <t>Evolución de viajeros entrados en los establecimientos alojativos de Adeje 
(hotel + apartamento)</t>
  </si>
  <si>
    <t>Evolución de viajeros entrados en los hoteles de Adeje</t>
  </si>
  <si>
    <t>Evolución de viajeros entrados en los hoteles de 4, 5 estrellas de Adeje</t>
  </si>
  <si>
    <t>Evolución de viajeros entrados en los apartamentos de Adeje</t>
  </si>
  <si>
    <t>acumulado a octubre 2020</t>
  </si>
  <si>
    <t>Viajeros entrados en los establecimientos alojativos de Adeje según lugar de residencia (hotel + apartamento)</t>
  </si>
  <si>
    <t>acumulado octubre 2018</t>
  </si>
  <si>
    <t>acumulado octubre 2019</t>
  </si>
  <si>
    <t>acumulado octubre 2020</t>
  </si>
  <si>
    <t>acumulado octubre 2022</t>
  </si>
  <si>
    <t>acumulado octubre 2023</t>
  </si>
  <si>
    <t>acumulado octubre 2024</t>
  </si>
  <si>
    <t>Viajeros entrados en los hoteles de Adeje según lugar de residencia (hotel + apartamento)</t>
  </si>
  <si>
    <t>Viajeros entrados en los apartamentos de Adeje según lugar de residencia (hotel + apartamento)</t>
  </si>
  <si>
    <t>acumulado octubre 2021</t>
  </si>
  <si>
    <t>Viajeros alojados en los establecimientos alojativos de Adeje según lugar de residencia (hotel + apartamento)</t>
  </si>
  <si>
    <t>Pernoctaciones realizadas por los turistas en los establecimientos alojativos de Adeje (hotel + apartamento)</t>
  </si>
  <si>
    <t>Pernoctaciones realizadas por los turistas españoles en los establecimientos alojativos de Adeje (hotel + apartamento)</t>
  </si>
  <si>
    <t>var 24/23</t>
  </si>
  <si>
    <t>var 24/19</t>
  </si>
  <si>
    <t>Pernoctaciones realizadas por los procedentes de Península en los establecimientos alojativos de Adeje (hotel + apartamento)</t>
  </si>
  <si>
    <t>Pernoctaciones realizadas por los procedentes de Canarias en los establecimientos alojativos de Adeje (hotel + apartamento)</t>
  </si>
  <si>
    <t>Pernoctaciones realizadas por los procedentes de Total residentes en el extranjero en los establecimientos alojativos de Adeje (hotel + apartamento)</t>
  </si>
  <si>
    <t>Pernoctaciones realizadas por los procedentes de Reino Unido en los establecimientos alojativos de Adeje (hotel + apartamento)</t>
  </si>
  <si>
    <t>Pernoctaciones realizadas por los procedentes de Alemania en los establecimientos alojativos de Adeje (hotel + apartamento)</t>
  </si>
  <si>
    <t>Pernoctaciones realizadas por los procedentes de Francia en los establecimientos alojativos de Adeje (hotel + apartamento)</t>
  </si>
  <si>
    <t>Pernoctaciones realizadas por los procedentes de Bélgica en los establecimientos alojativos de Adeje (hotel + apartamento)</t>
  </si>
  <si>
    <t>Pernoctaciones realizadas por los procedentes de Países Bajos en los establecimientos alojativos de Adeje (hotel + apartamento)</t>
  </si>
  <si>
    <t>Pernoctaciones realizadas por los procedentes de Dinamarca en los establecimientos alojativos de Adeje (hotel + apartamento)</t>
  </si>
  <si>
    <t>Pernoctaciones realizadas por los procedentes de Suecia en los establecimientos alojativos de Adeje (hotel + apartamento)</t>
  </si>
  <si>
    <t>2020</t>
  </si>
  <si>
    <t>2021</t>
  </si>
  <si>
    <t>2022</t>
  </si>
  <si>
    <t>Pernoctaciones realizadas por los turistas en los hoteles de Adeje</t>
  </si>
  <si>
    <t>Pernoctaciones realizadas por los turistas en los hoteles de 4 y 5 estrellas de Adeje</t>
  </si>
  <si>
    <t>Pernoctaciones realizadas por los turistas en los hoteles de 1, 2, 3 estrellas de Adeje</t>
  </si>
  <si>
    <t>Pernoctaciones realizadas por los turistas en los apartamentos de Adeje</t>
  </si>
  <si>
    <t>octubre 2018</t>
  </si>
  <si>
    <t>Estancia Media en los establecimientos alojativos de Adeje
(hotel + apartamento)</t>
  </si>
  <si>
    <t>Estancia media de los viajeros españoles entrados en los establecimientos alojativos de Adeje (hotel + apartamento)</t>
  </si>
  <si>
    <t>Estancia media de los viajeros peninsulares entrados en los establecimientos alojativos de Adeje (hotel + apartamento)</t>
  </si>
  <si>
    <t>Estancia media de los viajeros canarios entrados en los establecimientos alojativos de Adeje (hotel + apartamento)</t>
  </si>
  <si>
    <t>Estancia media de los viajeros extranjeros entrados en los establecimientos alojativos de Adeje (hotel + apartamento)</t>
  </si>
  <si>
    <t>Estancia media de los viajeros británicos entrados en los establecimientos alojativos de Adeje (hotel + apartamento)</t>
  </si>
  <si>
    <t>Estancia media de los viajeros alemanes entrados en los establecimientos alojativos de Adeje (hotel + apartamento)</t>
  </si>
  <si>
    <t>Estancia media de los viajeros franceses entrados en los establecimientos alojativos de Adeje (hotel + apartamento)</t>
  </si>
  <si>
    <t>Estancia media de los viajeros belgas entrados en los establecimientos alojativos de Adeje (hotel + apartamento)</t>
  </si>
  <si>
    <t>Estancia media de los viajeros holandeses entrados en los establecimientos alojativos de Adeje (hotel + apartamento)</t>
  </si>
  <si>
    <t>Estancia media de los viajeros daneses entrados en los establecimientos alojativos de Adeje (hotel + apartamento)</t>
  </si>
  <si>
    <t>Estancia media de los viajeros suecos entrados en los establecimientos alojativos de Adeje (hotel + apartamento)</t>
  </si>
  <si>
    <t>Estancia Media en los hoteles de Adeje</t>
  </si>
  <si>
    <t>Estancia Media en los hoteles de 4, 5 estrellas de Adeje</t>
  </si>
  <si>
    <t>Estancia Media en los hoteles de 1, 2, 3 Estrellas de Adeje</t>
  </si>
  <si>
    <t>Estancia Media en los apartamentos de Adeje</t>
  </si>
  <si>
    <t>Tasa de ocupación por plaza en los establecimientos alojativos de Adeje
(hotel + apartamento)</t>
  </si>
  <si>
    <t>Tasa de ocupación por plaza en los hoteles de Adeje</t>
  </si>
  <si>
    <t>Tasa de ocupación por plaza en los hoteles de 4, 5 Estrellas de Adeje</t>
  </si>
  <si>
    <t>Tasa de ocupación por plaza en los hoteles de 1, 2, 3 Estrellas de Adeje</t>
  </si>
  <si>
    <t>Tasa de ocupación por plaza en los apartamentos de Adeje</t>
  </si>
  <si>
    <t>Distribución de viajeros españoles entrados en hoteles y apartamentos de Adeje  por lugar de residencia</t>
  </si>
  <si>
    <t>Viajeros españoles entrados en los hoteles y apartamentos de Adeje según lugar de residencia</t>
  </si>
  <si>
    <t>Viajeros españoles entrados en los hoteles y apartamentos de Adeje por tipología y categoría de alojamiento</t>
  </si>
  <si>
    <t>Viajeros peninsulares entrados en los hoteles y apartamentos de Adeje por tipología y categoría de alojamiento</t>
  </si>
  <si>
    <t>Viajeros canarios entrados en los hoteles y apartamentos de Adeje por tipología y categoría de alojamiento</t>
  </si>
  <si>
    <t>Evolución de viajeros españoles entrados en los establecimientos alojativos de Adeje
(hotel + apartamento)</t>
  </si>
  <si>
    <t>Evolución de viajeros peninsulares entrados en los establecimientos alojativos de Adeje
(hotel + apartamento)</t>
  </si>
  <si>
    <t>Evolución de viajeros canarios entrados en los establecimientos alojativos de Adeje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</si>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</sst>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A63B49B6-D427-489A-B263-0945E11E6273}"/>
    <cellStyle name="Normal 2 6" xfId="3" xr:uid="{F1DEE827-A49A-480B-B79C-2C55CBF4B67E}"/>
    <cellStyle name="Porcentaje" xfId="1" builtinId="5"/>
  </cellStyles>
  <dxfs count="0"/>
  <tableStyles count="1" defaultTableStyle="TableStyleMedium2" defaultPivotStyle="PivotStyleLight16">
    <tableStyle name="Invisible" pivot="0" table="0" count="0" xr9:uid="{96D3EA10-DC64-4F48-AD2E-4FD4480AB2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6E-4EC1-B191-6E4835B9BD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131427</c:v>
                </c:pt>
                <c:pt idx="1">
                  <c:v>129821</c:v>
                </c:pt>
                <c:pt idx="2">
                  <c:v>155039</c:v>
                </c:pt>
                <c:pt idx="3">
                  <c:v>154790</c:v>
                </c:pt>
                <c:pt idx="4">
                  <c:v>147295</c:v>
                </c:pt>
                <c:pt idx="5">
                  <c:v>151143</c:v>
                </c:pt>
                <c:pt idx="6">
                  <c:v>155735</c:v>
                </c:pt>
                <c:pt idx="7">
                  <c:v>164814</c:v>
                </c:pt>
                <c:pt idx="8">
                  <c:v>136766</c:v>
                </c:pt>
                <c:pt idx="9">
                  <c:v>158662</c:v>
                </c:pt>
                <c:pt idx="10">
                  <c:v>136028</c:v>
                </c:pt>
                <c:pt idx="11">
                  <c:v>141195</c:v>
                </c:pt>
                <c:pt idx="12">
                  <c:v>1762715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E-4EC1-B191-6E4835B9BDC7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6E-4EC1-B191-6E4835B9BDC7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99949</c:v>
                </c:pt>
                <c:pt idx="1">
                  <c:v>130897</c:v>
                </c:pt>
                <c:pt idx="2">
                  <c:v>140303</c:v>
                </c:pt>
                <c:pt idx="3">
                  <c:v>166226</c:v>
                </c:pt>
                <c:pt idx="4">
                  <c:v>145846</c:v>
                </c:pt>
                <c:pt idx="5">
                  <c:v>144989</c:v>
                </c:pt>
                <c:pt idx="6">
                  <c:v>164843</c:v>
                </c:pt>
                <c:pt idx="7">
                  <c:v>164674</c:v>
                </c:pt>
                <c:pt idx="8">
                  <c:v>140395</c:v>
                </c:pt>
                <c:pt idx="9">
                  <c:v>159273</c:v>
                </c:pt>
                <c:pt idx="10">
                  <c:v>145679</c:v>
                </c:pt>
                <c:pt idx="11">
                  <c:v>153975</c:v>
                </c:pt>
                <c:pt idx="12">
                  <c:v>1757049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E-4EC1-B191-6E4835B9BDC7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6E-4EC1-B191-6E4835B9BD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6E-4EC1-B191-6E4835B9BDC7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6E-4EC1-B191-6E4835B9BD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6E-4EC1-B191-6E4835B9BD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150925</c:v>
                </c:pt>
                <c:pt idx="1">
                  <c:v>154587</c:v>
                </c:pt>
                <c:pt idx="2">
                  <c:v>175927</c:v>
                </c:pt>
                <c:pt idx="3">
                  <c:v>158852</c:v>
                </c:pt>
                <c:pt idx="4">
                  <c:v>161561</c:v>
                </c:pt>
                <c:pt idx="5">
                  <c:v>157065</c:v>
                </c:pt>
                <c:pt idx="6">
                  <c:v>166795</c:v>
                </c:pt>
                <c:pt idx="7">
                  <c:v>175399</c:v>
                </c:pt>
                <c:pt idx="8">
                  <c:v>148572</c:v>
                </c:pt>
                <c:pt idx="9">
                  <c:v>172855</c:v>
                </c:pt>
                <c:pt idx="10">
                  <c:v>0</c:v>
                </c:pt>
                <c:pt idx="11">
                  <c:v>0</c:v>
                </c:pt>
                <c:pt idx="12">
                  <c:v>1622538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6E-4EC1-B191-6E4835B9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6E-4EC1-B191-6E4835B9BD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6E-4EC1-B191-6E4835B9BD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6E-4EC1-B191-6E4835B9BD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6E-4EC1-B191-6E4835B9BD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6E-4EC1-B191-6E4835B9BD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6E-4EC1-B191-6E4835B9BD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6E-4EC1-B191-6E4835B9BD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6E-4EC1-B191-6E4835B9BD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6E-4EC1-B191-6E4835B9BD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6E-4EC1-B191-6E4835B9BD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6E-4EC1-B191-6E4835B9BD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6E-4EC1-B191-6E4835B9BD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6E-4EC1-B191-6E4835B9BDC7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8.1109153163994696E-2</c:v>
                </c:pt>
                <c:pt idx="1">
                  <c:v>5.1397673944093114E-2</c:v>
                </c:pt>
                <c:pt idx="2">
                  <c:v>0.14154548934872468</c:v>
                </c:pt>
                <c:pt idx="3">
                  <c:v>-5.2337061894108916E-2</c:v>
                </c:pt>
                <c:pt idx="4">
                  <c:v>7.4744719773823354E-2</c:v>
                </c:pt>
                <c:pt idx="5">
                  <c:v>-1.8112488083888989E-3</c:v>
                </c:pt>
                <c:pt idx="6">
                  <c:v>1.7222557647388781E-2</c:v>
                </c:pt>
                <c:pt idx="7">
                  <c:v>5.0456957370608624E-2</c:v>
                </c:pt>
                <c:pt idx="8">
                  <c:v>-2.936622524776733E-2</c:v>
                </c:pt>
                <c:pt idx="9">
                  <c:v>3.5065108475422768E-3</c:v>
                </c:pt>
                <c:pt idx="10">
                  <c:v>0</c:v>
                </c:pt>
                <c:pt idx="11">
                  <c:v>0</c:v>
                </c:pt>
                <c:pt idx="12">
                  <c:v>3.1946666938029944E-2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6E-4EC1-B191-6E4835B9BDC7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0.14835612164928058</c:v>
                </c:pt>
                <c:pt idx="1">
                  <c:v>0.1907703684303772</c:v>
                </c:pt>
                <c:pt idx="2">
                  <c:v>0.13472739117254373</c:v>
                </c:pt>
                <c:pt idx="3">
                  <c:v>2.6242005297499871E-2</c:v>
                </c:pt>
                <c:pt idx="4">
                  <c:v>9.6853253674598516E-2</c:v>
                </c:pt>
                <c:pt idx="5">
                  <c:v>3.9181437446656586E-2</c:v>
                </c:pt>
                <c:pt idx="6">
                  <c:v>7.1018075577102158E-2</c:v>
                </c:pt>
                <c:pt idx="7">
                  <c:v>6.4223913017098067E-2</c:v>
                </c:pt>
                <c:pt idx="8">
                  <c:v>8.6322624043987606E-2</c:v>
                </c:pt>
                <c:pt idx="9">
                  <c:v>8.9454311681435916E-2</c:v>
                </c:pt>
                <c:pt idx="10">
                  <c:v>0</c:v>
                </c:pt>
                <c:pt idx="11">
                  <c:v>0</c:v>
                </c:pt>
                <c:pt idx="12">
                  <c:v>9.2256302962250958E-2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6E-4EC1-B191-6E4835B9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E-491C-930C-225B0A72A51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7712</c:v>
                </c:pt>
                <c:pt idx="1">
                  <c:v>6892</c:v>
                </c:pt>
                <c:pt idx="2">
                  <c:v>10253</c:v>
                </c:pt>
                <c:pt idx="3">
                  <c:v>18049</c:v>
                </c:pt>
                <c:pt idx="4">
                  <c:v>20501</c:v>
                </c:pt>
                <c:pt idx="5">
                  <c:v>26877</c:v>
                </c:pt>
                <c:pt idx="6">
                  <c:v>28822</c:v>
                </c:pt>
                <c:pt idx="7">
                  <c:v>41205</c:v>
                </c:pt>
                <c:pt idx="8">
                  <c:v>22805</c:v>
                </c:pt>
                <c:pt idx="9">
                  <c:v>17145</c:v>
                </c:pt>
                <c:pt idx="10">
                  <c:v>10324</c:v>
                </c:pt>
                <c:pt idx="11">
                  <c:v>12402</c:v>
                </c:pt>
                <c:pt idx="12">
                  <c:v>222987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E-491C-930C-225B0A72A519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DE-491C-930C-225B0A72A519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8963</c:v>
                </c:pt>
                <c:pt idx="1">
                  <c:v>9611</c:v>
                </c:pt>
                <c:pt idx="2">
                  <c:v>8161</c:v>
                </c:pt>
                <c:pt idx="3">
                  <c:v>17904</c:v>
                </c:pt>
                <c:pt idx="4">
                  <c:v>21254</c:v>
                </c:pt>
                <c:pt idx="5">
                  <c:v>22658</c:v>
                </c:pt>
                <c:pt idx="6">
                  <c:v>30318</c:v>
                </c:pt>
                <c:pt idx="7">
                  <c:v>33443</c:v>
                </c:pt>
                <c:pt idx="8">
                  <c:v>19659</c:v>
                </c:pt>
                <c:pt idx="9">
                  <c:v>12335</c:v>
                </c:pt>
                <c:pt idx="10">
                  <c:v>10001</c:v>
                </c:pt>
                <c:pt idx="11">
                  <c:v>12901</c:v>
                </c:pt>
                <c:pt idx="12">
                  <c:v>207208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E-491C-930C-225B0A72A519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E-491C-930C-225B0A72A51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8728</c:v>
                </c:pt>
                <c:pt idx="1">
                  <c:v>6455</c:v>
                </c:pt>
                <c:pt idx="2">
                  <c:v>8632</c:v>
                </c:pt>
                <c:pt idx="3">
                  <c:v>18211</c:v>
                </c:pt>
                <c:pt idx="4">
                  <c:v>15078</c:v>
                </c:pt>
                <c:pt idx="5">
                  <c:v>23558</c:v>
                </c:pt>
                <c:pt idx="6">
                  <c:v>23211</c:v>
                </c:pt>
                <c:pt idx="7">
                  <c:v>27029</c:v>
                </c:pt>
                <c:pt idx="8">
                  <c:v>17879</c:v>
                </c:pt>
                <c:pt idx="9">
                  <c:v>12720</c:v>
                </c:pt>
                <c:pt idx="10">
                  <c:v>8177</c:v>
                </c:pt>
                <c:pt idx="11">
                  <c:v>11834</c:v>
                </c:pt>
                <c:pt idx="12">
                  <c:v>181512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DE-491C-930C-225B0A72A519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DE-491C-930C-225B0A72A5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DDE-491C-930C-225B0A72A51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7100</c:v>
                </c:pt>
                <c:pt idx="1">
                  <c:v>7633</c:v>
                </c:pt>
                <c:pt idx="2">
                  <c:v>10880</c:v>
                </c:pt>
                <c:pt idx="3">
                  <c:v>9038</c:v>
                </c:pt>
                <c:pt idx="4">
                  <c:v>15159</c:v>
                </c:pt>
                <c:pt idx="5">
                  <c:v>19400</c:v>
                </c:pt>
                <c:pt idx="6">
                  <c:v>19632</c:v>
                </c:pt>
                <c:pt idx="7">
                  <c:v>27274</c:v>
                </c:pt>
                <c:pt idx="8">
                  <c:v>15893</c:v>
                </c:pt>
                <c:pt idx="9">
                  <c:v>10936</c:v>
                </c:pt>
                <c:pt idx="10">
                  <c:v>0</c:v>
                </c:pt>
                <c:pt idx="11">
                  <c:v>0</c:v>
                </c:pt>
                <c:pt idx="12">
                  <c:v>142945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DE-491C-930C-225B0A72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DE-491C-930C-225B0A72A5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DE-491C-930C-225B0A72A5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DE-491C-930C-225B0A72A5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DE-491C-930C-225B0A72A5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DE-491C-930C-225B0A72A5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DE-491C-930C-225B0A72A5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DE-491C-930C-225B0A72A5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DE-491C-930C-225B0A72A5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DE-491C-930C-225B0A72A5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DE-491C-930C-225B0A72A5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DE-491C-930C-225B0A72A5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DE-491C-930C-225B0A72A5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DE-491C-930C-225B0A72A519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-0.18652612282309811</c:v>
                </c:pt>
                <c:pt idx="1">
                  <c:v>0.1824941905499613</c:v>
                </c:pt>
                <c:pt idx="2">
                  <c:v>0.26042632066728455</c:v>
                </c:pt>
                <c:pt idx="3">
                  <c:v>-0.50370655098566797</c:v>
                </c:pt>
                <c:pt idx="4">
                  <c:v>5.3720652606445984E-3</c:v>
                </c:pt>
                <c:pt idx="5">
                  <c:v>-0.17650055182952717</c:v>
                </c:pt>
                <c:pt idx="6">
                  <c:v>-0.15419413209254229</c:v>
                </c:pt>
                <c:pt idx="7">
                  <c:v>9.0643383033037761E-3</c:v>
                </c:pt>
                <c:pt idx="8">
                  <c:v>-0.11108003803344701</c:v>
                </c:pt>
                <c:pt idx="9">
                  <c:v>-0.14025157232704399</c:v>
                </c:pt>
                <c:pt idx="10">
                  <c:v>0</c:v>
                </c:pt>
                <c:pt idx="11">
                  <c:v>0</c:v>
                </c:pt>
                <c:pt idx="12">
                  <c:v>-0.11489712138005337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DE-491C-930C-225B0A72A519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-7.9356846473029097E-2</c:v>
                </c:pt>
                <c:pt idx="1">
                  <c:v>0.1075159605339524</c:v>
                </c:pt>
                <c:pt idx="2">
                  <c:v>6.1152833317077882E-2</c:v>
                </c:pt>
                <c:pt idx="3">
                  <c:v>-0.49925203612388502</c:v>
                </c:pt>
                <c:pt idx="4">
                  <c:v>-0.26057265499243942</c:v>
                </c:pt>
                <c:pt idx="5">
                  <c:v>-0.27819325073482903</c:v>
                </c:pt>
                <c:pt idx="6">
                  <c:v>-0.31885365345916317</c:v>
                </c:pt>
                <c:pt idx="7">
                  <c:v>-0.33809003761679413</c:v>
                </c:pt>
                <c:pt idx="8">
                  <c:v>-0.30309142731857053</c:v>
                </c:pt>
                <c:pt idx="9">
                  <c:v>-0.36214639836687079</c:v>
                </c:pt>
                <c:pt idx="10">
                  <c:v>0</c:v>
                </c:pt>
                <c:pt idx="11">
                  <c:v>0</c:v>
                </c:pt>
                <c:pt idx="12">
                  <c:v>-0.2862065005168255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DDE-491C-930C-225B0A72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1-4760-A59B-89BF206C49F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4575</c:v>
                </c:pt>
                <c:pt idx="1">
                  <c:v>3757</c:v>
                </c:pt>
                <c:pt idx="2">
                  <c:v>5536</c:v>
                </c:pt>
                <c:pt idx="3">
                  <c:v>10567</c:v>
                </c:pt>
                <c:pt idx="4">
                  <c:v>9680</c:v>
                </c:pt>
                <c:pt idx="5">
                  <c:v>12636</c:v>
                </c:pt>
                <c:pt idx="6">
                  <c:v>12964</c:v>
                </c:pt>
                <c:pt idx="7">
                  <c:v>18294</c:v>
                </c:pt>
                <c:pt idx="8">
                  <c:v>10523</c:v>
                </c:pt>
                <c:pt idx="9">
                  <c:v>8914</c:v>
                </c:pt>
                <c:pt idx="10">
                  <c:v>5780</c:v>
                </c:pt>
                <c:pt idx="11">
                  <c:v>6694</c:v>
                </c:pt>
                <c:pt idx="12">
                  <c:v>109920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1-4760-A59B-89BF206C49F4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11-4760-A59B-89BF206C49F4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4732</c:v>
                </c:pt>
                <c:pt idx="1">
                  <c:v>5268</c:v>
                </c:pt>
                <c:pt idx="2">
                  <c:v>4697</c:v>
                </c:pt>
                <c:pt idx="3">
                  <c:v>9381</c:v>
                </c:pt>
                <c:pt idx="4">
                  <c:v>11407</c:v>
                </c:pt>
                <c:pt idx="5">
                  <c:v>13024</c:v>
                </c:pt>
                <c:pt idx="6">
                  <c:v>17927</c:v>
                </c:pt>
                <c:pt idx="7">
                  <c:v>19833</c:v>
                </c:pt>
                <c:pt idx="8">
                  <c:v>11662</c:v>
                </c:pt>
                <c:pt idx="9">
                  <c:v>8162</c:v>
                </c:pt>
                <c:pt idx="10">
                  <c:v>5890</c:v>
                </c:pt>
                <c:pt idx="11">
                  <c:v>8414</c:v>
                </c:pt>
                <c:pt idx="12">
                  <c:v>120397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11-4760-A59B-89BF206C49F4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11-4760-A59B-89BF206C49F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4914</c:v>
                </c:pt>
                <c:pt idx="1">
                  <c:v>4052</c:v>
                </c:pt>
                <c:pt idx="2">
                  <c:v>5191</c:v>
                </c:pt>
                <c:pt idx="3">
                  <c:v>10202</c:v>
                </c:pt>
                <c:pt idx="4">
                  <c:v>8318</c:v>
                </c:pt>
                <c:pt idx="5">
                  <c:v>13526</c:v>
                </c:pt>
                <c:pt idx="6">
                  <c:v>13440</c:v>
                </c:pt>
                <c:pt idx="7">
                  <c:v>15080</c:v>
                </c:pt>
                <c:pt idx="8">
                  <c:v>10667</c:v>
                </c:pt>
                <c:pt idx="9">
                  <c:v>7564</c:v>
                </c:pt>
                <c:pt idx="10">
                  <c:v>5389</c:v>
                </c:pt>
                <c:pt idx="11">
                  <c:v>7795</c:v>
                </c:pt>
                <c:pt idx="12">
                  <c:v>106138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11-4760-A59B-89BF206C49F4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11-4760-A59B-89BF206C49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11-4760-A59B-89BF206C49F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4997</c:v>
                </c:pt>
                <c:pt idx="1">
                  <c:v>4752</c:v>
                </c:pt>
                <c:pt idx="2">
                  <c:v>6935</c:v>
                </c:pt>
                <c:pt idx="3">
                  <c:v>5363</c:v>
                </c:pt>
                <c:pt idx="4">
                  <c:v>9196</c:v>
                </c:pt>
                <c:pt idx="5">
                  <c:v>11716</c:v>
                </c:pt>
                <c:pt idx="6">
                  <c:v>11578</c:v>
                </c:pt>
                <c:pt idx="7">
                  <c:v>16629</c:v>
                </c:pt>
                <c:pt idx="8">
                  <c:v>10077</c:v>
                </c:pt>
                <c:pt idx="9">
                  <c:v>6979</c:v>
                </c:pt>
                <c:pt idx="10">
                  <c:v>0</c:v>
                </c:pt>
                <c:pt idx="11">
                  <c:v>0</c:v>
                </c:pt>
                <c:pt idx="12">
                  <c:v>88222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11-4760-A59B-89BF206C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11-4760-A59B-89BF206C49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11-4760-A59B-89BF206C49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11-4760-A59B-89BF206C49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11-4760-A59B-89BF206C49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11-4760-A59B-89BF206C49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11-4760-A59B-89BF206C49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11-4760-A59B-89BF206C49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11-4760-A59B-89BF206C49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11-4760-A59B-89BF206C49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11-4760-A59B-89BF206C49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11-4760-A59B-89BF206C49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11-4760-A59B-89BF206C49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11-4760-A59B-89BF206C49F4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1.6890516890516905E-2</c:v>
                </c:pt>
                <c:pt idx="1">
                  <c:v>0.17275419545903259</c:v>
                </c:pt>
                <c:pt idx="2">
                  <c:v>0.3359660951647081</c:v>
                </c:pt>
                <c:pt idx="3">
                  <c:v>-0.47431876102724957</c:v>
                </c:pt>
                <c:pt idx="4">
                  <c:v>0.10555421976436641</c:v>
                </c:pt>
                <c:pt idx="5">
                  <c:v>-0.1338163536891912</c:v>
                </c:pt>
                <c:pt idx="6">
                  <c:v>-0.13854166666666667</c:v>
                </c:pt>
                <c:pt idx="7">
                  <c:v>0.10271883289124673</c:v>
                </c:pt>
                <c:pt idx="8">
                  <c:v>-5.531077153838948E-2</c:v>
                </c:pt>
                <c:pt idx="9">
                  <c:v>-7.7340031729243752E-2</c:v>
                </c:pt>
                <c:pt idx="10">
                  <c:v>0</c:v>
                </c:pt>
                <c:pt idx="11">
                  <c:v>0</c:v>
                </c:pt>
                <c:pt idx="12">
                  <c:v>-5.0906900187189352E-2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11-4760-A59B-89BF206C49F4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9.2240437158469968E-2</c:v>
                </c:pt>
                <c:pt idx="1">
                  <c:v>0.26483896726111267</c:v>
                </c:pt>
                <c:pt idx="2">
                  <c:v>0.25270953757225434</c:v>
                </c:pt>
                <c:pt idx="3">
                  <c:v>-0.49247657802592981</c:v>
                </c:pt>
                <c:pt idx="4">
                  <c:v>-5.0000000000000044E-2</c:v>
                </c:pt>
                <c:pt idx="5">
                  <c:v>-7.2807850585628331E-2</c:v>
                </c:pt>
                <c:pt idx="6">
                  <c:v>-0.10691144708423328</c:v>
                </c:pt>
                <c:pt idx="7">
                  <c:v>-9.1013447031813688E-2</c:v>
                </c:pt>
                <c:pt idx="8">
                  <c:v>-4.2383350755487936E-2</c:v>
                </c:pt>
                <c:pt idx="9">
                  <c:v>-0.21707426520080775</c:v>
                </c:pt>
                <c:pt idx="10">
                  <c:v>0</c:v>
                </c:pt>
                <c:pt idx="11">
                  <c:v>0</c:v>
                </c:pt>
                <c:pt idx="12">
                  <c:v>-9.4657553927303351E-2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11-4760-A59B-89BF206C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A-4F33-8936-B26AB26737B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3137</c:v>
                </c:pt>
                <c:pt idx="1">
                  <c:v>3135</c:v>
                </c:pt>
                <c:pt idx="2">
                  <c:v>4717</c:v>
                </c:pt>
                <c:pt idx="3">
                  <c:v>7482</c:v>
                </c:pt>
                <c:pt idx="4">
                  <c:v>10821</c:v>
                </c:pt>
                <c:pt idx="5">
                  <c:v>14241</c:v>
                </c:pt>
                <c:pt idx="6">
                  <c:v>15858</c:v>
                </c:pt>
                <c:pt idx="7">
                  <c:v>22911</c:v>
                </c:pt>
                <c:pt idx="8">
                  <c:v>12282</c:v>
                </c:pt>
                <c:pt idx="9">
                  <c:v>8231</c:v>
                </c:pt>
                <c:pt idx="10">
                  <c:v>4544</c:v>
                </c:pt>
                <c:pt idx="11">
                  <c:v>5708</c:v>
                </c:pt>
                <c:pt idx="12">
                  <c:v>113067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A-4F33-8936-B26AB26737B3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DA-4F33-8936-B26AB26737B3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4231</c:v>
                </c:pt>
                <c:pt idx="1">
                  <c:v>4343</c:v>
                </c:pt>
                <c:pt idx="2">
                  <c:v>3464</c:v>
                </c:pt>
                <c:pt idx="3">
                  <c:v>8523</c:v>
                </c:pt>
                <c:pt idx="4">
                  <c:v>9847</c:v>
                </c:pt>
                <c:pt idx="5">
                  <c:v>9634</c:v>
                </c:pt>
                <c:pt idx="6">
                  <c:v>12391</c:v>
                </c:pt>
                <c:pt idx="7">
                  <c:v>13610</c:v>
                </c:pt>
                <c:pt idx="8">
                  <c:v>7997</c:v>
                </c:pt>
                <c:pt idx="9">
                  <c:v>4173</c:v>
                </c:pt>
                <c:pt idx="10">
                  <c:v>4111</c:v>
                </c:pt>
                <c:pt idx="11">
                  <c:v>4487</c:v>
                </c:pt>
                <c:pt idx="12">
                  <c:v>86811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A-4F33-8936-B26AB26737B3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DA-4F33-8936-B26AB26737B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3814</c:v>
                </c:pt>
                <c:pt idx="1">
                  <c:v>2403</c:v>
                </c:pt>
                <c:pt idx="2">
                  <c:v>3441</c:v>
                </c:pt>
                <c:pt idx="3">
                  <c:v>8009</c:v>
                </c:pt>
                <c:pt idx="4">
                  <c:v>6760</c:v>
                </c:pt>
                <c:pt idx="5">
                  <c:v>10032</c:v>
                </c:pt>
                <c:pt idx="6">
                  <c:v>9771</c:v>
                </c:pt>
                <c:pt idx="7">
                  <c:v>11949</c:v>
                </c:pt>
                <c:pt idx="8">
                  <c:v>7212</c:v>
                </c:pt>
                <c:pt idx="9">
                  <c:v>5156</c:v>
                </c:pt>
                <c:pt idx="10">
                  <c:v>2788</c:v>
                </c:pt>
                <c:pt idx="11">
                  <c:v>4039</c:v>
                </c:pt>
                <c:pt idx="12">
                  <c:v>75374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DA-4F33-8936-B26AB26737B3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DA-4F33-8936-B26AB26737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DA-4F33-8936-B26AB26737B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2103</c:v>
                </c:pt>
                <c:pt idx="1">
                  <c:v>2881</c:v>
                </c:pt>
                <c:pt idx="2">
                  <c:v>3945</c:v>
                </c:pt>
                <c:pt idx="3">
                  <c:v>3675</c:v>
                </c:pt>
                <c:pt idx="4">
                  <c:v>5963</c:v>
                </c:pt>
                <c:pt idx="5">
                  <c:v>7684</c:v>
                </c:pt>
                <c:pt idx="6">
                  <c:v>8054</c:v>
                </c:pt>
                <c:pt idx="7">
                  <c:v>10645</c:v>
                </c:pt>
                <c:pt idx="8">
                  <c:v>5816</c:v>
                </c:pt>
                <c:pt idx="9">
                  <c:v>3957</c:v>
                </c:pt>
                <c:pt idx="10">
                  <c:v>0</c:v>
                </c:pt>
                <c:pt idx="11">
                  <c:v>0</c:v>
                </c:pt>
                <c:pt idx="12">
                  <c:v>54723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DA-4F33-8936-B26AB267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DA-4F33-8936-B26AB26737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DA-4F33-8936-B26AB26737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DA-4F33-8936-B26AB26737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DA-4F33-8936-B26AB26737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DA-4F33-8936-B26AB26737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DA-4F33-8936-B26AB26737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DA-4F33-8936-B26AB26737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DA-4F33-8936-B26AB26737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DA-4F33-8936-B26AB26737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DA-4F33-8936-B26AB26737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DA-4F33-8936-B26AB26737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DA-4F33-8936-B26AB26737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DA-4F33-8936-B26AB26737B3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-0.44861038280020971</c:v>
                </c:pt>
                <c:pt idx="1">
                  <c:v>0.19891801914273821</c:v>
                </c:pt>
                <c:pt idx="2">
                  <c:v>0.14646904969485619</c:v>
                </c:pt>
                <c:pt idx="3">
                  <c:v>-0.54114121613185162</c:v>
                </c:pt>
                <c:pt idx="4">
                  <c:v>-0.11789940828402368</c:v>
                </c:pt>
                <c:pt idx="5">
                  <c:v>-0.23405103668261562</c:v>
                </c:pt>
                <c:pt idx="6">
                  <c:v>-0.1757240814655614</c:v>
                </c:pt>
                <c:pt idx="7">
                  <c:v>-0.10913047116913555</c:v>
                </c:pt>
                <c:pt idx="8">
                  <c:v>-0.19356627842484753</c:v>
                </c:pt>
                <c:pt idx="9">
                  <c:v>-0.23254460822342904</c:v>
                </c:pt>
                <c:pt idx="10">
                  <c:v>0</c:v>
                </c:pt>
                <c:pt idx="11">
                  <c:v>0</c:v>
                </c:pt>
                <c:pt idx="12">
                  <c:v>-0.20167184559499318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DA-4F33-8936-B26AB26737B3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-0.3296142811603443</c:v>
                </c:pt>
                <c:pt idx="1">
                  <c:v>-8.1020733652312549E-2</c:v>
                </c:pt>
                <c:pt idx="2">
                  <c:v>-0.16366334534661864</c:v>
                </c:pt>
                <c:pt idx="3">
                  <c:v>-0.50882117080994393</c:v>
                </c:pt>
                <c:pt idx="4">
                  <c:v>-0.44894187228537108</c:v>
                </c:pt>
                <c:pt idx="5">
                  <c:v>-0.46043114949792852</c:v>
                </c:pt>
                <c:pt idx="6">
                  <c:v>-0.49211754319586332</c:v>
                </c:pt>
                <c:pt idx="7">
                  <c:v>-0.53537602025228059</c:v>
                </c:pt>
                <c:pt idx="8">
                  <c:v>-0.52646148835694517</c:v>
                </c:pt>
                <c:pt idx="9">
                  <c:v>-0.51925646944478188</c:v>
                </c:pt>
                <c:pt idx="10">
                  <c:v>0</c:v>
                </c:pt>
                <c:pt idx="11">
                  <c:v>0</c:v>
                </c:pt>
                <c:pt idx="12">
                  <c:v>-0.46775275981131159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DA-4F33-8936-B26AB267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6-412A-9890-8888FD725F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123715</c:v>
                </c:pt>
                <c:pt idx="1">
                  <c:v>122929</c:v>
                </c:pt>
                <c:pt idx="2">
                  <c:v>144786</c:v>
                </c:pt>
                <c:pt idx="3">
                  <c:v>136741</c:v>
                </c:pt>
                <c:pt idx="4">
                  <c:v>126794</c:v>
                </c:pt>
                <c:pt idx="5">
                  <c:v>124266</c:v>
                </c:pt>
                <c:pt idx="6">
                  <c:v>126913</c:v>
                </c:pt>
                <c:pt idx="7">
                  <c:v>123609</c:v>
                </c:pt>
                <c:pt idx="8">
                  <c:v>113961</c:v>
                </c:pt>
                <c:pt idx="9">
                  <c:v>141517</c:v>
                </c:pt>
                <c:pt idx="10">
                  <c:v>125704</c:v>
                </c:pt>
                <c:pt idx="11">
                  <c:v>128793</c:v>
                </c:pt>
                <c:pt idx="12">
                  <c:v>1539728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6-412A-9890-8888FD725F27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76-412A-9890-8888FD725F27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90986</c:v>
                </c:pt>
                <c:pt idx="1">
                  <c:v>121286</c:v>
                </c:pt>
                <c:pt idx="2">
                  <c:v>132142</c:v>
                </c:pt>
                <c:pt idx="3">
                  <c:v>148322</c:v>
                </c:pt>
                <c:pt idx="4">
                  <c:v>124592</c:v>
                </c:pt>
                <c:pt idx="5">
                  <c:v>122331</c:v>
                </c:pt>
                <c:pt idx="6">
                  <c:v>134525</c:v>
                </c:pt>
                <c:pt idx="7">
                  <c:v>131231</c:v>
                </c:pt>
                <c:pt idx="8">
                  <c:v>120736</c:v>
                </c:pt>
                <c:pt idx="9">
                  <c:v>146938</c:v>
                </c:pt>
                <c:pt idx="10">
                  <c:v>135678</c:v>
                </c:pt>
                <c:pt idx="11">
                  <c:v>141074</c:v>
                </c:pt>
                <c:pt idx="12">
                  <c:v>1549841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76-412A-9890-8888FD725F27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76-412A-9890-8888FD725F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130874</c:v>
                </c:pt>
                <c:pt idx="1">
                  <c:v>140575</c:v>
                </c:pt>
                <c:pt idx="2">
                  <c:v>145481</c:v>
                </c:pt>
                <c:pt idx="3">
                  <c:v>149414</c:v>
                </c:pt>
                <c:pt idx="4">
                  <c:v>135247</c:v>
                </c:pt>
                <c:pt idx="5">
                  <c:v>133792</c:v>
                </c:pt>
                <c:pt idx="6">
                  <c:v>140760</c:v>
                </c:pt>
                <c:pt idx="7">
                  <c:v>139945</c:v>
                </c:pt>
                <c:pt idx="8">
                  <c:v>135188</c:v>
                </c:pt>
                <c:pt idx="9">
                  <c:v>159531</c:v>
                </c:pt>
                <c:pt idx="10">
                  <c:v>146077</c:v>
                </c:pt>
                <c:pt idx="11">
                  <c:v>149936</c:v>
                </c:pt>
                <c:pt idx="12">
                  <c:v>1706820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76-412A-9890-8888FD725F27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76-412A-9890-8888FD725F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76-412A-9890-8888FD725F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143825</c:v>
                </c:pt>
                <c:pt idx="1">
                  <c:v>146954</c:v>
                </c:pt>
                <c:pt idx="2">
                  <c:v>165047</c:v>
                </c:pt>
                <c:pt idx="3">
                  <c:v>149814</c:v>
                </c:pt>
                <c:pt idx="4">
                  <c:v>146402</c:v>
                </c:pt>
                <c:pt idx="5">
                  <c:v>137665</c:v>
                </c:pt>
                <c:pt idx="6">
                  <c:v>147163</c:v>
                </c:pt>
                <c:pt idx="7">
                  <c:v>148125</c:v>
                </c:pt>
                <c:pt idx="8">
                  <c:v>132679</c:v>
                </c:pt>
                <c:pt idx="9">
                  <c:v>161919</c:v>
                </c:pt>
                <c:pt idx="10">
                  <c:v>0</c:v>
                </c:pt>
                <c:pt idx="11">
                  <c:v>0</c:v>
                </c:pt>
                <c:pt idx="12">
                  <c:v>1479593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76-412A-9890-8888FD72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76-412A-9890-8888FD725F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76-412A-9890-8888FD725F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76-412A-9890-8888FD725F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76-412A-9890-8888FD725F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76-412A-9890-8888FD725F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76-412A-9890-8888FD725F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76-412A-9890-8888FD725F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76-412A-9890-8888FD725F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76-412A-9890-8888FD725F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76-412A-9890-8888FD725F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76-412A-9890-8888FD725F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76-412A-9890-8888FD725F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76-412A-9890-8888FD725F27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9.8957776181670898E-2</c:v>
                </c:pt>
                <c:pt idx="1">
                  <c:v>4.5377912146540966E-2</c:v>
                </c:pt>
                <c:pt idx="2">
                  <c:v>0.13449178930581995</c:v>
                </c:pt>
                <c:pt idx="3">
                  <c:v>2.6771253028496922E-3</c:v>
                </c:pt>
                <c:pt idx="4">
                  <c:v>8.2478724112180046E-2</c:v>
                </c:pt>
                <c:pt idx="5">
                  <c:v>2.8947919158096136E-2</c:v>
                </c:pt>
                <c:pt idx="6">
                  <c:v>4.5488775220233091E-2</c:v>
                </c:pt>
                <c:pt idx="7">
                  <c:v>5.8451534531423155E-2</c:v>
                </c:pt>
                <c:pt idx="8">
                  <c:v>-1.8559339586353807E-2</c:v>
                </c:pt>
                <c:pt idx="9">
                  <c:v>1.4968877522236967E-2</c:v>
                </c:pt>
                <c:pt idx="10">
                  <c:v>0</c:v>
                </c:pt>
                <c:pt idx="11">
                  <c:v>0</c:v>
                </c:pt>
                <c:pt idx="12">
                  <c:v>4.8756491851826622E-2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76-412A-9890-8888FD725F27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0.16255102453219084</c:v>
                </c:pt>
                <c:pt idx="1">
                  <c:v>0.195438017066762</c:v>
                </c:pt>
                <c:pt idx="2">
                  <c:v>0.13993756302404936</c:v>
                </c:pt>
                <c:pt idx="3">
                  <c:v>9.5604098258752046E-2</c:v>
                </c:pt>
                <c:pt idx="4">
                  <c:v>0.15464454153982055</c:v>
                </c:pt>
                <c:pt idx="5">
                  <c:v>0.10782514927655185</c:v>
                </c:pt>
                <c:pt idx="6">
                  <c:v>0.15955812249336154</c:v>
                </c:pt>
                <c:pt idx="7">
                  <c:v>0.19833507268888195</c:v>
                </c:pt>
                <c:pt idx="8">
                  <c:v>0.16424917296268027</c:v>
                </c:pt>
                <c:pt idx="9">
                  <c:v>0.14416642523513068</c:v>
                </c:pt>
                <c:pt idx="10">
                  <c:v>0</c:v>
                </c:pt>
                <c:pt idx="11">
                  <c:v>0</c:v>
                </c:pt>
                <c:pt idx="12">
                  <c:v>0.15122728910211469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76-412A-9890-8888FD72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3-49E6-8F34-DC10EC2D198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56468</c:v>
                </c:pt>
                <c:pt idx="1">
                  <c:v>57811</c:v>
                </c:pt>
                <c:pt idx="2">
                  <c:v>71506</c:v>
                </c:pt>
                <c:pt idx="3">
                  <c:v>69845</c:v>
                </c:pt>
                <c:pt idx="4">
                  <c:v>68552</c:v>
                </c:pt>
                <c:pt idx="5">
                  <c:v>66623</c:v>
                </c:pt>
                <c:pt idx="6">
                  <c:v>63302</c:v>
                </c:pt>
                <c:pt idx="7">
                  <c:v>62067</c:v>
                </c:pt>
                <c:pt idx="8">
                  <c:v>59470</c:v>
                </c:pt>
                <c:pt idx="9">
                  <c:v>68804</c:v>
                </c:pt>
                <c:pt idx="10">
                  <c:v>55540</c:v>
                </c:pt>
                <c:pt idx="11">
                  <c:v>57606</c:v>
                </c:pt>
                <c:pt idx="12">
                  <c:v>757594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3-49E6-8F34-DC10EC2D1983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B3-49E6-8F34-DC10EC2D1983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35085</c:v>
                </c:pt>
                <c:pt idx="1">
                  <c:v>55516</c:v>
                </c:pt>
                <c:pt idx="2">
                  <c:v>64544</c:v>
                </c:pt>
                <c:pt idx="3">
                  <c:v>70374</c:v>
                </c:pt>
                <c:pt idx="4">
                  <c:v>68746</c:v>
                </c:pt>
                <c:pt idx="5">
                  <c:v>67182</c:v>
                </c:pt>
                <c:pt idx="6">
                  <c:v>73077</c:v>
                </c:pt>
                <c:pt idx="7">
                  <c:v>72102</c:v>
                </c:pt>
                <c:pt idx="8">
                  <c:v>68680</c:v>
                </c:pt>
                <c:pt idx="9">
                  <c:v>77127</c:v>
                </c:pt>
                <c:pt idx="10">
                  <c:v>63039</c:v>
                </c:pt>
                <c:pt idx="11">
                  <c:v>68205</c:v>
                </c:pt>
                <c:pt idx="12">
                  <c:v>783677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B3-49E6-8F34-DC10EC2D1983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3-49E6-8F34-DC10EC2D198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57941</c:v>
                </c:pt>
                <c:pt idx="1">
                  <c:v>63956</c:v>
                </c:pt>
                <c:pt idx="2">
                  <c:v>74748</c:v>
                </c:pt>
                <c:pt idx="3">
                  <c:v>71874</c:v>
                </c:pt>
                <c:pt idx="4">
                  <c:v>77082</c:v>
                </c:pt>
                <c:pt idx="5">
                  <c:v>77188</c:v>
                </c:pt>
                <c:pt idx="6">
                  <c:v>75546</c:v>
                </c:pt>
                <c:pt idx="7">
                  <c:v>77706</c:v>
                </c:pt>
                <c:pt idx="8">
                  <c:v>79984</c:v>
                </c:pt>
                <c:pt idx="9">
                  <c:v>84506</c:v>
                </c:pt>
                <c:pt idx="10">
                  <c:v>71273</c:v>
                </c:pt>
                <c:pt idx="11">
                  <c:v>71849</c:v>
                </c:pt>
                <c:pt idx="12">
                  <c:v>883653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B3-49E6-8F34-DC10EC2D1983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B3-49E6-8F34-DC10EC2D19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B3-49E6-8F34-DC10EC2D198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66660</c:v>
                </c:pt>
                <c:pt idx="1">
                  <c:v>66540</c:v>
                </c:pt>
                <c:pt idx="2">
                  <c:v>79823</c:v>
                </c:pt>
                <c:pt idx="3">
                  <c:v>77936</c:v>
                </c:pt>
                <c:pt idx="4">
                  <c:v>85670</c:v>
                </c:pt>
                <c:pt idx="5">
                  <c:v>81323</c:v>
                </c:pt>
                <c:pt idx="6">
                  <c:v>79721</c:v>
                </c:pt>
                <c:pt idx="7">
                  <c:v>82885</c:v>
                </c:pt>
                <c:pt idx="8">
                  <c:v>76583</c:v>
                </c:pt>
                <c:pt idx="9">
                  <c:v>86020</c:v>
                </c:pt>
                <c:pt idx="10">
                  <c:v>0</c:v>
                </c:pt>
                <c:pt idx="11">
                  <c:v>0</c:v>
                </c:pt>
                <c:pt idx="12">
                  <c:v>783161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B3-49E6-8F34-DC10EC2D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B3-49E6-8F34-DC10EC2D19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B3-49E6-8F34-DC10EC2D19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B3-49E6-8F34-DC10EC2D19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3-49E6-8F34-DC10EC2D19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3-49E6-8F34-DC10EC2D19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B3-49E6-8F34-DC10EC2D19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B3-49E6-8F34-DC10EC2D19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B3-49E6-8F34-DC10EC2D19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B3-49E6-8F34-DC10EC2D19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B3-49E6-8F34-DC10EC2D19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B3-49E6-8F34-DC10EC2D19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B3-49E6-8F34-DC10EC2D19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B3-49E6-8F34-DC10EC2D1983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0.15048066136242033</c:v>
                </c:pt>
                <c:pt idx="1">
                  <c:v>4.0402776909125082E-2</c:v>
                </c:pt>
                <c:pt idx="2">
                  <c:v>6.7894793171723755E-2</c:v>
                </c:pt>
                <c:pt idx="3">
                  <c:v>8.4342043019729029E-2</c:v>
                </c:pt>
                <c:pt idx="4">
                  <c:v>0.11141381904984304</c:v>
                </c:pt>
                <c:pt idx="5">
                  <c:v>5.3570503187023943E-2</c:v>
                </c:pt>
                <c:pt idx="6">
                  <c:v>5.5264342255049836E-2</c:v>
                </c:pt>
                <c:pt idx="7">
                  <c:v>6.6648650039893953E-2</c:v>
                </c:pt>
                <c:pt idx="8">
                  <c:v>-4.2521004200840151E-2</c:v>
                </c:pt>
                <c:pt idx="9">
                  <c:v>1.7915887629280869E-2</c:v>
                </c:pt>
                <c:pt idx="10">
                  <c:v>0</c:v>
                </c:pt>
                <c:pt idx="11">
                  <c:v>0</c:v>
                </c:pt>
                <c:pt idx="12">
                  <c:v>5.7566800039431154E-2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B3-49E6-8F34-DC10EC2D1983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0.1804916058652688</c:v>
                </c:pt>
                <c:pt idx="1">
                  <c:v>0.15099202573904624</c:v>
                </c:pt>
                <c:pt idx="2">
                  <c:v>0.11631191788101702</c:v>
                </c:pt>
                <c:pt idx="3">
                  <c:v>0.11584222206313988</c:v>
                </c:pt>
                <c:pt idx="4">
                  <c:v>0.24970825067102354</c:v>
                </c:pt>
                <c:pt idx="5">
                  <c:v>0.22064452216201613</c:v>
                </c:pt>
                <c:pt idx="6">
                  <c:v>0.2593756911314018</c:v>
                </c:pt>
                <c:pt idx="7">
                  <c:v>0.33541173248263978</c:v>
                </c:pt>
                <c:pt idx="8">
                  <c:v>0.2877585337144779</c:v>
                </c:pt>
                <c:pt idx="9">
                  <c:v>0.25021801058078008</c:v>
                </c:pt>
                <c:pt idx="10">
                  <c:v>0</c:v>
                </c:pt>
                <c:pt idx="11">
                  <c:v>0</c:v>
                </c:pt>
                <c:pt idx="12">
                  <c:v>0.21524312279656388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CB3-49E6-8F34-DC10EC2D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3-47BF-A65F-7DF8CF8D476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15909</c:v>
                </c:pt>
                <c:pt idx="1">
                  <c:v>14785</c:v>
                </c:pt>
                <c:pt idx="2">
                  <c:v>17990</c:v>
                </c:pt>
                <c:pt idx="3">
                  <c:v>16470</c:v>
                </c:pt>
                <c:pt idx="4">
                  <c:v>17017</c:v>
                </c:pt>
                <c:pt idx="5">
                  <c:v>17675</c:v>
                </c:pt>
                <c:pt idx="6">
                  <c:v>17176</c:v>
                </c:pt>
                <c:pt idx="7">
                  <c:v>16649</c:v>
                </c:pt>
                <c:pt idx="8">
                  <c:v>16732</c:v>
                </c:pt>
                <c:pt idx="9">
                  <c:v>17952</c:v>
                </c:pt>
                <c:pt idx="10">
                  <c:v>17714</c:v>
                </c:pt>
                <c:pt idx="11">
                  <c:v>14947</c:v>
                </c:pt>
                <c:pt idx="12">
                  <c:v>201016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3-47BF-A65F-7DF8CF8D476E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A3-47BF-A65F-7DF8CF8D476E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9791</c:v>
                </c:pt>
                <c:pt idx="1">
                  <c:v>11389</c:v>
                </c:pt>
                <c:pt idx="2">
                  <c:v>15206</c:v>
                </c:pt>
                <c:pt idx="3">
                  <c:v>16678</c:v>
                </c:pt>
                <c:pt idx="4">
                  <c:v>12920</c:v>
                </c:pt>
                <c:pt idx="5">
                  <c:v>14646</c:v>
                </c:pt>
                <c:pt idx="6">
                  <c:v>13069</c:v>
                </c:pt>
                <c:pt idx="7">
                  <c:v>14298</c:v>
                </c:pt>
                <c:pt idx="8">
                  <c:v>12907</c:v>
                </c:pt>
                <c:pt idx="9">
                  <c:v>15170</c:v>
                </c:pt>
                <c:pt idx="10">
                  <c:v>18458</c:v>
                </c:pt>
                <c:pt idx="11">
                  <c:v>14767</c:v>
                </c:pt>
                <c:pt idx="12">
                  <c:v>169299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A3-47BF-A65F-7DF8CF8D476E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A3-47BF-A65F-7DF8CF8D476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13751</c:v>
                </c:pt>
                <c:pt idx="1">
                  <c:v>14497</c:v>
                </c:pt>
                <c:pt idx="2">
                  <c:v>16834</c:v>
                </c:pt>
                <c:pt idx="3">
                  <c:v>16933</c:v>
                </c:pt>
                <c:pt idx="4">
                  <c:v>14092</c:v>
                </c:pt>
                <c:pt idx="5">
                  <c:v>13951</c:v>
                </c:pt>
                <c:pt idx="6">
                  <c:v>13705</c:v>
                </c:pt>
                <c:pt idx="7">
                  <c:v>14011</c:v>
                </c:pt>
                <c:pt idx="8">
                  <c:v>13896</c:v>
                </c:pt>
                <c:pt idx="9">
                  <c:v>16629</c:v>
                </c:pt>
                <c:pt idx="10">
                  <c:v>17821</c:v>
                </c:pt>
                <c:pt idx="11">
                  <c:v>16418</c:v>
                </c:pt>
                <c:pt idx="12">
                  <c:v>182538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A3-47BF-A65F-7DF8CF8D476E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A3-47BF-A65F-7DF8CF8D47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A3-47BF-A65F-7DF8CF8D476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14835</c:v>
                </c:pt>
                <c:pt idx="1">
                  <c:v>15333</c:v>
                </c:pt>
                <c:pt idx="2">
                  <c:v>19336</c:v>
                </c:pt>
                <c:pt idx="3">
                  <c:v>15438</c:v>
                </c:pt>
                <c:pt idx="4">
                  <c:v>13924</c:v>
                </c:pt>
                <c:pt idx="5">
                  <c:v>12875</c:v>
                </c:pt>
                <c:pt idx="6">
                  <c:v>13567</c:v>
                </c:pt>
                <c:pt idx="7">
                  <c:v>14384</c:v>
                </c:pt>
                <c:pt idx="8">
                  <c:v>13107</c:v>
                </c:pt>
                <c:pt idx="9">
                  <c:v>17179</c:v>
                </c:pt>
                <c:pt idx="10">
                  <c:v>0</c:v>
                </c:pt>
                <c:pt idx="11">
                  <c:v>0</c:v>
                </c:pt>
                <c:pt idx="12">
                  <c:v>149978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A3-47BF-A65F-7DF8CF8D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C1A3-47BF-A65F-7DF8CF8D476E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1359</c:v>
                      </c:pt>
                      <c:pt idx="1">
                        <c:v>1551</c:v>
                      </c:pt>
                      <c:pt idx="2">
                        <c:v>2458</c:v>
                      </c:pt>
                      <c:pt idx="3">
                        <c:v>1668</c:v>
                      </c:pt>
                      <c:pt idx="4">
                        <c:v>3097</c:v>
                      </c:pt>
                      <c:pt idx="5">
                        <c:v>4999</c:v>
                      </c:pt>
                      <c:pt idx="6">
                        <c:v>11072</c:v>
                      </c:pt>
                      <c:pt idx="7">
                        <c:v>11355</c:v>
                      </c:pt>
                      <c:pt idx="8">
                        <c:v>16025</c:v>
                      </c:pt>
                      <c:pt idx="9">
                        <c:v>18377</c:v>
                      </c:pt>
                      <c:pt idx="10">
                        <c:v>17909</c:v>
                      </c:pt>
                      <c:pt idx="11">
                        <c:v>13995</c:v>
                      </c:pt>
                      <c:pt idx="12">
                        <c:v>103865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C1A3-47BF-A65F-7DF8CF8D47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A3-47BF-A65F-7DF8CF8D47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A3-47BF-A65F-7DF8CF8D47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A3-47BF-A65F-7DF8CF8D47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A3-47BF-A65F-7DF8CF8D47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A3-47BF-A65F-7DF8CF8D47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A3-47BF-A65F-7DF8CF8D47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A3-47BF-A65F-7DF8CF8D47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A3-47BF-A65F-7DF8CF8D47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A3-47BF-A65F-7DF8CF8D47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A3-47BF-A65F-7DF8CF8D47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A3-47BF-A65F-7DF8CF8D47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A3-47BF-A65F-7DF8CF8D47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A3-47BF-A65F-7DF8CF8D476E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7.8830630499600041E-2</c:v>
                </c:pt>
                <c:pt idx="1">
                  <c:v>5.7667103538663111E-2</c:v>
                </c:pt>
                <c:pt idx="2">
                  <c:v>0.148627777117738</c:v>
                </c:pt>
                <c:pt idx="3">
                  <c:v>-8.828913954999118E-2</c:v>
                </c:pt>
                <c:pt idx="4">
                  <c:v>-1.1921657678115261E-2</c:v>
                </c:pt>
                <c:pt idx="5">
                  <c:v>-7.7127087663966698E-2</c:v>
                </c:pt>
                <c:pt idx="6">
                  <c:v>-1.0069317767238184E-2</c:v>
                </c:pt>
                <c:pt idx="7">
                  <c:v>2.6621939904360792E-2</c:v>
                </c:pt>
                <c:pt idx="8">
                  <c:v>-5.6778929188255667E-2</c:v>
                </c:pt>
                <c:pt idx="9">
                  <c:v>3.307474893258755E-2</c:v>
                </c:pt>
                <c:pt idx="10">
                  <c:v>0</c:v>
                </c:pt>
                <c:pt idx="11">
                  <c:v>0</c:v>
                </c:pt>
                <c:pt idx="12">
                  <c:v>1.1321721656922801E-2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A3-47BF-A65F-7DF8CF8D476E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-6.7508957194041153E-2</c:v>
                </c:pt>
                <c:pt idx="1">
                  <c:v>3.7064592492390913E-2</c:v>
                </c:pt>
                <c:pt idx="2">
                  <c:v>7.4819344080044425E-2</c:v>
                </c:pt>
                <c:pt idx="3">
                  <c:v>-6.2659380692167588E-2</c:v>
                </c:pt>
                <c:pt idx="4">
                  <c:v>-0.18175941705353471</c:v>
                </c:pt>
                <c:pt idx="5">
                  <c:v>-0.27157001414427162</c:v>
                </c:pt>
                <c:pt idx="6">
                  <c:v>-0.21011877037727056</c:v>
                </c:pt>
                <c:pt idx="7">
                  <c:v>-0.13604420685927088</c:v>
                </c:pt>
                <c:pt idx="8">
                  <c:v>-0.21665072914176431</c:v>
                </c:pt>
                <c:pt idx="9">
                  <c:v>-4.3059269162210367E-2</c:v>
                </c:pt>
                <c:pt idx="10">
                  <c:v>0</c:v>
                </c:pt>
                <c:pt idx="11">
                  <c:v>0</c:v>
                </c:pt>
                <c:pt idx="12">
                  <c:v>-0.10915624721570494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A3-47BF-A65F-7DF8CF8D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9A-4335-8A3A-0F8658EB62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4095</c:v>
                </c:pt>
                <c:pt idx="1">
                  <c:v>5215</c:v>
                </c:pt>
                <c:pt idx="2">
                  <c:v>4327</c:v>
                </c:pt>
                <c:pt idx="3">
                  <c:v>5054</c:v>
                </c:pt>
                <c:pt idx="4">
                  <c:v>4962</c:v>
                </c:pt>
                <c:pt idx="5">
                  <c:v>3565</c:v>
                </c:pt>
                <c:pt idx="6">
                  <c:v>4025</c:v>
                </c:pt>
                <c:pt idx="7">
                  <c:v>5358</c:v>
                </c:pt>
                <c:pt idx="8">
                  <c:v>3284</c:v>
                </c:pt>
                <c:pt idx="9">
                  <c:v>5000</c:v>
                </c:pt>
                <c:pt idx="10">
                  <c:v>3876</c:v>
                </c:pt>
                <c:pt idx="11">
                  <c:v>3810</c:v>
                </c:pt>
                <c:pt idx="12">
                  <c:v>52571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A-4335-8A3A-0F8658EB6290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9A-4335-8A3A-0F8658EB6290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3814</c:v>
                </c:pt>
                <c:pt idx="1">
                  <c:v>6284</c:v>
                </c:pt>
                <c:pt idx="2">
                  <c:v>4959</c:v>
                </c:pt>
                <c:pt idx="3">
                  <c:v>6947</c:v>
                </c:pt>
                <c:pt idx="4">
                  <c:v>5457</c:v>
                </c:pt>
                <c:pt idx="5">
                  <c:v>4071</c:v>
                </c:pt>
                <c:pt idx="6">
                  <c:v>5091</c:v>
                </c:pt>
                <c:pt idx="7">
                  <c:v>6066</c:v>
                </c:pt>
                <c:pt idx="8">
                  <c:v>4266</c:v>
                </c:pt>
                <c:pt idx="9">
                  <c:v>6721</c:v>
                </c:pt>
                <c:pt idx="10">
                  <c:v>3923</c:v>
                </c:pt>
                <c:pt idx="11">
                  <c:v>5577</c:v>
                </c:pt>
                <c:pt idx="12">
                  <c:v>63176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9A-4335-8A3A-0F8658EB6290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9A-4335-8A3A-0F8658EB62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4809</c:v>
                </c:pt>
                <c:pt idx="1">
                  <c:v>6631</c:v>
                </c:pt>
                <c:pt idx="2">
                  <c:v>4887</c:v>
                </c:pt>
                <c:pt idx="3">
                  <c:v>7486</c:v>
                </c:pt>
                <c:pt idx="4">
                  <c:v>5008</c:v>
                </c:pt>
                <c:pt idx="5">
                  <c:v>3979</c:v>
                </c:pt>
                <c:pt idx="6">
                  <c:v>5154</c:v>
                </c:pt>
                <c:pt idx="7">
                  <c:v>6412</c:v>
                </c:pt>
                <c:pt idx="8">
                  <c:v>4861</c:v>
                </c:pt>
                <c:pt idx="9">
                  <c:v>6991</c:v>
                </c:pt>
                <c:pt idx="10">
                  <c:v>4443</c:v>
                </c:pt>
                <c:pt idx="11">
                  <c:v>4673</c:v>
                </c:pt>
                <c:pt idx="12">
                  <c:v>65334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9A-4335-8A3A-0F8658EB6290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9A-4335-8A3A-0F8658EB629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9A-4335-8A3A-0F8658EB62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5263</c:v>
                </c:pt>
                <c:pt idx="1">
                  <c:v>6481</c:v>
                </c:pt>
                <c:pt idx="2">
                  <c:v>5899</c:v>
                </c:pt>
                <c:pt idx="3">
                  <c:v>6246</c:v>
                </c:pt>
                <c:pt idx="4">
                  <c:v>4557</c:v>
                </c:pt>
                <c:pt idx="5">
                  <c:v>3362</c:v>
                </c:pt>
                <c:pt idx="6">
                  <c:v>4329</c:v>
                </c:pt>
                <c:pt idx="7">
                  <c:v>5757</c:v>
                </c:pt>
                <c:pt idx="8">
                  <c:v>3048</c:v>
                </c:pt>
                <c:pt idx="9">
                  <c:v>5267</c:v>
                </c:pt>
                <c:pt idx="10">
                  <c:v>0</c:v>
                </c:pt>
                <c:pt idx="11">
                  <c:v>0</c:v>
                </c:pt>
                <c:pt idx="12">
                  <c:v>50209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9A-4335-8A3A-0F8658EB6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9A-4335-8A3A-0F8658EB629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9A-4335-8A3A-0F8658EB629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9A-4335-8A3A-0F8658EB629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9A-4335-8A3A-0F8658EB629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9A-4335-8A3A-0F8658EB629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9A-4335-8A3A-0F8658EB629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9A-4335-8A3A-0F8658EB629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9A-4335-8A3A-0F8658EB629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9A-4335-8A3A-0F8658EB629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9A-4335-8A3A-0F8658EB629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9A-4335-8A3A-0F8658EB629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9A-4335-8A3A-0F8658EB629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9A-4335-8A3A-0F8658EB6290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9.4406321480557276E-2</c:v>
                </c:pt>
                <c:pt idx="1">
                  <c:v>-2.262102247021569E-2</c:v>
                </c:pt>
                <c:pt idx="2">
                  <c:v>0.20708000818498062</c:v>
                </c:pt>
                <c:pt idx="3">
                  <c:v>-0.16564253272775853</c:v>
                </c:pt>
                <c:pt idx="4">
                  <c:v>-9.0055910543131001E-2</c:v>
                </c:pt>
                <c:pt idx="5">
                  <c:v>-0.15506408645388292</c:v>
                </c:pt>
                <c:pt idx="6">
                  <c:v>-0.16006984866123397</c:v>
                </c:pt>
                <c:pt idx="7">
                  <c:v>-0.10215221459762946</c:v>
                </c:pt>
                <c:pt idx="8">
                  <c:v>-0.372968524994857</c:v>
                </c:pt>
                <c:pt idx="9">
                  <c:v>-0.24660277499642402</c:v>
                </c:pt>
                <c:pt idx="10">
                  <c:v>0</c:v>
                </c:pt>
                <c:pt idx="11">
                  <c:v>0</c:v>
                </c:pt>
                <c:pt idx="12">
                  <c:v>-0.10688747376285179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9A-4335-8A3A-0F8658EB6290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0.28522588522588532</c:v>
                </c:pt>
                <c:pt idx="1">
                  <c:v>0.24276126558005751</c:v>
                </c:pt>
                <c:pt idx="2">
                  <c:v>0.36330020799630236</c:v>
                </c:pt>
                <c:pt idx="3">
                  <c:v>0.23585278986941027</c:v>
                </c:pt>
                <c:pt idx="4">
                  <c:v>-8.1620314389359128E-2</c:v>
                </c:pt>
                <c:pt idx="5">
                  <c:v>-5.6942496493688655E-2</c:v>
                </c:pt>
                <c:pt idx="6">
                  <c:v>7.5527950310559033E-2</c:v>
                </c:pt>
                <c:pt idx="7">
                  <c:v>7.4468085106383031E-2</c:v>
                </c:pt>
                <c:pt idx="8">
                  <c:v>-7.1863580998781984E-2</c:v>
                </c:pt>
                <c:pt idx="9">
                  <c:v>5.3399999999999892E-2</c:v>
                </c:pt>
                <c:pt idx="10">
                  <c:v>0</c:v>
                </c:pt>
                <c:pt idx="11">
                  <c:v>0</c:v>
                </c:pt>
                <c:pt idx="12">
                  <c:v>0.11861423638186475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9A-4335-8A3A-0F8658EB6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4-464D-8D07-9E37A6849F6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6142</c:v>
                </c:pt>
                <c:pt idx="1">
                  <c:v>5341</c:v>
                </c:pt>
                <c:pt idx="2">
                  <c:v>7606</c:v>
                </c:pt>
                <c:pt idx="3">
                  <c:v>6786</c:v>
                </c:pt>
                <c:pt idx="4">
                  <c:v>4786</c:v>
                </c:pt>
                <c:pt idx="5">
                  <c:v>5150</c:v>
                </c:pt>
                <c:pt idx="6">
                  <c:v>6310</c:v>
                </c:pt>
                <c:pt idx="7">
                  <c:v>5295</c:v>
                </c:pt>
                <c:pt idx="8">
                  <c:v>4578</c:v>
                </c:pt>
                <c:pt idx="9">
                  <c:v>5874</c:v>
                </c:pt>
                <c:pt idx="10">
                  <c:v>5950</c:v>
                </c:pt>
                <c:pt idx="11">
                  <c:v>6454</c:v>
                </c:pt>
                <c:pt idx="12">
                  <c:v>70272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64D-8D07-9E37A6849F68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D4-464D-8D07-9E37A6849F68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6894</c:v>
                </c:pt>
                <c:pt idx="1">
                  <c:v>8112</c:v>
                </c:pt>
                <c:pt idx="2">
                  <c:v>7378</c:v>
                </c:pt>
                <c:pt idx="3">
                  <c:v>8738</c:v>
                </c:pt>
                <c:pt idx="4">
                  <c:v>5742</c:v>
                </c:pt>
                <c:pt idx="5">
                  <c:v>4830</c:v>
                </c:pt>
                <c:pt idx="6">
                  <c:v>7856</c:v>
                </c:pt>
                <c:pt idx="7">
                  <c:v>5565</c:v>
                </c:pt>
                <c:pt idx="8">
                  <c:v>5560</c:v>
                </c:pt>
                <c:pt idx="9">
                  <c:v>7815</c:v>
                </c:pt>
                <c:pt idx="10">
                  <c:v>6968</c:v>
                </c:pt>
                <c:pt idx="11">
                  <c:v>7335</c:v>
                </c:pt>
                <c:pt idx="12">
                  <c:v>82793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D4-464D-8D07-9E37A6849F68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4-464D-8D07-9E37A6849F6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D4-464D-8D07-9E37A6849F68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D4-464D-8D07-9E37A6849F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D4-464D-8D07-9E37A6849F6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6378</c:v>
                </c:pt>
                <c:pt idx="1">
                  <c:v>6913</c:v>
                </c:pt>
                <c:pt idx="2">
                  <c:v>7454</c:v>
                </c:pt>
                <c:pt idx="3">
                  <c:v>7570</c:v>
                </c:pt>
                <c:pt idx="4">
                  <c:v>5806</c:v>
                </c:pt>
                <c:pt idx="5">
                  <c:v>5288</c:v>
                </c:pt>
                <c:pt idx="6">
                  <c:v>8019</c:v>
                </c:pt>
                <c:pt idx="7">
                  <c:v>6230</c:v>
                </c:pt>
                <c:pt idx="8">
                  <c:v>5752</c:v>
                </c:pt>
                <c:pt idx="9">
                  <c:v>7467</c:v>
                </c:pt>
                <c:pt idx="10">
                  <c:v>0</c:v>
                </c:pt>
                <c:pt idx="11">
                  <c:v>0</c:v>
                </c:pt>
                <c:pt idx="12">
                  <c:v>66877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D4-464D-8D07-9E37A6849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D4-464D-8D07-9E37A6849F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D4-464D-8D07-9E37A6849F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D4-464D-8D07-9E37A6849F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D4-464D-8D07-9E37A6849F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D4-464D-8D07-9E37A6849F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D4-464D-8D07-9E37A6849F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D4-464D-8D07-9E37A6849F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D4-464D-8D07-9E37A6849F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D4-464D-8D07-9E37A6849F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D4-464D-8D07-9E37A6849F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D4-464D-8D07-9E37A6849F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D4-464D-8D07-9E37A6849F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D4-464D-8D07-9E37A6849F68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1.8687110685194019E-2</c:v>
                </c:pt>
                <c:pt idx="1">
                  <c:v>-6.0988861722358068E-2</c:v>
                </c:pt>
                <c:pt idx="2">
                  <c:v>0.22820893063107595</c:v>
                </c:pt>
                <c:pt idx="3">
                  <c:v>0.10365942557224095</c:v>
                </c:pt>
                <c:pt idx="4">
                  <c:v>-8.4660255399653161E-2</c:v>
                </c:pt>
                <c:pt idx="5">
                  <c:v>5.1501292503479901E-2</c:v>
                </c:pt>
                <c:pt idx="6">
                  <c:v>-7.4266617155588355E-3</c:v>
                </c:pt>
                <c:pt idx="7">
                  <c:v>4.3376318874560393E-2</c:v>
                </c:pt>
                <c:pt idx="8">
                  <c:v>2.7877055039313703E-2</c:v>
                </c:pt>
                <c:pt idx="9">
                  <c:v>-3.7633715685010949E-2</c:v>
                </c:pt>
                <c:pt idx="10">
                  <c:v>0</c:v>
                </c:pt>
                <c:pt idx="11">
                  <c:v>0</c:v>
                </c:pt>
                <c:pt idx="12">
                  <c:v>2.3711119275042769E-2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D4-464D-8D07-9E37A6849F68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3.8423966134809584E-2</c:v>
                </c:pt>
                <c:pt idx="1">
                  <c:v>0.29432690507395609</c:v>
                </c:pt>
                <c:pt idx="2">
                  <c:v>-1.9984222981856425E-2</c:v>
                </c:pt>
                <c:pt idx="3">
                  <c:v>0.11553197760094314</c:v>
                </c:pt>
                <c:pt idx="4">
                  <c:v>0.21312160468031749</c:v>
                </c:pt>
                <c:pt idx="5">
                  <c:v>2.6796116504854472E-2</c:v>
                </c:pt>
                <c:pt idx="6">
                  <c:v>0.27083993660855787</c:v>
                </c:pt>
                <c:pt idx="7">
                  <c:v>0.17658168083097259</c:v>
                </c:pt>
                <c:pt idx="8">
                  <c:v>0.25644386194844904</c:v>
                </c:pt>
                <c:pt idx="9">
                  <c:v>0.27119509703779365</c:v>
                </c:pt>
                <c:pt idx="10">
                  <c:v>0</c:v>
                </c:pt>
                <c:pt idx="11">
                  <c:v>0</c:v>
                </c:pt>
                <c:pt idx="12">
                  <c:v>0.15568189673049004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D4-464D-8D07-9E37A6849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2-4F45-A2C6-198F6AC6C2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4098</c:v>
                </c:pt>
                <c:pt idx="1">
                  <c:v>4714</c:v>
                </c:pt>
                <c:pt idx="2">
                  <c:v>5393</c:v>
                </c:pt>
                <c:pt idx="3">
                  <c:v>6633</c:v>
                </c:pt>
                <c:pt idx="4">
                  <c:v>4622</c:v>
                </c:pt>
                <c:pt idx="5">
                  <c:v>3823</c:v>
                </c:pt>
                <c:pt idx="6">
                  <c:v>6279</c:v>
                </c:pt>
                <c:pt idx="7">
                  <c:v>5759</c:v>
                </c:pt>
                <c:pt idx="8">
                  <c:v>4487</c:v>
                </c:pt>
                <c:pt idx="9">
                  <c:v>6463</c:v>
                </c:pt>
                <c:pt idx="10">
                  <c:v>4489</c:v>
                </c:pt>
                <c:pt idx="11">
                  <c:v>4668</c:v>
                </c:pt>
                <c:pt idx="12">
                  <c:v>61428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2-4F45-A2C6-198F6AC6C2BE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72-4F45-A2C6-198F6AC6C2BE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5898</c:v>
                </c:pt>
                <c:pt idx="1">
                  <c:v>6830</c:v>
                </c:pt>
                <c:pt idx="2">
                  <c:v>6235</c:v>
                </c:pt>
                <c:pt idx="3">
                  <c:v>8867</c:v>
                </c:pt>
                <c:pt idx="4">
                  <c:v>6899</c:v>
                </c:pt>
                <c:pt idx="5">
                  <c:v>5674</c:v>
                </c:pt>
                <c:pt idx="6">
                  <c:v>6649</c:v>
                </c:pt>
                <c:pt idx="7">
                  <c:v>7358</c:v>
                </c:pt>
                <c:pt idx="8">
                  <c:v>6059</c:v>
                </c:pt>
                <c:pt idx="9">
                  <c:v>5618</c:v>
                </c:pt>
                <c:pt idx="10">
                  <c:v>5119</c:v>
                </c:pt>
                <c:pt idx="11">
                  <c:v>4695</c:v>
                </c:pt>
                <c:pt idx="12">
                  <c:v>75901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72-4F45-A2C6-198F6AC6C2BE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72-4F45-A2C6-198F6AC6C2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5387</c:v>
                </c:pt>
                <c:pt idx="1">
                  <c:v>5327</c:v>
                </c:pt>
                <c:pt idx="2">
                  <c:v>4718</c:v>
                </c:pt>
                <c:pt idx="3">
                  <c:v>7779</c:v>
                </c:pt>
                <c:pt idx="4">
                  <c:v>5558</c:v>
                </c:pt>
                <c:pt idx="5">
                  <c:v>5224</c:v>
                </c:pt>
                <c:pt idx="6">
                  <c:v>6648</c:v>
                </c:pt>
                <c:pt idx="7">
                  <c:v>7588</c:v>
                </c:pt>
                <c:pt idx="8">
                  <c:v>5713</c:v>
                </c:pt>
                <c:pt idx="9">
                  <c:v>6665</c:v>
                </c:pt>
                <c:pt idx="10">
                  <c:v>5073</c:v>
                </c:pt>
                <c:pt idx="11">
                  <c:v>5198</c:v>
                </c:pt>
                <c:pt idx="12">
                  <c:v>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72-4F45-A2C6-198F6AC6C2BE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72-4F45-A2C6-198F6AC6C2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72-4F45-A2C6-198F6AC6C2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5223</c:v>
                </c:pt>
                <c:pt idx="1">
                  <c:v>6123</c:v>
                </c:pt>
                <c:pt idx="2">
                  <c:v>5018</c:v>
                </c:pt>
                <c:pt idx="3">
                  <c:v>7219</c:v>
                </c:pt>
                <c:pt idx="4">
                  <c:v>6458</c:v>
                </c:pt>
                <c:pt idx="5">
                  <c:v>5046</c:v>
                </c:pt>
                <c:pt idx="6">
                  <c:v>7014</c:v>
                </c:pt>
                <c:pt idx="7">
                  <c:v>6567</c:v>
                </c:pt>
                <c:pt idx="8">
                  <c:v>5429</c:v>
                </c:pt>
                <c:pt idx="9">
                  <c:v>6929</c:v>
                </c:pt>
                <c:pt idx="10">
                  <c:v>0</c:v>
                </c:pt>
                <c:pt idx="11">
                  <c:v>0</c:v>
                </c:pt>
                <c:pt idx="12">
                  <c:v>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72-4F45-A2C6-198F6AC6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72-4F45-A2C6-198F6AC6C2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72-4F45-A2C6-198F6AC6C2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72-4F45-A2C6-198F6AC6C2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72-4F45-A2C6-198F6AC6C2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72-4F45-A2C6-198F6AC6C2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72-4F45-A2C6-198F6AC6C2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72-4F45-A2C6-198F6AC6C2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72-4F45-A2C6-198F6AC6C2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72-4F45-A2C6-198F6AC6C2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72-4F45-A2C6-198F6AC6C2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72-4F45-A2C6-198F6AC6C2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72-4F45-A2C6-198F6AC6C2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72-4F45-A2C6-198F6AC6C2BE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-3.0443660664562833E-2</c:v>
                </c:pt>
                <c:pt idx="1">
                  <c:v>0.14942744509104555</c:v>
                </c:pt>
                <c:pt idx="2">
                  <c:v>6.3586265366680772E-2</c:v>
                </c:pt>
                <c:pt idx="3">
                  <c:v>-7.198868749196552E-2</c:v>
                </c:pt>
                <c:pt idx="4">
                  <c:v>0.16192875134940632</c:v>
                </c:pt>
                <c:pt idx="5">
                  <c:v>-3.4073506891271088E-2</c:v>
                </c:pt>
                <c:pt idx="6">
                  <c:v>5.5054151624548631E-2</c:v>
                </c:pt>
                <c:pt idx="7">
                  <c:v>-0.13455455983131259</c:v>
                </c:pt>
                <c:pt idx="8">
                  <c:v>-4.9711185016628745E-2</c:v>
                </c:pt>
                <c:pt idx="9">
                  <c:v>3.9609902475618908E-2</c:v>
                </c:pt>
                <c:pt idx="10">
                  <c:v>0</c:v>
                </c:pt>
                <c:pt idx="11">
                  <c:v>0</c:v>
                </c:pt>
                <c:pt idx="12">
                  <c:v>6.9133928424109925E-3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72-4F45-A2C6-198F6AC6C2BE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0.27452415812591502</c:v>
                </c:pt>
                <c:pt idx="1">
                  <c:v>0.29889690284259651</c:v>
                </c:pt>
                <c:pt idx="2">
                  <c:v>-6.9534581865381084E-2</c:v>
                </c:pt>
                <c:pt idx="3">
                  <c:v>8.8346148047640627E-2</c:v>
                </c:pt>
                <c:pt idx="4">
                  <c:v>0.39723063608827358</c:v>
                </c:pt>
                <c:pt idx="5">
                  <c:v>0.31990583311535437</c:v>
                </c:pt>
                <c:pt idx="6">
                  <c:v>0.11705685618729089</c:v>
                </c:pt>
                <c:pt idx="7">
                  <c:v>0.1403021357874632</c:v>
                </c:pt>
                <c:pt idx="8">
                  <c:v>0.20993982616447515</c:v>
                </c:pt>
                <c:pt idx="9">
                  <c:v>7.2102738666254051E-2</c:v>
                </c:pt>
                <c:pt idx="10">
                  <c:v>0</c:v>
                </c:pt>
                <c:pt idx="11">
                  <c:v>0</c:v>
                </c:pt>
                <c:pt idx="12">
                  <c:v>0.1674924910562261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72-4F45-A2C6-198F6AC6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D-4214-80D1-988B999FEF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6142</c:v>
                </c:pt>
                <c:pt idx="1">
                  <c:v>5341</c:v>
                </c:pt>
                <c:pt idx="2">
                  <c:v>7606</c:v>
                </c:pt>
                <c:pt idx="3">
                  <c:v>6786</c:v>
                </c:pt>
                <c:pt idx="4">
                  <c:v>4786</c:v>
                </c:pt>
                <c:pt idx="5">
                  <c:v>5150</c:v>
                </c:pt>
                <c:pt idx="6">
                  <c:v>6310</c:v>
                </c:pt>
                <c:pt idx="7">
                  <c:v>5295</c:v>
                </c:pt>
                <c:pt idx="8">
                  <c:v>4578</c:v>
                </c:pt>
                <c:pt idx="9">
                  <c:v>5874</c:v>
                </c:pt>
                <c:pt idx="10">
                  <c:v>5950</c:v>
                </c:pt>
                <c:pt idx="11">
                  <c:v>6454</c:v>
                </c:pt>
                <c:pt idx="12">
                  <c:v>70272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D-4214-80D1-988B999FEF15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CD-4214-80D1-988B999FEF15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6894</c:v>
                </c:pt>
                <c:pt idx="1">
                  <c:v>8112</c:v>
                </c:pt>
                <c:pt idx="2">
                  <c:v>7378</c:v>
                </c:pt>
                <c:pt idx="3">
                  <c:v>8738</c:v>
                </c:pt>
                <c:pt idx="4">
                  <c:v>5742</c:v>
                </c:pt>
                <c:pt idx="5">
                  <c:v>4830</c:v>
                </c:pt>
                <c:pt idx="6">
                  <c:v>7856</c:v>
                </c:pt>
                <c:pt idx="7">
                  <c:v>5565</c:v>
                </c:pt>
                <c:pt idx="8">
                  <c:v>5560</c:v>
                </c:pt>
                <c:pt idx="9">
                  <c:v>7815</c:v>
                </c:pt>
                <c:pt idx="10">
                  <c:v>6968</c:v>
                </c:pt>
                <c:pt idx="11">
                  <c:v>7335</c:v>
                </c:pt>
                <c:pt idx="12">
                  <c:v>82793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D-4214-80D1-988B999FEF15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D-4214-80D1-988B999FEF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CD-4214-80D1-988B999FEF15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CD-4214-80D1-988B999FEF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CD-4214-80D1-988B999FEF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6378</c:v>
                </c:pt>
                <c:pt idx="1">
                  <c:v>6913</c:v>
                </c:pt>
                <c:pt idx="2">
                  <c:v>7454</c:v>
                </c:pt>
                <c:pt idx="3">
                  <c:v>7570</c:v>
                </c:pt>
                <c:pt idx="4">
                  <c:v>5806</c:v>
                </c:pt>
                <c:pt idx="5">
                  <c:v>5288</c:v>
                </c:pt>
                <c:pt idx="6">
                  <c:v>8019</c:v>
                </c:pt>
                <c:pt idx="7">
                  <c:v>6230</c:v>
                </c:pt>
                <c:pt idx="8">
                  <c:v>5752</c:v>
                </c:pt>
                <c:pt idx="9">
                  <c:v>7467</c:v>
                </c:pt>
                <c:pt idx="10">
                  <c:v>0</c:v>
                </c:pt>
                <c:pt idx="11">
                  <c:v>0</c:v>
                </c:pt>
                <c:pt idx="12">
                  <c:v>66877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CD-4214-80D1-988B999F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CD-4214-80D1-988B999FEF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CD-4214-80D1-988B999FEF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CD-4214-80D1-988B999FEF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CD-4214-80D1-988B999FEF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CD-4214-80D1-988B999FEF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CD-4214-80D1-988B999FEF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CD-4214-80D1-988B999FEF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CD-4214-80D1-988B999FEF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CD-4214-80D1-988B999FEF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CD-4214-80D1-988B999FEF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CD-4214-80D1-988B999FEF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CD-4214-80D1-988B999FEF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CD-4214-80D1-988B999FEF15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1.8687110685194019E-2</c:v>
                </c:pt>
                <c:pt idx="1">
                  <c:v>-6.0988861722358068E-2</c:v>
                </c:pt>
                <c:pt idx="2">
                  <c:v>0.22820893063107595</c:v>
                </c:pt>
                <c:pt idx="3">
                  <c:v>0.10365942557224095</c:v>
                </c:pt>
                <c:pt idx="4">
                  <c:v>-8.4660255399653161E-2</c:v>
                </c:pt>
                <c:pt idx="5">
                  <c:v>5.1501292503479901E-2</c:v>
                </c:pt>
                <c:pt idx="6">
                  <c:v>-7.4266617155588355E-3</c:v>
                </c:pt>
                <c:pt idx="7">
                  <c:v>4.3376318874560393E-2</c:v>
                </c:pt>
                <c:pt idx="8">
                  <c:v>2.7877055039313703E-2</c:v>
                </c:pt>
                <c:pt idx="9">
                  <c:v>-3.7633715685010949E-2</c:v>
                </c:pt>
                <c:pt idx="10">
                  <c:v>0</c:v>
                </c:pt>
                <c:pt idx="11">
                  <c:v>0</c:v>
                </c:pt>
                <c:pt idx="12">
                  <c:v>2.3711119275042769E-2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CD-4214-80D1-988B999FEF15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3.8423966134809584E-2</c:v>
                </c:pt>
                <c:pt idx="1">
                  <c:v>0.29432690507395609</c:v>
                </c:pt>
                <c:pt idx="2">
                  <c:v>-1.9984222981856425E-2</c:v>
                </c:pt>
                <c:pt idx="3">
                  <c:v>0.11553197760094314</c:v>
                </c:pt>
                <c:pt idx="4">
                  <c:v>0.21312160468031749</c:v>
                </c:pt>
                <c:pt idx="5">
                  <c:v>2.6796116504854472E-2</c:v>
                </c:pt>
                <c:pt idx="6">
                  <c:v>0.27083993660855787</c:v>
                </c:pt>
                <c:pt idx="7">
                  <c:v>0.17658168083097259</c:v>
                </c:pt>
                <c:pt idx="8">
                  <c:v>0.25644386194844904</c:v>
                </c:pt>
                <c:pt idx="9">
                  <c:v>0.27119509703779365</c:v>
                </c:pt>
                <c:pt idx="10">
                  <c:v>0</c:v>
                </c:pt>
                <c:pt idx="11">
                  <c:v>0</c:v>
                </c:pt>
                <c:pt idx="12">
                  <c:v>0.15568189673049004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CD-4214-80D1-988B999F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8-4FA3-9142-739AB1A9DDA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4588</c:v>
                </c:pt>
                <c:pt idx="1">
                  <c:v>5060</c:v>
                </c:pt>
                <c:pt idx="2">
                  <c:v>4711</c:v>
                </c:pt>
                <c:pt idx="3">
                  <c:v>2172</c:v>
                </c:pt>
                <c:pt idx="4">
                  <c:v>2560</c:v>
                </c:pt>
                <c:pt idx="5">
                  <c:v>794</c:v>
                </c:pt>
                <c:pt idx="6">
                  <c:v>1127</c:v>
                </c:pt>
                <c:pt idx="7">
                  <c:v>560</c:v>
                </c:pt>
                <c:pt idx="8">
                  <c:v>891</c:v>
                </c:pt>
                <c:pt idx="9">
                  <c:v>2179</c:v>
                </c:pt>
                <c:pt idx="10">
                  <c:v>2939</c:v>
                </c:pt>
                <c:pt idx="11">
                  <c:v>3383</c:v>
                </c:pt>
                <c:pt idx="12">
                  <c:v>30964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8-4FA3-9142-739AB1A9DDAE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E8-4FA3-9142-739AB1A9DDAE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2668</c:v>
                </c:pt>
                <c:pt idx="1">
                  <c:v>3232</c:v>
                </c:pt>
                <c:pt idx="2">
                  <c:v>3519</c:v>
                </c:pt>
                <c:pt idx="3">
                  <c:v>2608</c:v>
                </c:pt>
                <c:pt idx="4">
                  <c:v>519</c:v>
                </c:pt>
                <c:pt idx="5">
                  <c:v>388</c:v>
                </c:pt>
                <c:pt idx="6">
                  <c:v>687</c:v>
                </c:pt>
                <c:pt idx="7">
                  <c:v>460</c:v>
                </c:pt>
                <c:pt idx="8">
                  <c:v>487</c:v>
                </c:pt>
                <c:pt idx="9">
                  <c:v>2499</c:v>
                </c:pt>
                <c:pt idx="10">
                  <c:v>3397</c:v>
                </c:pt>
                <c:pt idx="11">
                  <c:v>2400</c:v>
                </c:pt>
                <c:pt idx="12">
                  <c:v>22864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8-4FA3-9142-739AB1A9DDAE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E8-4FA3-9142-739AB1A9DDA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4139</c:v>
                </c:pt>
                <c:pt idx="1">
                  <c:v>4376</c:v>
                </c:pt>
                <c:pt idx="2">
                  <c:v>3712</c:v>
                </c:pt>
                <c:pt idx="3">
                  <c:v>2116</c:v>
                </c:pt>
                <c:pt idx="4">
                  <c:v>434</c:v>
                </c:pt>
                <c:pt idx="5">
                  <c:v>450</c:v>
                </c:pt>
                <c:pt idx="6">
                  <c:v>522</c:v>
                </c:pt>
                <c:pt idx="7">
                  <c:v>651</c:v>
                </c:pt>
                <c:pt idx="8">
                  <c:v>563</c:v>
                </c:pt>
                <c:pt idx="9">
                  <c:v>2101</c:v>
                </c:pt>
                <c:pt idx="10">
                  <c:v>3063</c:v>
                </c:pt>
                <c:pt idx="11">
                  <c:v>2463</c:v>
                </c:pt>
                <c:pt idx="12">
                  <c:v>24590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E8-4FA3-9142-739AB1A9DDAE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E8-4FA3-9142-739AB1A9DDA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E8-4FA3-9142-739AB1A9DDA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3435</c:v>
                </c:pt>
                <c:pt idx="1">
                  <c:v>3587</c:v>
                </c:pt>
                <c:pt idx="2">
                  <c:v>4025</c:v>
                </c:pt>
                <c:pt idx="3">
                  <c:v>1591</c:v>
                </c:pt>
                <c:pt idx="4">
                  <c:v>622</c:v>
                </c:pt>
                <c:pt idx="5">
                  <c:v>450</c:v>
                </c:pt>
                <c:pt idx="6">
                  <c:v>1214</c:v>
                </c:pt>
                <c:pt idx="7">
                  <c:v>545</c:v>
                </c:pt>
                <c:pt idx="8">
                  <c:v>786</c:v>
                </c:pt>
                <c:pt idx="9">
                  <c:v>2136</c:v>
                </c:pt>
                <c:pt idx="10">
                  <c:v>0</c:v>
                </c:pt>
                <c:pt idx="11">
                  <c:v>0</c:v>
                </c:pt>
                <c:pt idx="12">
                  <c:v>18391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E8-4FA3-9142-739AB1A9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E8-4FA3-9142-739AB1A9DDA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E8-4FA3-9142-739AB1A9DDA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E8-4FA3-9142-739AB1A9DDA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E8-4FA3-9142-739AB1A9DDA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E8-4FA3-9142-739AB1A9DDA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E8-4FA3-9142-739AB1A9DDA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E8-4FA3-9142-739AB1A9DDA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E8-4FA3-9142-739AB1A9DDA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E8-4FA3-9142-739AB1A9DDA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E8-4FA3-9142-739AB1A9DDA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E8-4FA3-9142-739AB1A9DDA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E8-4FA3-9142-739AB1A9DDA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E8-4FA3-9142-739AB1A9DDAE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-0.17008939357332686</c:v>
                </c:pt>
                <c:pt idx="1">
                  <c:v>-0.18030164533820836</c:v>
                </c:pt>
                <c:pt idx="2">
                  <c:v>8.4321120689655249E-2</c:v>
                </c:pt>
                <c:pt idx="3">
                  <c:v>-0.24810964083175802</c:v>
                </c:pt>
                <c:pt idx="4">
                  <c:v>0.43317972350230405</c:v>
                </c:pt>
                <c:pt idx="5">
                  <c:v>0</c:v>
                </c:pt>
                <c:pt idx="6">
                  <c:v>1.3256704980842913</c:v>
                </c:pt>
                <c:pt idx="7">
                  <c:v>-0.16282642089093702</c:v>
                </c:pt>
                <c:pt idx="8">
                  <c:v>0.39609236234458267</c:v>
                </c:pt>
                <c:pt idx="9">
                  <c:v>1.6658733936220749E-2</c:v>
                </c:pt>
                <c:pt idx="10">
                  <c:v>0</c:v>
                </c:pt>
                <c:pt idx="11">
                  <c:v>0</c:v>
                </c:pt>
                <c:pt idx="12">
                  <c:v>-3.5302140159462869E-2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E8-4FA3-9142-739AB1A9DDAE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-0.25130775937227545</c:v>
                </c:pt>
                <c:pt idx="1">
                  <c:v>-0.29110671936758892</c:v>
                </c:pt>
                <c:pt idx="2">
                  <c:v>-0.14561664190193169</c:v>
                </c:pt>
                <c:pt idx="3">
                  <c:v>-0.26749539594843463</c:v>
                </c:pt>
                <c:pt idx="4">
                  <c:v>-0.75703125000000004</c:v>
                </c:pt>
                <c:pt idx="5">
                  <c:v>-0.43324937027707811</c:v>
                </c:pt>
                <c:pt idx="6">
                  <c:v>7.7196095829636269E-2</c:v>
                </c:pt>
                <c:pt idx="7">
                  <c:v>-2.6785714285714302E-2</c:v>
                </c:pt>
                <c:pt idx="8">
                  <c:v>-0.11784511784511786</c:v>
                </c:pt>
                <c:pt idx="9">
                  <c:v>-1.9733822854520411E-2</c:v>
                </c:pt>
                <c:pt idx="10">
                  <c:v>0</c:v>
                </c:pt>
                <c:pt idx="11">
                  <c:v>0</c:v>
                </c:pt>
                <c:pt idx="12">
                  <c:v>-0.25367259151042931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E8-4FA3-9142-739AB1A9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81-42A4-B264-7ED9DA54F0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5128</c:v>
                </c:pt>
                <c:pt idx="1">
                  <c:v>4340</c:v>
                </c:pt>
                <c:pt idx="2">
                  <c:v>4954</c:v>
                </c:pt>
                <c:pt idx="3">
                  <c:v>2353</c:v>
                </c:pt>
                <c:pt idx="4">
                  <c:v>588</c:v>
                </c:pt>
                <c:pt idx="5">
                  <c:v>1107</c:v>
                </c:pt>
                <c:pt idx="6">
                  <c:v>620</c:v>
                </c:pt>
                <c:pt idx="7">
                  <c:v>677</c:v>
                </c:pt>
                <c:pt idx="8">
                  <c:v>586</c:v>
                </c:pt>
                <c:pt idx="9">
                  <c:v>3682</c:v>
                </c:pt>
                <c:pt idx="10">
                  <c:v>5260</c:v>
                </c:pt>
                <c:pt idx="11">
                  <c:v>6251</c:v>
                </c:pt>
                <c:pt idx="12">
                  <c:v>35546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1-42A4-B264-7ED9DA54F015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81-42A4-B264-7ED9DA54F015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1897</c:v>
                </c:pt>
                <c:pt idx="1">
                  <c:v>1725</c:v>
                </c:pt>
                <c:pt idx="2">
                  <c:v>2166</c:v>
                </c:pt>
                <c:pt idx="3">
                  <c:v>1648</c:v>
                </c:pt>
                <c:pt idx="4">
                  <c:v>211</c:v>
                </c:pt>
                <c:pt idx="5">
                  <c:v>298</c:v>
                </c:pt>
                <c:pt idx="6">
                  <c:v>242</c:v>
                </c:pt>
                <c:pt idx="7">
                  <c:v>287</c:v>
                </c:pt>
                <c:pt idx="8">
                  <c:v>382</c:v>
                </c:pt>
                <c:pt idx="9">
                  <c:v>2204</c:v>
                </c:pt>
                <c:pt idx="10">
                  <c:v>4737</c:v>
                </c:pt>
                <c:pt idx="11">
                  <c:v>3908</c:v>
                </c:pt>
                <c:pt idx="12">
                  <c:v>19705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1-42A4-B264-7ED9DA54F015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81-42A4-B264-7ED9DA54F0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4811</c:v>
                </c:pt>
                <c:pt idx="1">
                  <c:v>3291</c:v>
                </c:pt>
                <c:pt idx="2">
                  <c:v>2951</c:v>
                </c:pt>
                <c:pt idx="3">
                  <c:v>1900</c:v>
                </c:pt>
                <c:pt idx="4">
                  <c:v>280</c:v>
                </c:pt>
                <c:pt idx="5">
                  <c:v>429</c:v>
                </c:pt>
                <c:pt idx="6">
                  <c:v>391</c:v>
                </c:pt>
                <c:pt idx="7">
                  <c:v>383</c:v>
                </c:pt>
                <c:pt idx="8">
                  <c:v>399</c:v>
                </c:pt>
                <c:pt idx="9">
                  <c:v>2388</c:v>
                </c:pt>
                <c:pt idx="10">
                  <c:v>3933</c:v>
                </c:pt>
                <c:pt idx="11">
                  <c:v>4511</c:v>
                </c:pt>
                <c:pt idx="12">
                  <c:v>25667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81-42A4-B264-7ED9DA54F015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81-42A4-B264-7ED9DA54F0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81-42A4-B264-7ED9DA54F0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4085</c:v>
                </c:pt>
                <c:pt idx="1">
                  <c:v>3554</c:v>
                </c:pt>
                <c:pt idx="2">
                  <c:v>3964</c:v>
                </c:pt>
                <c:pt idx="3">
                  <c:v>1351</c:v>
                </c:pt>
                <c:pt idx="4">
                  <c:v>163</c:v>
                </c:pt>
                <c:pt idx="5">
                  <c:v>233</c:v>
                </c:pt>
                <c:pt idx="6">
                  <c:v>247</c:v>
                </c:pt>
                <c:pt idx="7">
                  <c:v>201</c:v>
                </c:pt>
                <c:pt idx="8">
                  <c:v>175</c:v>
                </c:pt>
                <c:pt idx="9">
                  <c:v>2268</c:v>
                </c:pt>
                <c:pt idx="10">
                  <c:v>0</c:v>
                </c:pt>
                <c:pt idx="11">
                  <c:v>0</c:v>
                </c:pt>
                <c:pt idx="12">
                  <c:v>16241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81-42A4-B264-7ED9DA54F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81-42A4-B264-7ED9DA54F0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81-42A4-B264-7ED9DA54F0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81-42A4-B264-7ED9DA54F0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81-42A4-B264-7ED9DA54F0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81-42A4-B264-7ED9DA54F0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81-42A4-B264-7ED9DA54F0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81-42A4-B264-7ED9DA54F0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81-42A4-B264-7ED9DA54F0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81-42A4-B264-7ED9DA54F0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81-42A4-B264-7ED9DA54F0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81-42A4-B264-7ED9DA54F0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81-42A4-B264-7ED9DA54F0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81-42A4-B264-7ED9DA54F015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-0.15090417792558719</c:v>
                </c:pt>
                <c:pt idx="1">
                  <c:v>7.9914919477362512E-2</c:v>
                </c:pt>
                <c:pt idx="2">
                  <c:v>0.34327346662148428</c:v>
                </c:pt>
                <c:pt idx="3">
                  <c:v>-0.28894736842105262</c:v>
                </c:pt>
                <c:pt idx="4">
                  <c:v>-0.41785714285714282</c:v>
                </c:pt>
                <c:pt idx="5">
                  <c:v>-0.45687645687645684</c:v>
                </c:pt>
                <c:pt idx="6">
                  <c:v>-0.36828644501278773</c:v>
                </c:pt>
                <c:pt idx="7">
                  <c:v>-0.47519582245430814</c:v>
                </c:pt>
                <c:pt idx="8">
                  <c:v>-0.56140350877192979</c:v>
                </c:pt>
                <c:pt idx="9">
                  <c:v>-5.0251256281407031E-2</c:v>
                </c:pt>
                <c:pt idx="10">
                  <c:v>0</c:v>
                </c:pt>
                <c:pt idx="11">
                  <c:v>0</c:v>
                </c:pt>
                <c:pt idx="12">
                  <c:v>-5.7016779887359981E-2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81-42A4-B264-7ED9DA54F015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-0.20339313572542905</c:v>
                </c:pt>
                <c:pt idx="1">
                  <c:v>-0.18110599078341016</c:v>
                </c:pt>
                <c:pt idx="2">
                  <c:v>-0.19983851433185307</c:v>
                </c:pt>
                <c:pt idx="3">
                  <c:v>-0.42583935401614958</c:v>
                </c:pt>
                <c:pt idx="4">
                  <c:v>-0.72278911564625847</c:v>
                </c:pt>
                <c:pt idx="5">
                  <c:v>-0.78952122854561879</c:v>
                </c:pt>
                <c:pt idx="6">
                  <c:v>-0.60161290322580641</c:v>
                </c:pt>
                <c:pt idx="7">
                  <c:v>-0.70310192023633677</c:v>
                </c:pt>
                <c:pt idx="8">
                  <c:v>-0.70136518771331058</c:v>
                </c:pt>
                <c:pt idx="9">
                  <c:v>-0.38403041825095052</c:v>
                </c:pt>
                <c:pt idx="10">
                  <c:v>0</c:v>
                </c:pt>
                <c:pt idx="11">
                  <c:v>0</c:v>
                </c:pt>
                <c:pt idx="12">
                  <c:v>-0.32427709590180986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81-42A4-B264-7ED9DA54F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F-483A-8FDE-62522CFD773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131427</c:v>
                </c:pt>
                <c:pt idx="1">
                  <c:v>129821</c:v>
                </c:pt>
                <c:pt idx="2">
                  <c:v>155039</c:v>
                </c:pt>
                <c:pt idx="3">
                  <c:v>154790</c:v>
                </c:pt>
                <c:pt idx="4">
                  <c:v>147295</c:v>
                </c:pt>
                <c:pt idx="5">
                  <c:v>151143</c:v>
                </c:pt>
                <c:pt idx="6">
                  <c:v>155735</c:v>
                </c:pt>
                <c:pt idx="7">
                  <c:v>164814</c:v>
                </c:pt>
                <c:pt idx="8">
                  <c:v>136766</c:v>
                </c:pt>
                <c:pt idx="9">
                  <c:v>158662</c:v>
                </c:pt>
                <c:pt idx="10">
                  <c:v>136028</c:v>
                </c:pt>
                <c:pt idx="11">
                  <c:v>141195</c:v>
                </c:pt>
                <c:pt idx="12">
                  <c:v>1762715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F-483A-8FDE-62522CFD7735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F-483A-8FDE-62522CFD7735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99949</c:v>
                </c:pt>
                <c:pt idx="1">
                  <c:v>130897</c:v>
                </c:pt>
                <c:pt idx="2">
                  <c:v>140303</c:v>
                </c:pt>
                <c:pt idx="3">
                  <c:v>166226</c:v>
                </c:pt>
                <c:pt idx="4">
                  <c:v>145846</c:v>
                </c:pt>
                <c:pt idx="5">
                  <c:v>144989</c:v>
                </c:pt>
                <c:pt idx="6">
                  <c:v>164843</c:v>
                </c:pt>
                <c:pt idx="7">
                  <c:v>164674</c:v>
                </c:pt>
                <c:pt idx="8">
                  <c:v>140395</c:v>
                </c:pt>
                <c:pt idx="9">
                  <c:v>159273</c:v>
                </c:pt>
                <c:pt idx="10">
                  <c:v>145679</c:v>
                </c:pt>
                <c:pt idx="11">
                  <c:v>153975</c:v>
                </c:pt>
                <c:pt idx="12">
                  <c:v>1757049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F-483A-8FDE-62522CFD7735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DF-483A-8FDE-62522CFD773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DF-483A-8FDE-62522CFD7735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DF-483A-8FDE-62522CFD77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6DF-483A-8FDE-62522CFD773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150925</c:v>
                </c:pt>
                <c:pt idx="1">
                  <c:v>154587</c:v>
                </c:pt>
                <c:pt idx="2">
                  <c:v>175927</c:v>
                </c:pt>
                <c:pt idx="3">
                  <c:v>158852</c:v>
                </c:pt>
                <c:pt idx="4">
                  <c:v>161561</c:v>
                </c:pt>
                <c:pt idx="5">
                  <c:v>157065</c:v>
                </c:pt>
                <c:pt idx="6">
                  <c:v>166795</c:v>
                </c:pt>
                <c:pt idx="7">
                  <c:v>175399</c:v>
                </c:pt>
                <c:pt idx="8">
                  <c:v>148572</c:v>
                </c:pt>
                <c:pt idx="9">
                  <c:v>172855</c:v>
                </c:pt>
                <c:pt idx="10">
                  <c:v>0</c:v>
                </c:pt>
                <c:pt idx="11">
                  <c:v>0</c:v>
                </c:pt>
                <c:pt idx="12">
                  <c:v>1622538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DF-483A-8FDE-62522CFD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F-483A-8FDE-62522CFD77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DF-483A-8FDE-62522CFD77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DF-483A-8FDE-62522CFD77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DF-483A-8FDE-62522CFD77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DF-483A-8FDE-62522CFD77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DF-483A-8FDE-62522CFD77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DF-483A-8FDE-62522CFD77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DF-483A-8FDE-62522CFD77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DF-483A-8FDE-62522CFD77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DF-483A-8FDE-62522CFD77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DF-483A-8FDE-62522CFD77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DF-483A-8FDE-62522CFD77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DF-483A-8FDE-62522CFD7735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8.1109153163994696E-2</c:v>
                </c:pt>
                <c:pt idx="1">
                  <c:v>5.1397673944093114E-2</c:v>
                </c:pt>
                <c:pt idx="2">
                  <c:v>0.14154548934872468</c:v>
                </c:pt>
                <c:pt idx="3">
                  <c:v>-5.2337061894108916E-2</c:v>
                </c:pt>
                <c:pt idx="4">
                  <c:v>7.4744719773823354E-2</c:v>
                </c:pt>
                <c:pt idx="5">
                  <c:v>-1.8112488083888989E-3</c:v>
                </c:pt>
                <c:pt idx="6">
                  <c:v>1.7222557647388781E-2</c:v>
                </c:pt>
                <c:pt idx="7">
                  <c:v>5.0456957370608624E-2</c:v>
                </c:pt>
                <c:pt idx="8">
                  <c:v>-2.936622524776733E-2</c:v>
                </c:pt>
                <c:pt idx="9">
                  <c:v>3.5065108475422768E-3</c:v>
                </c:pt>
                <c:pt idx="10">
                  <c:v>0</c:v>
                </c:pt>
                <c:pt idx="11">
                  <c:v>0</c:v>
                </c:pt>
                <c:pt idx="12">
                  <c:v>3.1946666938029944E-2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DF-483A-8FDE-62522CFD7735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0.14835612164928058</c:v>
                </c:pt>
                <c:pt idx="1">
                  <c:v>0.1907703684303772</c:v>
                </c:pt>
                <c:pt idx="2">
                  <c:v>0.13472739117254373</c:v>
                </c:pt>
                <c:pt idx="3">
                  <c:v>2.6242005297499871E-2</c:v>
                </c:pt>
                <c:pt idx="4">
                  <c:v>9.6853253674598516E-2</c:v>
                </c:pt>
                <c:pt idx="5">
                  <c:v>3.9181437446656586E-2</c:v>
                </c:pt>
                <c:pt idx="6">
                  <c:v>7.1018075577102158E-2</c:v>
                </c:pt>
                <c:pt idx="7">
                  <c:v>6.4223913017098067E-2</c:v>
                </c:pt>
                <c:pt idx="8">
                  <c:v>8.6322624043987606E-2</c:v>
                </c:pt>
                <c:pt idx="9">
                  <c:v>8.9454311681435916E-2</c:v>
                </c:pt>
                <c:pt idx="10">
                  <c:v>0</c:v>
                </c:pt>
                <c:pt idx="11">
                  <c:v>0</c:v>
                </c:pt>
                <c:pt idx="12">
                  <c:v>9.2256302962250958E-2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DF-483A-8FDE-62522CFD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E-4114-BB1D-D65F0B6A775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103762</c:v>
                </c:pt>
                <c:pt idx="1">
                  <c:v>101610</c:v>
                </c:pt>
                <c:pt idx="2">
                  <c:v>120181</c:v>
                </c:pt>
                <c:pt idx="3">
                  <c:v>115932</c:v>
                </c:pt>
                <c:pt idx="4">
                  <c:v>113491</c:v>
                </c:pt>
                <c:pt idx="5">
                  <c:v>114202</c:v>
                </c:pt>
                <c:pt idx="6">
                  <c:v>118640</c:v>
                </c:pt>
                <c:pt idx="7">
                  <c:v>127392</c:v>
                </c:pt>
                <c:pt idx="8">
                  <c:v>108328</c:v>
                </c:pt>
                <c:pt idx="9">
                  <c:v>127037</c:v>
                </c:pt>
                <c:pt idx="10">
                  <c:v>108022</c:v>
                </c:pt>
                <c:pt idx="11">
                  <c:v>112755</c:v>
                </c:pt>
                <c:pt idx="12">
                  <c:v>1371352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E-4114-BB1D-D65F0B6A775C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6E-4114-BB1D-D65F0B6A775C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86205</c:v>
                </c:pt>
                <c:pt idx="1">
                  <c:v>113659</c:v>
                </c:pt>
                <c:pt idx="2">
                  <c:v>123375</c:v>
                </c:pt>
                <c:pt idx="3">
                  <c:v>141494</c:v>
                </c:pt>
                <c:pt idx="4">
                  <c:v>125144</c:v>
                </c:pt>
                <c:pt idx="5">
                  <c:v>123799</c:v>
                </c:pt>
                <c:pt idx="6">
                  <c:v>138653</c:v>
                </c:pt>
                <c:pt idx="7">
                  <c:v>138022</c:v>
                </c:pt>
                <c:pt idx="8">
                  <c:v>116996</c:v>
                </c:pt>
                <c:pt idx="9">
                  <c:v>135198</c:v>
                </c:pt>
                <c:pt idx="10">
                  <c:v>121503</c:v>
                </c:pt>
                <c:pt idx="11">
                  <c:v>126581</c:v>
                </c:pt>
                <c:pt idx="12">
                  <c:v>1490629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6E-4114-BB1D-D65F0B6A775C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6E-4114-BB1D-D65F0B6A775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115960</c:v>
                </c:pt>
                <c:pt idx="1">
                  <c:v>120680</c:v>
                </c:pt>
                <c:pt idx="2">
                  <c:v>124592</c:v>
                </c:pt>
                <c:pt idx="3">
                  <c:v>137810</c:v>
                </c:pt>
                <c:pt idx="4">
                  <c:v>124155</c:v>
                </c:pt>
                <c:pt idx="5">
                  <c:v>127951</c:v>
                </c:pt>
                <c:pt idx="6">
                  <c:v>133653</c:v>
                </c:pt>
                <c:pt idx="7">
                  <c:v>134916</c:v>
                </c:pt>
                <c:pt idx="8">
                  <c:v>125237</c:v>
                </c:pt>
                <c:pt idx="9">
                  <c:v>143593</c:v>
                </c:pt>
                <c:pt idx="10">
                  <c:v>124720</c:v>
                </c:pt>
                <c:pt idx="11">
                  <c:v>129836</c:v>
                </c:pt>
                <c:pt idx="12">
                  <c:v>1543103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6E-4114-BB1D-D65F0B6A775C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6E-4114-BB1D-D65F0B6A77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6E-4114-BB1D-D65F0B6A775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122914</c:v>
                </c:pt>
                <c:pt idx="1">
                  <c:v>124180</c:v>
                </c:pt>
                <c:pt idx="2">
                  <c:v>142017</c:v>
                </c:pt>
                <c:pt idx="3">
                  <c:v>130927</c:v>
                </c:pt>
                <c:pt idx="4">
                  <c:v>132737</c:v>
                </c:pt>
                <c:pt idx="5">
                  <c:v>129241</c:v>
                </c:pt>
                <c:pt idx="6">
                  <c:v>133668</c:v>
                </c:pt>
                <c:pt idx="7">
                  <c:v>143446</c:v>
                </c:pt>
                <c:pt idx="8">
                  <c:v>121062</c:v>
                </c:pt>
                <c:pt idx="9">
                  <c:v>140283</c:v>
                </c:pt>
                <c:pt idx="10">
                  <c:v>0</c:v>
                </c:pt>
                <c:pt idx="11">
                  <c:v>0</c:v>
                </c:pt>
                <c:pt idx="12">
                  <c:v>1320475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6E-4114-BB1D-D65F0B6A7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6E-4114-BB1D-D65F0B6A77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6E-4114-BB1D-D65F0B6A77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6E-4114-BB1D-D65F0B6A77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6E-4114-BB1D-D65F0B6A77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6E-4114-BB1D-D65F0B6A77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6E-4114-BB1D-D65F0B6A77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6E-4114-BB1D-D65F0B6A77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6E-4114-BB1D-D65F0B6A77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6E-4114-BB1D-D65F0B6A77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6E-4114-BB1D-D65F0B6A77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6E-4114-BB1D-D65F0B6A77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6E-4114-BB1D-D65F0B6A77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6E-4114-BB1D-D65F0B6A775C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5.9968954812004149E-2</c:v>
                </c:pt>
                <c:pt idx="1">
                  <c:v>2.9002320185614883E-2</c:v>
                </c:pt>
                <c:pt idx="2">
                  <c:v>0.13985649158854496</c:v>
                </c:pt>
                <c:pt idx="3">
                  <c:v>-4.9945577244031591E-2</c:v>
                </c:pt>
                <c:pt idx="4">
                  <c:v>6.9123273327695189E-2</c:v>
                </c:pt>
                <c:pt idx="5">
                  <c:v>1.0081984509695108E-2</c:v>
                </c:pt>
                <c:pt idx="6">
                  <c:v>1.1223092635415099E-4</c:v>
                </c:pt>
                <c:pt idx="7">
                  <c:v>6.3224524889560874E-2</c:v>
                </c:pt>
                <c:pt idx="8">
                  <c:v>-3.3336793439638468E-2</c:v>
                </c:pt>
                <c:pt idx="9">
                  <c:v>-2.3051262944572493E-2</c:v>
                </c:pt>
                <c:pt idx="10">
                  <c:v>0</c:v>
                </c:pt>
                <c:pt idx="11">
                  <c:v>0</c:v>
                </c:pt>
                <c:pt idx="12">
                  <c:v>2.4778296794761845E-2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6E-4114-BB1D-D65F0B6A775C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0.18457624178408283</c:v>
                </c:pt>
                <c:pt idx="1">
                  <c:v>0.22212380671193777</c:v>
                </c:pt>
                <c:pt idx="2">
                  <c:v>0.18169261364109146</c:v>
                </c:pt>
                <c:pt idx="3">
                  <c:v>0.12934306317496458</c:v>
                </c:pt>
                <c:pt idx="4">
                  <c:v>0.16958172894766976</c:v>
                </c:pt>
                <c:pt idx="5">
                  <c:v>0.13168771124848955</c:v>
                </c:pt>
                <c:pt idx="6">
                  <c:v>0.12666891436277816</c:v>
                </c:pt>
                <c:pt idx="7">
                  <c:v>0.12602047224315505</c:v>
                </c:pt>
                <c:pt idx="8">
                  <c:v>0.11755040248135296</c:v>
                </c:pt>
                <c:pt idx="9">
                  <c:v>0.10426883506380036</c:v>
                </c:pt>
                <c:pt idx="10">
                  <c:v>0</c:v>
                </c:pt>
                <c:pt idx="11">
                  <c:v>0</c:v>
                </c:pt>
                <c:pt idx="12">
                  <c:v>0.14766529778588966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6E-4114-BB1D-D65F0B6A7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0-4353-9F92-676481A8493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85879</c:v>
                </c:pt>
                <c:pt idx="1">
                  <c:v>85984</c:v>
                </c:pt>
                <c:pt idx="2">
                  <c:v>100308</c:v>
                </c:pt>
                <c:pt idx="3">
                  <c:v>95760</c:v>
                </c:pt>
                <c:pt idx="4">
                  <c:v>93420</c:v>
                </c:pt>
                <c:pt idx="5">
                  <c:v>96008</c:v>
                </c:pt>
                <c:pt idx="6">
                  <c:v>100301</c:v>
                </c:pt>
                <c:pt idx="7">
                  <c:v>108308</c:v>
                </c:pt>
                <c:pt idx="8">
                  <c:v>92717</c:v>
                </c:pt>
                <c:pt idx="9">
                  <c:v>108418</c:v>
                </c:pt>
                <c:pt idx="10">
                  <c:v>92532</c:v>
                </c:pt>
                <c:pt idx="11">
                  <c:v>97485</c:v>
                </c:pt>
                <c:pt idx="12">
                  <c:v>1157120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0-4353-9F92-676481A84935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50-4353-9F92-676481A84935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77462</c:v>
                </c:pt>
                <c:pt idx="1">
                  <c:v>101190</c:v>
                </c:pt>
                <c:pt idx="2">
                  <c:v>109531</c:v>
                </c:pt>
                <c:pt idx="3">
                  <c:v>126772</c:v>
                </c:pt>
                <c:pt idx="4">
                  <c:v>113457</c:v>
                </c:pt>
                <c:pt idx="5">
                  <c:v>110209</c:v>
                </c:pt>
                <c:pt idx="6">
                  <c:v>123042</c:v>
                </c:pt>
                <c:pt idx="7">
                  <c:v>121901</c:v>
                </c:pt>
                <c:pt idx="8">
                  <c:v>103802</c:v>
                </c:pt>
                <c:pt idx="9">
                  <c:v>119950</c:v>
                </c:pt>
                <c:pt idx="10">
                  <c:v>107416</c:v>
                </c:pt>
                <c:pt idx="11">
                  <c:v>110632</c:v>
                </c:pt>
                <c:pt idx="12">
                  <c:v>1325364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50-4353-9F92-676481A84935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0-4353-9F92-676481A8493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102022</c:v>
                </c:pt>
                <c:pt idx="1">
                  <c:v>107203</c:v>
                </c:pt>
                <c:pt idx="2">
                  <c:v>110890</c:v>
                </c:pt>
                <c:pt idx="3">
                  <c:v>123429</c:v>
                </c:pt>
                <c:pt idx="4">
                  <c:v>111213</c:v>
                </c:pt>
                <c:pt idx="5">
                  <c:v>114600</c:v>
                </c:pt>
                <c:pt idx="6">
                  <c:v>118946</c:v>
                </c:pt>
                <c:pt idx="7">
                  <c:v>120435</c:v>
                </c:pt>
                <c:pt idx="8">
                  <c:v>112485</c:v>
                </c:pt>
                <c:pt idx="9">
                  <c:v>128570</c:v>
                </c:pt>
                <c:pt idx="10">
                  <c:v>111535</c:v>
                </c:pt>
                <c:pt idx="11">
                  <c:v>116159</c:v>
                </c:pt>
                <c:pt idx="12">
                  <c:v>1377487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50-4353-9F92-676481A84935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50-4353-9F92-676481A849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150-4353-9F92-676481A8493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111169</c:v>
                </c:pt>
                <c:pt idx="1">
                  <c:v>111828</c:v>
                </c:pt>
                <c:pt idx="2">
                  <c:v>127256</c:v>
                </c:pt>
                <c:pt idx="3">
                  <c:v>117947</c:v>
                </c:pt>
                <c:pt idx="4">
                  <c:v>119801</c:v>
                </c:pt>
                <c:pt idx="5">
                  <c:v>117142</c:v>
                </c:pt>
                <c:pt idx="6">
                  <c:v>120238</c:v>
                </c:pt>
                <c:pt idx="7">
                  <c:v>130238</c:v>
                </c:pt>
                <c:pt idx="8">
                  <c:v>109297</c:v>
                </c:pt>
                <c:pt idx="9">
                  <c:v>127297</c:v>
                </c:pt>
                <c:pt idx="10">
                  <c:v>0</c:v>
                </c:pt>
                <c:pt idx="11">
                  <c:v>0</c:v>
                </c:pt>
                <c:pt idx="12">
                  <c:v>1192213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50-4353-9F92-676481A84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50-4353-9F92-676481A849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50-4353-9F92-676481A849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50-4353-9F92-676481A849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50-4353-9F92-676481A849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50-4353-9F92-676481A849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50-4353-9F92-676481A849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50-4353-9F92-676481A849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50-4353-9F92-676481A849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50-4353-9F92-676481A849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50-4353-9F92-676481A849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50-4353-9F92-676481A849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50-4353-9F92-676481A849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50-4353-9F92-676481A84935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8.9657132775283754E-2</c:v>
                </c:pt>
                <c:pt idx="1">
                  <c:v>4.3142449371752711E-2</c:v>
                </c:pt>
                <c:pt idx="2">
                  <c:v>0.14758769952204887</c:v>
                </c:pt>
                <c:pt idx="3">
                  <c:v>-4.4414197635887831E-2</c:v>
                </c:pt>
                <c:pt idx="4">
                  <c:v>7.7221188170447652E-2</c:v>
                </c:pt>
                <c:pt idx="5">
                  <c:v>2.218150087260029E-2</c:v>
                </c:pt>
                <c:pt idx="6">
                  <c:v>1.0862071864543577E-2</c:v>
                </c:pt>
                <c:pt idx="7">
                  <c:v>8.1396603977249127E-2</c:v>
                </c:pt>
                <c:pt idx="8">
                  <c:v>-2.8341556651998001E-2</c:v>
                </c:pt>
                <c:pt idx="9">
                  <c:v>-9.9012211246791715E-3</c:v>
                </c:pt>
                <c:pt idx="10">
                  <c:v>0</c:v>
                </c:pt>
                <c:pt idx="11">
                  <c:v>0</c:v>
                </c:pt>
                <c:pt idx="12">
                  <c:v>3.6893597369265674E-2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50-4353-9F92-676481A84935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0.29448409972170153</c:v>
                </c:pt>
                <c:pt idx="1">
                  <c:v>0.30056754745068859</c:v>
                </c:pt>
                <c:pt idx="2">
                  <c:v>0.26865255014555167</c:v>
                </c:pt>
                <c:pt idx="3">
                  <c:v>0.23169381787802834</c:v>
                </c:pt>
                <c:pt idx="4">
                  <c:v>0.28239135088846079</c:v>
                </c:pt>
                <c:pt idx="5">
                  <c:v>0.22012748937588533</c:v>
                </c:pt>
                <c:pt idx="6">
                  <c:v>0.19877169719145371</c:v>
                </c:pt>
                <c:pt idx="7">
                  <c:v>0.20247811795989223</c:v>
                </c:pt>
                <c:pt idx="8">
                  <c:v>0.17882373243310279</c:v>
                </c:pt>
                <c:pt idx="9">
                  <c:v>0.17413160176354481</c:v>
                </c:pt>
                <c:pt idx="10">
                  <c:v>0</c:v>
                </c:pt>
                <c:pt idx="11">
                  <c:v>0</c:v>
                </c:pt>
                <c:pt idx="12">
                  <c:v>0.23276734742835048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150-4353-9F92-676481A84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A4-4A3E-AE4C-24148079428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17883</c:v>
                </c:pt>
                <c:pt idx="1">
                  <c:v>15626</c:v>
                </c:pt>
                <c:pt idx="2">
                  <c:v>19873</c:v>
                </c:pt>
                <c:pt idx="3">
                  <c:v>20172</c:v>
                </c:pt>
                <c:pt idx="4">
                  <c:v>20071</c:v>
                </c:pt>
                <c:pt idx="5">
                  <c:v>18194</c:v>
                </c:pt>
                <c:pt idx="6">
                  <c:v>18339</c:v>
                </c:pt>
                <c:pt idx="7">
                  <c:v>19084</c:v>
                </c:pt>
                <c:pt idx="8">
                  <c:v>15611</c:v>
                </c:pt>
                <c:pt idx="9">
                  <c:v>18619</c:v>
                </c:pt>
                <c:pt idx="10">
                  <c:v>15490</c:v>
                </c:pt>
                <c:pt idx="11">
                  <c:v>15270</c:v>
                </c:pt>
                <c:pt idx="12">
                  <c:v>214232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4-4A3E-AE4C-24148079428D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A4-4A3E-AE4C-24148079428D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8743</c:v>
                </c:pt>
                <c:pt idx="1">
                  <c:v>12469</c:v>
                </c:pt>
                <c:pt idx="2">
                  <c:v>13844</c:v>
                </c:pt>
                <c:pt idx="3">
                  <c:v>14722</c:v>
                </c:pt>
                <c:pt idx="4">
                  <c:v>11687</c:v>
                </c:pt>
                <c:pt idx="5">
                  <c:v>13590</c:v>
                </c:pt>
                <c:pt idx="6">
                  <c:v>15611</c:v>
                </c:pt>
                <c:pt idx="7">
                  <c:v>16121</c:v>
                </c:pt>
                <c:pt idx="8">
                  <c:v>13194</c:v>
                </c:pt>
                <c:pt idx="9">
                  <c:v>15248</c:v>
                </c:pt>
                <c:pt idx="10">
                  <c:v>14087</c:v>
                </c:pt>
                <c:pt idx="11">
                  <c:v>15949</c:v>
                </c:pt>
                <c:pt idx="12">
                  <c:v>165265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A4-4A3E-AE4C-24148079428D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A4-4A3E-AE4C-24148079428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13938</c:v>
                </c:pt>
                <c:pt idx="1">
                  <c:v>13477</c:v>
                </c:pt>
                <c:pt idx="2">
                  <c:v>13702</c:v>
                </c:pt>
                <c:pt idx="3">
                  <c:v>14381</c:v>
                </c:pt>
                <c:pt idx="4">
                  <c:v>12942</c:v>
                </c:pt>
                <c:pt idx="5">
                  <c:v>13351</c:v>
                </c:pt>
                <c:pt idx="6">
                  <c:v>14707</c:v>
                </c:pt>
                <c:pt idx="7">
                  <c:v>14481</c:v>
                </c:pt>
                <c:pt idx="8">
                  <c:v>12752</c:v>
                </c:pt>
                <c:pt idx="9">
                  <c:v>15023</c:v>
                </c:pt>
                <c:pt idx="10">
                  <c:v>13185</c:v>
                </c:pt>
                <c:pt idx="11">
                  <c:v>13677</c:v>
                </c:pt>
                <c:pt idx="12">
                  <c:v>165616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A4-4A3E-AE4C-24148079428D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A4-4A3E-AE4C-2414807942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A4-4A3E-AE4C-24148079428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11745</c:v>
                </c:pt>
                <c:pt idx="1">
                  <c:v>12352</c:v>
                </c:pt>
                <c:pt idx="2">
                  <c:v>14761</c:v>
                </c:pt>
                <c:pt idx="3">
                  <c:v>12980</c:v>
                </c:pt>
                <c:pt idx="4">
                  <c:v>12936</c:v>
                </c:pt>
                <c:pt idx="5">
                  <c:v>12099</c:v>
                </c:pt>
                <c:pt idx="6">
                  <c:v>13430</c:v>
                </c:pt>
                <c:pt idx="7">
                  <c:v>13208</c:v>
                </c:pt>
                <c:pt idx="8">
                  <c:v>11765</c:v>
                </c:pt>
                <c:pt idx="9">
                  <c:v>12986</c:v>
                </c:pt>
                <c:pt idx="10">
                  <c:v>0</c:v>
                </c:pt>
                <c:pt idx="11">
                  <c:v>0</c:v>
                </c:pt>
                <c:pt idx="12">
                  <c:v>128262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A4-4A3E-AE4C-241480794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A4-4A3E-AE4C-2414807942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A4-4A3E-AE4C-2414807942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A4-4A3E-AE4C-2414807942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A4-4A3E-AE4C-2414807942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A4-4A3E-AE4C-2414807942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A4-4A3E-AE4C-2414807942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A4-4A3E-AE4C-2414807942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A4-4A3E-AE4C-2414807942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A4-4A3E-AE4C-2414807942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A4-4A3E-AE4C-2414807942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A4-4A3E-AE4C-2414807942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A4-4A3E-AE4C-2414807942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A4-4A3E-AE4C-24148079428D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-0.15733964700817904</c:v>
                </c:pt>
                <c:pt idx="1">
                  <c:v>-8.3475550938636234E-2</c:v>
                </c:pt>
                <c:pt idx="2">
                  <c:v>7.7287987155159721E-2</c:v>
                </c:pt>
                <c:pt idx="3">
                  <c:v>-9.7420207217856936E-2</c:v>
                </c:pt>
                <c:pt idx="4">
                  <c:v>-4.6360686138158247E-4</c:v>
                </c:pt>
                <c:pt idx="5">
                  <c:v>-9.3775747135046106E-2</c:v>
                </c:pt>
                <c:pt idx="6">
                  <c:v>-8.6829400965526604E-2</c:v>
                </c:pt>
                <c:pt idx="7">
                  <c:v>-8.790829362613084E-2</c:v>
                </c:pt>
                <c:pt idx="8">
                  <c:v>-7.7399623588456756E-2</c:v>
                </c:pt>
                <c:pt idx="9">
                  <c:v>-0.13559209212540768</c:v>
                </c:pt>
                <c:pt idx="10">
                  <c:v>0</c:v>
                </c:pt>
                <c:pt idx="11">
                  <c:v>0</c:v>
                </c:pt>
                <c:pt idx="12">
                  <c:v>-7.5615838101964594E-2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A4-4A3E-AE4C-24148079428D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-0.34323100150981378</c:v>
                </c:pt>
                <c:pt idx="1">
                  <c:v>-0.20952259055420452</c:v>
                </c:pt>
                <c:pt idx="2">
                  <c:v>-0.25723343229507367</c:v>
                </c:pt>
                <c:pt idx="3">
                  <c:v>-0.35653380924053146</c:v>
                </c:pt>
                <c:pt idx="4">
                  <c:v>-0.35548801753774106</c:v>
                </c:pt>
                <c:pt idx="5">
                  <c:v>-0.33500054963174675</c:v>
                </c:pt>
                <c:pt idx="6">
                  <c:v>-0.26768089863133215</c:v>
                </c:pt>
                <c:pt idx="7">
                  <c:v>-0.30790190735694822</c:v>
                </c:pt>
                <c:pt idx="8">
                  <c:v>-0.24636474280955734</c:v>
                </c:pt>
                <c:pt idx="9">
                  <c:v>-0.30254041570438794</c:v>
                </c:pt>
                <c:pt idx="10">
                  <c:v>0</c:v>
                </c:pt>
                <c:pt idx="11">
                  <c:v>0</c:v>
                </c:pt>
                <c:pt idx="12">
                  <c:v>-0.30091785122525505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A4-4A3E-AE4C-241480794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6-4519-983D-8986A340B01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27665</c:v>
                </c:pt>
                <c:pt idx="1">
                  <c:v>28211</c:v>
                </c:pt>
                <c:pt idx="2">
                  <c:v>34858</c:v>
                </c:pt>
                <c:pt idx="3">
                  <c:v>38858</c:v>
                </c:pt>
                <c:pt idx="4">
                  <c:v>33804</c:v>
                </c:pt>
                <c:pt idx="5">
                  <c:v>36941</c:v>
                </c:pt>
                <c:pt idx="6">
                  <c:v>37095</c:v>
                </c:pt>
                <c:pt idx="7">
                  <c:v>37422</c:v>
                </c:pt>
                <c:pt idx="8">
                  <c:v>28438</c:v>
                </c:pt>
                <c:pt idx="9">
                  <c:v>31625</c:v>
                </c:pt>
                <c:pt idx="10">
                  <c:v>28006</c:v>
                </c:pt>
                <c:pt idx="11">
                  <c:v>28440</c:v>
                </c:pt>
                <c:pt idx="12">
                  <c:v>391363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6-4519-983D-8986A340B011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6-4519-983D-8986A340B011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13744</c:v>
                </c:pt>
                <c:pt idx="1">
                  <c:v>17238</c:v>
                </c:pt>
                <c:pt idx="2">
                  <c:v>16928</c:v>
                </c:pt>
                <c:pt idx="3">
                  <c:v>24732</c:v>
                </c:pt>
                <c:pt idx="4">
                  <c:v>20702</c:v>
                </c:pt>
                <c:pt idx="5">
                  <c:v>21190</c:v>
                </c:pt>
                <c:pt idx="6">
                  <c:v>26190</c:v>
                </c:pt>
                <c:pt idx="7">
                  <c:v>26652</c:v>
                </c:pt>
                <c:pt idx="8">
                  <c:v>23399</c:v>
                </c:pt>
                <c:pt idx="9">
                  <c:v>24075</c:v>
                </c:pt>
                <c:pt idx="10">
                  <c:v>24176</c:v>
                </c:pt>
                <c:pt idx="11">
                  <c:v>27394</c:v>
                </c:pt>
                <c:pt idx="12">
                  <c:v>266420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46-4519-983D-8986A340B011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46-4519-983D-8986A340B01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23642</c:v>
                </c:pt>
                <c:pt idx="1">
                  <c:v>26350</c:v>
                </c:pt>
                <c:pt idx="2">
                  <c:v>29521</c:v>
                </c:pt>
                <c:pt idx="3">
                  <c:v>29815</c:v>
                </c:pt>
                <c:pt idx="4">
                  <c:v>26170</c:v>
                </c:pt>
                <c:pt idx="5">
                  <c:v>29399</c:v>
                </c:pt>
                <c:pt idx="6">
                  <c:v>30318</c:v>
                </c:pt>
                <c:pt idx="7">
                  <c:v>32058</c:v>
                </c:pt>
                <c:pt idx="8">
                  <c:v>27830</c:v>
                </c:pt>
                <c:pt idx="9">
                  <c:v>28658</c:v>
                </c:pt>
                <c:pt idx="10">
                  <c:v>29534</c:v>
                </c:pt>
                <c:pt idx="11">
                  <c:v>31934</c:v>
                </c:pt>
                <c:pt idx="12">
                  <c:v>345229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46-4519-983D-8986A340B011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46-4519-983D-8986A340B0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46-4519-983D-8986A340B01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28011</c:v>
                </c:pt>
                <c:pt idx="1">
                  <c:v>30407</c:v>
                </c:pt>
                <c:pt idx="2">
                  <c:v>33910</c:v>
                </c:pt>
                <c:pt idx="3">
                  <c:v>27925</c:v>
                </c:pt>
                <c:pt idx="4">
                  <c:v>28824</c:v>
                </c:pt>
                <c:pt idx="5">
                  <c:v>27824</c:v>
                </c:pt>
                <c:pt idx="6">
                  <c:v>33127</c:v>
                </c:pt>
                <c:pt idx="7">
                  <c:v>31953</c:v>
                </c:pt>
                <c:pt idx="8">
                  <c:v>27510</c:v>
                </c:pt>
                <c:pt idx="9">
                  <c:v>32572</c:v>
                </c:pt>
                <c:pt idx="10">
                  <c:v>0</c:v>
                </c:pt>
                <c:pt idx="11">
                  <c:v>0</c:v>
                </c:pt>
                <c:pt idx="12">
                  <c:v>302063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46-4519-983D-8986A340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46-4519-983D-8986A340B0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46-4519-983D-8986A340B0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46-4519-983D-8986A340B0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46-4519-983D-8986A340B0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46-4519-983D-8986A340B0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46-4519-983D-8986A340B0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46-4519-983D-8986A340B0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46-4519-983D-8986A340B0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46-4519-983D-8986A340B0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46-4519-983D-8986A340B0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46-4519-983D-8986A340B0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46-4519-983D-8986A340B0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46-4519-983D-8986A340B011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0.18479824041959225</c:v>
                </c:pt>
                <c:pt idx="1">
                  <c:v>0.15396584440227712</c:v>
                </c:pt>
                <c:pt idx="2">
                  <c:v>0.14867382541241825</c:v>
                </c:pt>
                <c:pt idx="3">
                  <c:v>-6.3390910615461982E-2</c:v>
                </c:pt>
                <c:pt idx="4">
                  <c:v>0.10141383263278558</c:v>
                </c:pt>
                <c:pt idx="5">
                  <c:v>-5.3573250790843185E-2</c:v>
                </c:pt>
                <c:pt idx="6">
                  <c:v>9.2651230292235542E-2</c:v>
                </c:pt>
                <c:pt idx="7">
                  <c:v>-3.2753134942915541E-3</c:v>
                </c:pt>
                <c:pt idx="8">
                  <c:v>-1.1498383039885041E-2</c:v>
                </c:pt>
                <c:pt idx="9">
                  <c:v>0.13657617419219759</c:v>
                </c:pt>
                <c:pt idx="10">
                  <c:v>0</c:v>
                </c:pt>
                <c:pt idx="11">
                  <c:v>0</c:v>
                </c:pt>
                <c:pt idx="12">
                  <c:v>6.4497940167958179E-2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46-4519-983D-8986A340B011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1.2506777516717804E-2</c:v>
                </c:pt>
                <c:pt idx="1">
                  <c:v>7.7841976533976176E-2</c:v>
                </c:pt>
                <c:pt idx="2">
                  <c:v>-2.7196052556084704E-2</c:v>
                </c:pt>
                <c:pt idx="3">
                  <c:v>-0.28135776416696689</c:v>
                </c:pt>
                <c:pt idx="4">
                  <c:v>-0.14731984380546681</c:v>
                </c:pt>
                <c:pt idx="5">
                  <c:v>-0.24679894967651117</c:v>
                </c:pt>
                <c:pt idx="6">
                  <c:v>-0.10696859415015503</c:v>
                </c:pt>
                <c:pt idx="7">
                  <c:v>-0.14614397947731284</c:v>
                </c:pt>
                <c:pt idx="8">
                  <c:v>-3.2632393276601723E-2</c:v>
                </c:pt>
                <c:pt idx="9">
                  <c:v>2.9944664031620549E-2</c:v>
                </c:pt>
                <c:pt idx="10">
                  <c:v>0</c:v>
                </c:pt>
                <c:pt idx="11">
                  <c:v>0</c:v>
                </c:pt>
                <c:pt idx="12">
                  <c:v>-9.8095946159794778E-2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46-4519-983D-8986A340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1888332</c:v>
                </c:pt>
                <c:pt idx="1">
                  <c:v>1757049</c:v>
                </c:pt>
                <c:pt idx="2">
                  <c:v>881045</c:v>
                </c:pt>
                <c:pt idx="3">
                  <c:v>550867</c:v>
                </c:pt>
                <c:pt idx="4">
                  <c:v>1762715</c:v>
                </c:pt>
                <c:pt idx="5">
                  <c:v>1715135</c:v>
                </c:pt>
                <c:pt idx="6">
                  <c:v>1770949</c:v>
                </c:pt>
                <c:pt idx="7">
                  <c:v>1796305</c:v>
                </c:pt>
                <c:pt idx="8">
                  <c:v>1586916</c:v>
                </c:pt>
                <c:pt idx="9">
                  <c:v>1707161</c:v>
                </c:pt>
                <c:pt idx="10">
                  <c:v>1640374</c:v>
                </c:pt>
                <c:pt idx="11">
                  <c:v>1615078</c:v>
                </c:pt>
                <c:pt idx="12">
                  <c:v>1634925</c:v>
                </c:pt>
                <c:pt idx="13">
                  <c:v>1521735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8-4EC6-BD19-DFB7EEE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7.4717893467968199E-2</c:v>
                </c:pt>
                <c:pt idx="1">
                  <c:v>0.99427838532651558</c:v>
                </c:pt>
                <c:pt idx="2">
                  <c:v>0.5993787974229714</c:v>
                </c:pt>
                <c:pt idx="3">
                  <c:v>-0.68748946936969391</c:v>
                </c:pt>
                <c:pt idx="4">
                  <c:v>2.7741256519166146E-2</c:v>
                </c:pt>
                <c:pt idx="5">
                  <c:v>-3.1516435538234022E-2</c:v>
                </c:pt>
                <c:pt idx="6">
                  <c:v>-1.4115642944822815E-2</c:v>
                </c:pt>
                <c:pt idx="7">
                  <c:v>0.13194712259502084</c:v>
                </c:pt>
                <c:pt idx="8">
                  <c:v>-7.0435653110632268E-2</c:v>
                </c:pt>
                <c:pt idx="9">
                  <c:v>4.0714495596735789E-2</c:v>
                </c:pt>
                <c:pt idx="10">
                  <c:v>1.5662401444388463E-2</c:v>
                </c:pt>
                <c:pt idx="11">
                  <c:v>-1.2139394773460599E-2</c:v>
                </c:pt>
                <c:pt idx="12">
                  <c:v>7.4382201894547917E-2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8-4EC6-BD19-DFB7EEE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1543103</c:v>
                </c:pt>
                <c:pt idx="1">
                  <c:v>1490629</c:v>
                </c:pt>
                <c:pt idx="2">
                  <c:v>752768</c:v>
                </c:pt>
                <c:pt idx="3">
                  <c:v>441622</c:v>
                </c:pt>
                <c:pt idx="4">
                  <c:v>1371352</c:v>
                </c:pt>
                <c:pt idx="5">
                  <c:v>1336905</c:v>
                </c:pt>
                <c:pt idx="6">
                  <c:v>1350595</c:v>
                </c:pt>
                <c:pt idx="7">
                  <c:v>1404226</c:v>
                </c:pt>
                <c:pt idx="8">
                  <c:v>1271855</c:v>
                </c:pt>
                <c:pt idx="9">
                  <c:v>1360978</c:v>
                </c:pt>
                <c:pt idx="10">
                  <c:v>1300561</c:v>
                </c:pt>
                <c:pt idx="11">
                  <c:v>1280423</c:v>
                </c:pt>
                <c:pt idx="12">
                  <c:v>1293434</c:v>
                </c:pt>
                <c:pt idx="13">
                  <c:v>1206220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C-4B86-82B8-2BBD9353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3.5202588974184712E-2</c:v>
                </c:pt>
                <c:pt idx="1">
                  <c:v>0.98019708595476951</c:v>
                </c:pt>
                <c:pt idx="2">
                  <c:v>0.70455276231709463</c:v>
                </c:pt>
                <c:pt idx="3">
                  <c:v>-0.6779659781004439</c:v>
                </c:pt>
                <c:pt idx="4">
                  <c:v>2.5766228714830142E-2</c:v>
                </c:pt>
                <c:pt idx="5">
                  <c:v>-1.0136273272150387E-2</c:v>
                </c:pt>
                <c:pt idx="6">
                  <c:v>-3.8192570141843296E-2</c:v>
                </c:pt>
                <c:pt idx="7">
                  <c:v>0.10407711570894485</c:v>
                </c:pt>
                <c:pt idx="8">
                  <c:v>-6.5484526568394208E-2</c:v>
                </c:pt>
                <c:pt idx="9">
                  <c:v>4.6454568451614442E-2</c:v>
                </c:pt>
                <c:pt idx="10">
                  <c:v>1.5727615014725638E-2</c:v>
                </c:pt>
                <c:pt idx="11">
                  <c:v>-1.0059268582703118E-2</c:v>
                </c:pt>
                <c:pt idx="12">
                  <c:v>7.2303559881282009E-2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C-4B86-82B8-2BBD9353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1377487</c:v>
                </c:pt>
                <c:pt idx="1">
                  <c:v>1325364</c:v>
                </c:pt>
                <c:pt idx="2">
                  <c:v>687822</c:v>
                </c:pt>
                <c:pt idx="3">
                  <c:v>398770</c:v>
                </c:pt>
                <c:pt idx="4">
                  <c:v>1157120</c:v>
                </c:pt>
                <c:pt idx="5">
                  <c:v>1092698</c:v>
                </c:pt>
                <c:pt idx="6">
                  <c:v>1097270</c:v>
                </c:pt>
                <c:pt idx="7">
                  <c:v>1095441</c:v>
                </c:pt>
                <c:pt idx="8">
                  <c:v>1010380</c:v>
                </c:pt>
                <c:pt idx="9">
                  <c:v>1051706</c:v>
                </c:pt>
                <c:pt idx="10">
                  <c:v>1012281</c:v>
                </c:pt>
                <c:pt idx="11">
                  <c:v>1007286</c:v>
                </c:pt>
                <c:pt idx="12">
                  <c:v>1006522</c:v>
                </c:pt>
                <c:pt idx="13">
                  <c:v>935256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5-4BAC-8884-D48AD821C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3.9327309327852555E-2</c:v>
                </c:pt>
                <c:pt idx="1">
                  <c:v>0.92689969207149514</c:v>
                </c:pt>
                <c:pt idx="2">
                  <c:v>0.72485894124432626</c:v>
                </c:pt>
                <c:pt idx="3">
                  <c:v>-0.65537714325221241</c:v>
                </c:pt>
                <c:pt idx="4">
                  <c:v>5.8956820640286622E-2</c:v>
                </c:pt>
                <c:pt idx="5">
                  <c:v>-4.1667046396967056E-3</c:v>
                </c:pt>
                <c:pt idx="6">
                  <c:v>1.6696472014468E-3</c:v>
                </c:pt>
                <c:pt idx="7">
                  <c:v>8.4187137512619081E-2</c:v>
                </c:pt>
                <c:pt idx="8">
                  <c:v>-3.9294251435287086E-2</c:v>
                </c:pt>
                <c:pt idx="9">
                  <c:v>3.8946695630956318E-2</c:v>
                </c:pt>
                <c:pt idx="10">
                  <c:v>4.958869675544042E-3</c:v>
                </c:pt>
                <c:pt idx="11">
                  <c:v>7.590494792959479E-4</c:v>
                </c:pt>
                <c:pt idx="12">
                  <c:v>7.6199457688590044E-2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5-4BAC-8884-D48AD821C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D-4109-A165-2CE6792E92A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D-4109-A165-2CE6792E92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7D-4109-A165-2CE6792E92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7D-4109-A165-2CE6792E92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7D-4109-A165-2CE6792E92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7D-4109-A165-2CE6792E92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7D-4109-A165-2CE6792E92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7D-4109-A165-2CE6792E9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1888332</c:v>
                </c:pt>
                <c:pt idx="1">
                  <c:v>181512</c:v>
                </c:pt>
                <c:pt idx="2">
                  <c:v>1706820</c:v>
                </c:pt>
                <c:pt idx="3">
                  <c:v>883653</c:v>
                </c:pt>
                <c:pt idx="4">
                  <c:v>182538</c:v>
                </c:pt>
                <c:pt idx="5">
                  <c:v>65334</c:v>
                </c:pt>
                <c:pt idx="6">
                  <c:v>70878</c:v>
                </c:pt>
                <c:pt idx="7">
                  <c:v>80226</c:v>
                </c:pt>
                <c:pt idx="8">
                  <c:v>24590</c:v>
                </c:pt>
                <c:pt idx="9">
                  <c:v>25667</c:v>
                </c:pt>
                <c:pt idx="10">
                  <c:v>373934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7D-4109-A165-2CE6792E92AE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7.4717893467968199E-2</c:v>
                </c:pt>
                <c:pt idx="1">
                  <c:v>-0.12401065595922933</c:v>
                </c:pt>
                <c:pt idx="2">
                  <c:v>0.10128716429620854</c:v>
                </c:pt>
                <c:pt idx="3">
                  <c:v>0.12757296692387299</c:v>
                </c:pt>
                <c:pt idx="4">
                  <c:v>7.819892616022539E-2</c:v>
                </c:pt>
                <c:pt idx="5">
                  <c:v>3.415854121818418E-2</c:v>
                </c:pt>
                <c:pt idx="6">
                  <c:v>-6.6178311221195996E-2</c:v>
                </c:pt>
                <c:pt idx="7">
                  <c:v>-3.1005036657688501E-2</c:v>
                </c:pt>
                <c:pt idx="8">
                  <c:v>7.5489853044086841E-2</c:v>
                </c:pt>
                <c:pt idx="9">
                  <c:v>0.30256280131946212</c:v>
                </c:pt>
                <c:pt idx="10">
                  <c:v>0.12486387947994437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7D-4109-A165-2CE6792E92A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7D-4109-A165-2CE6792E92A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7D-4109-A165-2CE6792E92A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7D-4109-A165-2CE6792E92A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7D-4109-A165-2CE6792E92A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7D-4109-A165-2CE6792E92A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7D-4109-A165-2CE6792E92A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7D-4109-A165-2CE6792E92AE}"/>
              </c:ext>
            </c:extLst>
          </c:dPt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9.6122927536047689E-2</c:v>
                </c:pt>
                <c:pt idx="2">
                  <c:v>0.90387707246395232</c:v>
                </c:pt>
                <c:pt idx="3">
                  <c:v>0.46795425804360674</c:v>
                </c:pt>
                <c:pt idx="4">
                  <c:v>9.6666264195067395E-2</c:v>
                </c:pt>
                <c:pt idx="5">
                  <c:v>3.4598788772313344E-2</c:v>
                </c:pt>
                <c:pt idx="6">
                  <c:v>3.753471317543737E-2</c:v>
                </c:pt>
                <c:pt idx="7">
                  <c:v>4.2485113846505808E-2</c:v>
                </c:pt>
                <c:pt idx="8">
                  <c:v>1.3022074508084383E-2</c:v>
                </c:pt>
                <c:pt idx="9">
                  <c:v>1.3592419129686941E-2</c:v>
                </c:pt>
                <c:pt idx="10">
                  <c:v>0.19802344079325035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7D-4109-A165-2CE6792E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01-4CF7-B0F1-3F97A217A08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01-4CF7-B0F1-3F97A217A08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01-4CF7-B0F1-3F97A217A08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01-4CF7-B0F1-3F97A217A08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01-4CF7-B0F1-3F97A217A08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01-4CF7-B0F1-3F97A217A08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01-4CF7-B0F1-3F97A217A08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01-4CF7-B0F1-3F97A217A0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203516</c:v>
                </c:pt>
                <c:pt idx="1">
                  <c:v>11998</c:v>
                </c:pt>
                <c:pt idx="2">
                  <c:v>191518</c:v>
                </c:pt>
                <c:pt idx="3">
                  <c:v>102322</c:v>
                </c:pt>
                <c:pt idx="4">
                  <c:v>21093</c:v>
                </c:pt>
                <c:pt idx="5">
                  <c:v>5914</c:v>
                </c:pt>
                <c:pt idx="6">
                  <c:v>8512</c:v>
                </c:pt>
                <c:pt idx="7">
                  <c:v>8845</c:v>
                </c:pt>
                <c:pt idx="8">
                  <c:v>2202</c:v>
                </c:pt>
                <c:pt idx="9">
                  <c:v>2280</c:v>
                </c:pt>
                <c:pt idx="10">
                  <c:v>40350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01-4CF7-B0F1-3F97A217A088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2.7691003872798436E-3</c:v>
                </c:pt>
                <c:pt idx="1">
                  <c:v>-0.14458862113218307</c:v>
                </c:pt>
                <c:pt idx="2">
                  <c:v>1.3708926151761558E-2</c:v>
                </c:pt>
                <c:pt idx="3">
                  <c:v>1.5834880419351327E-2</c:v>
                </c:pt>
                <c:pt idx="4">
                  <c:v>3.9832388464382529E-2</c:v>
                </c:pt>
                <c:pt idx="5">
                  <c:v>-0.27435582822085891</c:v>
                </c:pt>
                <c:pt idx="6">
                  <c:v>5.3987122337791016E-2</c:v>
                </c:pt>
                <c:pt idx="7">
                  <c:v>-1.9944598337950148E-2</c:v>
                </c:pt>
                <c:pt idx="8">
                  <c:v>-1.2998655311519447E-2</c:v>
                </c:pt>
                <c:pt idx="9">
                  <c:v>-6.9767441860465129E-2</c:v>
                </c:pt>
                <c:pt idx="10">
                  <c:v>6.2317352499802636E-2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01-4CF7-B0F1-3F97A217A08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A01-4CF7-B0F1-3F97A217A08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A01-4CF7-B0F1-3F97A217A08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A01-4CF7-B0F1-3F97A217A08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A01-4CF7-B0F1-3F97A217A08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A01-4CF7-B0F1-3F97A217A08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A01-4CF7-B0F1-3F97A217A08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A01-4CF7-B0F1-3F97A217A088}"/>
              </c:ext>
            </c:extLst>
          </c:dPt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5.8953595786080698E-2</c:v>
                </c:pt>
                <c:pt idx="2">
                  <c:v>0.94104640421391927</c:v>
                </c:pt>
                <c:pt idx="3">
                  <c:v>0.50277128088209277</c:v>
                </c:pt>
                <c:pt idx="4">
                  <c:v>0.10364295681911988</c:v>
                </c:pt>
                <c:pt idx="5">
                  <c:v>2.905914031329232E-2</c:v>
                </c:pt>
                <c:pt idx="6">
                  <c:v>4.1824721397826212E-2</c:v>
                </c:pt>
                <c:pt idx="7">
                  <c:v>4.3460956386721435E-2</c:v>
                </c:pt>
                <c:pt idx="8">
                  <c:v>1.0819788124766604E-2</c:v>
                </c:pt>
                <c:pt idx="9">
                  <c:v>1.1203050374417736E-2</c:v>
                </c:pt>
                <c:pt idx="10">
                  <c:v>0.19826450991568231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A01-4CF7-B0F1-3F97A217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D-4BCF-A609-BCF81B83539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8D-4BCF-A609-BCF81B8353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8D-4BCF-A609-BCF81B8353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8D-4BCF-A609-BCF81B8353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8D-4BCF-A609-BCF81B8353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8D-4BCF-A609-BCF81B8353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8D-4BCF-A609-BCF81B8353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B8D-4BCF-A609-BCF81B8353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1622538</c:v>
                </c:pt>
                <c:pt idx="1">
                  <c:v>142945</c:v>
                </c:pt>
                <c:pt idx="2">
                  <c:v>1479593</c:v>
                </c:pt>
                <c:pt idx="3">
                  <c:v>783161</c:v>
                </c:pt>
                <c:pt idx="4">
                  <c:v>149978</c:v>
                </c:pt>
                <c:pt idx="5">
                  <c:v>50209</c:v>
                </c:pt>
                <c:pt idx="6">
                  <c:v>61026</c:v>
                </c:pt>
                <c:pt idx="7">
                  <c:v>66877</c:v>
                </c:pt>
                <c:pt idx="8">
                  <c:v>18391</c:v>
                </c:pt>
                <c:pt idx="9">
                  <c:v>16241</c:v>
                </c:pt>
                <c:pt idx="10">
                  <c:v>333710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8D-4BCF-A609-BCF81B835397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3.1946666938029944E-2</c:v>
                </c:pt>
                <c:pt idx="1">
                  <c:v>-0.11489712138005337</c:v>
                </c:pt>
                <c:pt idx="2">
                  <c:v>4.8756491851826622E-2</c:v>
                </c:pt>
                <c:pt idx="3">
                  <c:v>5.7566800039431154E-2</c:v>
                </c:pt>
                <c:pt idx="4">
                  <c:v>1.1321721656922801E-2</c:v>
                </c:pt>
                <c:pt idx="5">
                  <c:v>-0.10688747376285179</c:v>
                </c:pt>
                <c:pt idx="6">
                  <c:v>6.9133928424109925E-3</c:v>
                </c:pt>
                <c:pt idx="7">
                  <c:v>2.3711119275042769E-2</c:v>
                </c:pt>
                <c:pt idx="8">
                  <c:v>-3.5302140159462869E-2</c:v>
                </c:pt>
                <c:pt idx="9">
                  <c:v>-5.7016779887359981E-2</c:v>
                </c:pt>
                <c:pt idx="10">
                  <c:v>9.9404685425499961E-2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8D-4BCF-A609-BCF81B83539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8D-4BCF-A609-BCF81B83539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B8D-4BCF-A609-BCF81B83539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B8D-4BCF-A609-BCF81B83539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B8D-4BCF-A609-BCF81B83539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B8D-4BCF-A609-BCF81B83539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B8D-4BCF-A609-BCF81B83539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B8D-4BCF-A609-BCF81B835397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8.8099631564869357E-2</c:v>
                </c:pt>
                <c:pt idx="2">
                  <c:v>0.91190036843513067</c:v>
                </c:pt>
                <c:pt idx="3">
                  <c:v>0.48267652283028195</c:v>
                </c:pt>
                <c:pt idx="4">
                  <c:v>9.2434198767609763E-2</c:v>
                </c:pt>
                <c:pt idx="5">
                  <c:v>3.0944729799856768E-2</c:v>
                </c:pt>
                <c:pt idx="6">
                  <c:v>3.7611445771994247E-2</c:v>
                </c:pt>
                <c:pt idx="7">
                  <c:v>4.1217524643490627E-2</c:v>
                </c:pt>
                <c:pt idx="8">
                  <c:v>1.1334711421242523E-2</c:v>
                </c:pt>
                <c:pt idx="9">
                  <c:v>1.0009626893175999E-2</c:v>
                </c:pt>
                <c:pt idx="10">
                  <c:v>0.20567160830747877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B8D-4BCF-A609-BCF81B835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8D-463C-9E23-2DCD717FA8C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8D-463C-9E23-2DCD717FA8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8D-463C-9E23-2DCD717FA8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8D-463C-9E23-2DCD717FA8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8D-463C-9E23-2DCD717FA8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8D-463C-9E23-2DCD717FA8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8D-463C-9E23-2DCD717FA8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8D-463C-9E23-2DCD717FA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1320475</c:v>
                </c:pt>
                <c:pt idx="1">
                  <c:v>113009</c:v>
                </c:pt>
                <c:pt idx="2">
                  <c:v>1207466</c:v>
                </c:pt>
                <c:pt idx="3">
                  <c:v>619587</c:v>
                </c:pt>
                <c:pt idx="4">
                  <c:v>136714</c:v>
                </c:pt>
                <c:pt idx="5">
                  <c:v>36577</c:v>
                </c:pt>
                <c:pt idx="6">
                  <c:v>52155</c:v>
                </c:pt>
                <c:pt idx="7">
                  <c:v>62640</c:v>
                </c:pt>
                <c:pt idx="8">
                  <c:v>16171</c:v>
                </c:pt>
                <c:pt idx="9">
                  <c:v>13867</c:v>
                </c:pt>
                <c:pt idx="10">
                  <c:v>269755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8D-463C-9E23-2DCD717FA8CC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2.4778296794761845E-2</c:v>
                </c:pt>
                <c:pt idx="1">
                  <c:v>-0.11193449270351186</c:v>
                </c:pt>
                <c:pt idx="2">
                  <c:v>3.975909631841712E-2</c:v>
                </c:pt>
                <c:pt idx="3">
                  <c:v>3.8053257471426072E-2</c:v>
                </c:pt>
                <c:pt idx="4">
                  <c:v>9.3713850614274286E-4</c:v>
                </c:pt>
                <c:pt idx="5">
                  <c:v>-0.10196415418610361</c:v>
                </c:pt>
                <c:pt idx="6">
                  <c:v>5.6239620883794306E-2</c:v>
                </c:pt>
                <c:pt idx="7">
                  <c:v>2.7272578185217444E-2</c:v>
                </c:pt>
                <c:pt idx="8">
                  <c:v>-9.8579475875582023E-3</c:v>
                </c:pt>
                <c:pt idx="9">
                  <c:v>-7.547169811320753E-2</c:v>
                </c:pt>
                <c:pt idx="10">
                  <c:v>9.916550538265323E-2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8D-463C-9E23-2DCD717FA8C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8D-463C-9E23-2DCD717FA8C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8D-463C-9E23-2DCD717FA8C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8D-463C-9E23-2DCD717FA8C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D-463C-9E23-2DCD717FA8C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D-463C-9E23-2DCD717FA8C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D-463C-9E23-2DCD717FA8C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D-463C-9E23-2DCD717FA8CC}"/>
              </c:ext>
            </c:extLst>
          </c:dPt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8.5582082205267043E-2</c:v>
                </c:pt>
                <c:pt idx="2">
                  <c:v>0.91441791779473292</c:v>
                </c:pt>
                <c:pt idx="3">
                  <c:v>0.46921524451428465</c:v>
                </c:pt>
                <c:pt idx="4">
                  <c:v>0.10353395558416478</c:v>
                </c:pt>
                <c:pt idx="5">
                  <c:v>2.7699880724739202E-2</c:v>
                </c:pt>
                <c:pt idx="6">
                  <c:v>3.9497150646547644E-2</c:v>
                </c:pt>
                <c:pt idx="7">
                  <c:v>4.7437475150987334E-2</c:v>
                </c:pt>
                <c:pt idx="8">
                  <c:v>1.2246350744997065E-2</c:v>
                </c:pt>
                <c:pt idx="9">
                  <c:v>1.0501524072776842E-2</c:v>
                </c:pt>
                <c:pt idx="10">
                  <c:v>0.20428633635623544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98D-463C-9E23-2DCD717FA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5-4661-8EAC-BE1BF5BBA81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95-4661-8EAC-BE1BF5BBA8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95-4661-8EAC-BE1BF5BBA8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95-4661-8EAC-BE1BF5BBA8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95-4661-8EAC-BE1BF5BBA8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95-4661-8EAC-BE1BF5BBA8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95-4661-8EAC-BE1BF5BBA8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F95-4661-8EAC-BE1BF5BBA8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302063</c:v>
                </c:pt>
                <c:pt idx="1">
                  <c:v>29936</c:v>
                </c:pt>
                <c:pt idx="2">
                  <c:v>272127</c:v>
                </c:pt>
                <c:pt idx="3">
                  <c:v>163574</c:v>
                </c:pt>
                <c:pt idx="4">
                  <c:v>13264</c:v>
                </c:pt>
                <c:pt idx="5">
                  <c:v>13632</c:v>
                </c:pt>
                <c:pt idx="6">
                  <c:v>8871</c:v>
                </c:pt>
                <c:pt idx="7">
                  <c:v>4237</c:v>
                </c:pt>
                <c:pt idx="8">
                  <c:v>2220</c:v>
                </c:pt>
                <c:pt idx="9">
                  <c:v>2374</c:v>
                </c:pt>
                <c:pt idx="10">
                  <c:v>63955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95-4661-8EAC-BE1BF5BBA812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6.4497940167958179E-2</c:v>
                </c:pt>
                <c:pt idx="1">
                  <c:v>-0.1259051623452464</c:v>
                </c:pt>
                <c:pt idx="2">
                  <c:v>9.0632552211708406E-2</c:v>
                </c:pt>
                <c:pt idx="3">
                  <c:v>0.13864273930264459</c:v>
                </c:pt>
                <c:pt idx="4">
                  <c:v>0.13241697259455298</c:v>
                </c:pt>
                <c:pt idx="5">
                  <c:v>-0.1198347107438017</c:v>
                </c:pt>
                <c:pt idx="6">
                  <c:v>-0.20999198503873895</c:v>
                </c:pt>
                <c:pt idx="7">
                  <c:v>-2.6200873362445365E-2</c:v>
                </c:pt>
                <c:pt idx="8">
                  <c:v>-0.18740849194729137</c:v>
                </c:pt>
                <c:pt idx="9">
                  <c:v>6.744604316546754E-2</c:v>
                </c:pt>
                <c:pt idx="10">
                  <c:v>0.1004146664601937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95-4661-8EAC-BE1BF5BBA81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95-4661-8EAC-BE1BF5BBA8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95-4661-8EAC-BE1BF5BBA8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95-4661-8EAC-BE1BF5BBA8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95-4661-8EAC-BE1BF5BBA8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95-4661-8EAC-BE1BF5BBA8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95-4661-8EAC-BE1BF5BBA8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95-4661-8EAC-BE1BF5BBA812}"/>
              </c:ext>
            </c:extLst>
          </c:dPt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9.9105153560681045E-2</c:v>
                </c:pt>
                <c:pt idx="2">
                  <c:v>0.90089484643931894</c:v>
                </c:pt>
                <c:pt idx="3">
                  <c:v>0.54152279491364386</c:v>
                </c:pt>
                <c:pt idx="4">
                  <c:v>4.3911369482525171E-2</c:v>
                </c:pt>
                <c:pt idx="5">
                  <c:v>4.512965838252285E-2</c:v>
                </c:pt>
                <c:pt idx="6">
                  <c:v>2.9368045738802834E-2</c:v>
                </c:pt>
                <c:pt idx="7">
                  <c:v>1.4026875188288535E-2</c:v>
                </c:pt>
                <c:pt idx="8">
                  <c:v>7.349460211942542E-3</c:v>
                </c:pt>
                <c:pt idx="9">
                  <c:v>7.8592876320502675E-3</c:v>
                </c:pt>
                <c:pt idx="10">
                  <c:v>0.21172735488954292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95-4661-8EAC-BE1BF5BB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7-4C36-A9D2-BE2EBBB899F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7-4C36-A9D2-BE2EBBB899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A7-4C36-A9D2-BE2EBBB899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A7-4C36-A9D2-BE2EBBB899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A7-4C36-A9D2-BE2EBBB899F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A7-4C36-A9D2-BE2EBBB899F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A7-4C36-A9D2-BE2EBBB899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EA7-4C36-A9D2-BE2EBBB899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203516</c:v>
                </c:pt>
                <c:pt idx="1">
                  <c:v>11998</c:v>
                </c:pt>
                <c:pt idx="2">
                  <c:v>191518</c:v>
                </c:pt>
                <c:pt idx="3">
                  <c:v>102322</c:v>
                </c:pt>
                <c:pt idx="4">
                  <c:v>21093</c:v>
                </c:pt>
                <c:pt idx="5">
                  <c:v>5914</c:v>
                </c:pt>
                <c:pt idx="6">
                  <c:v>8512</c:v>
                </c:pt>
                <c:pt idx="7">
                  <c:v>8845</c:v>
                </c:pt>
                <c:pt idx="8">
                  <c:v>2202</c:v>
                </c:pt>
                <c:pt idx="9">
                  <c:v>2280</c:v>
                </c:pt>
                <c:pt idx="10">
                  <c:v>40350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A7-4C36-A9D2-BE2EBBB899FC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2.7691003872798436E-3</c:v>
                </c:pt>
                <c:pt idx="1">
                  <c:v>-0.14458862113218307</c:v>
                </c:pt>
                <c:pt idx="2">
                  <c:v>1.3708926151761558E-2</c:v>
                </c:pt>
                <c:pt idx="3">
                  <c:v>1.5834880419351327E-2</c:v>
                </c:pt>
                <c:pt idx="4">
                  <c:v>3.9832388464382529E-2</c:v>
                </c:pt>
                <c:pt idx="5">
                  <c:v>-0.27435582822085891</c:v>
                </c:pt>
                <c:pt idx="6">
                  <c:v>5.3987122337791016E-2</c:v>
                </c:pt>
                <c:pt idx="7">
                  <c:v>-1.9944598337950148E-2</c:v>
                </c:pt>
                <c:pt idx="8">
                  <c:v>-1.2998655311519447E-2</c:v>
                </c:pt>
                <c:pt idx="9">
                  <c:v>-6.9767441860465129E-2</c:v>
                </c:pt>
                <c:pt idx="10">
                  <c:v>6.2317352499802636E-2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A7-4C36-A9D2-BE2EBBB899F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A7-4C36-A9D2-BE2EBBB899F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A7-4C36-A9D2-BE2EBBB899F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A7-4C36-A9D2-BE2EBBB899F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A7-4C36-A9D2-BE2EBBB899F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A7-4C36-A9D2-BE2EBBB899F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A7-4C36-A9D2-BE2EBBB899F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EA7-4C36-A9D2-BE2EBBB899FC}"/>
              </c:ext>
            </c:extLst>
          </c:dPt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5.8953595786080698E-2</c:v>
                </c:pt>
                <c:pt idx="2">
                  <c:v>0.94104640421391927</c:v>
                </c:pt>
                <c:pt idx="3">
                  <c:v>0.50277128088209277</c:v>
                </c:pt>
                <c:pt idx="4">
                  <c:v>0.10364295681911988</c:v>
                </c:pt>
                <c:pt idx="5">
                  <c:v>2.905914031329232E-2</c:v>
                </c:pt>
                <c:pt idx="6">
                  <c:v>4.1824721397826212E-2</c:v>
                </c:pt>
                <c:pt idx="7">
                  <c:v>4.3460956386721435E-2</c:v>
                </c:pt>
                <c:pt idx="8">
                  <c:v>1.0819788124766604E-2</c:v>
                </c:pt>
                <c:pt idx="9">
                  <c:v>1.1203050374417736E-2</c:v>
                </c:pt>
                <c:pt idx="10">
                  <c:v>0.19826450991568231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EA7-4C36-A9D2-BE2EBBB8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D-4809-8B39-2308618CD68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CD-4809-8B39-2308618CD6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CD-4809-8B39-2308618CD6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CD-4809-8B39-2308618CD68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CD-4809-8B39-2308618CD68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CD-4809-8B39-2308618CD68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CD-4809-8B39-2308618CD68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CD-4809-8B39-2308618CD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1951443</c:v>
                </c:pt>
                <c:pt idx="1">
                  <c:v>160491</c:v>
                </c:pt>
                <c:pt idx="2">
                  <c:v>59707</c:v>
                </c:pt>
                <c:pt idx="3">
                  <c:v>100784</c:v>
                </c:pt>
                <c:pt idx="4">
                  <c:v>1790952</c:v>
                </c:pt>
                <c:pt idx="5">
                  <c:v>944279</c:v>
                </c:pt>
                <c:pt idx="6">
                  <c:v>183716</c:v>
                </c:pt>
                <c:pt idx="7">
                  <c:v>61312</c:v>
                </c:pt>
                <c:pt idx="8">
                  <c:v>74278</c:v>
                </c:pt>
                <c:pt idx="9">
                  <c:v>81887</c:v>
                </c:pt>
                <c:pt idx="10">
                  <c:v>22592</c:v>
                </c:pt>
                <c:pt idx="11">
                  <c:v>20332</c:v>
                </c:pt>
                <c:pt idx="12">
                  <c:v>402556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CD-4809-8B39-2308618CD689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3.2818822991435459E-2</c:v>
                </c:pt>
                <c:pt idx="1">
                  <c:v>-0.1056206950357772</c:v>
                </c:pt>
                <c:pt idx="2">
                  <c:v>-0.1886202726024977</c:v>
                </c:pt>
                <c:pt idx="3">
                  <c:v>-4.7923141596682317E-2</c:v>
                </c:pt>
                <c:pt idx="4">
                  <c:v>4.7346475710384306E-2</c:v>
                </c:pt>
                <c:pt idx="5">
                  <c:v>5.4129874189263072E-2</c:v>
                </c:pt>
                <c:pt idx="6">
                  <c:v>7.900107529241307E-3</c:v>
                </c:pt>
                <c:pt idx="7">
                  <c:v>-9.0299415412920303E-2</c:v>
                </c:pt>
                <c:pt idx="8">
                  <c:v>-1.8226998162760855E-2</c:v>
                </c:pt>
                <c:pt idx="9">
                  <c:v>3.6268839928626617E-2</c:v>
                </c:pt>
                <c:pt idx="10">
                  <c:v>-4.319083296606463E-3</c:v>
                </c:pt>
                <c:pt idx="11">
                  <c:v>-1.6922928150082228E-2</c:v>
                </c:pt>
                <c:pt idx="12">
                  <c:v>9.8451194621202998E-2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CD-4809-8B39-2308618CD68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CD-4809-8B39-2308618CD68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7CD-4809-8B39-2308618CD68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7CD-4809-8B39-2308618CD68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7CD-4809-8B39-2308618CD68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7CD-4809-8B39-2308618CD68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7CD-4809-8B39-2308618CD68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7CD-4809-8B39-2308618CD689}"/>
              </c:ext>
            </c:extLst>
          </c:dPt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8.2242217681992247E-2</c:v>
                </c:pt>
                <c:pt idx="2">
                  <c:v>3.059633307250071E-2</c:v>
                </c:pt>
                <c:pt idx="3">
                  <c:v>5.1645884609491544E-2</c:v>
                </c:pt>
                <c:pt idx="4">
                  <c:v>0.91775778231800775</c:v>
                </c:pt>
                <c:pt idx="5">
                  <c:v>0.48388756422811224</c:v>
                </c:pt>
                <c:pt idx="6">
                  <c:v>9.4143667019738725E-2</c:v>
                </c:pt>
                <c:pt idx="7">
                  <c:v>3.1418801369038192E-2</c:v>
                </c:pt>
                <c:pt idx="8">
                  <c:v>3.8063115345926067E-2</c:v>
                </c:pt>
                <c:pt idx="9">
                  <c:v>4.1962281245211876E-2</c:v>
                </c:pt>
                <c:pt idx="10">
                  <c:v>1.1577073990887768E-2</c:v>
                </c:pt>
                <c:pt idx="11">
                  <c:v>1.0418956638753989E-2</c:v>
                </c:pt>
                <c:pt idx="12">
                  <c:v>0.2062863224803389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7CD-4809-8B39-2308618C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7-4D14-AC71-8C7D69404F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1109129</c:v>
                </c:pt>
                <c:pt idx="1">
                  <c:v>1015720</c:v>
                </c:pt>
                <c:pt idx="2">
                  <c:v>1118066</c:v>
                </c:pt>
                <c:pt idx="3">
                  <c:v>1045451</c:v>
                </c:pt>
                <c:pt idx="4">
                  <c:v>983762</c:v>
                </c:pt>
                <c:pt idx="5">
                  <c:v>1060003</c:v>
                </c:pt>
                <c:pt idx="6">
                  <c:v>1183065</c:v>
                </c:pt>
                <c:pt idx="7">
                  <c:v>1271850</c:v>
                </c:pt>
                <c:pt idx="8">
                  <c:v>1060717</c:v>
                </c:pt>
                <c:pt idx="9">
                  <c:v>1159119</c:v>
                </c:pt>
                <c:pt idx="10">
                  <c:v>1024497</c:v>
                </c:pt>
                <c:pt idx="11">
                  <c:v>1074566</c:v>
                </c:pt>
                <c:pt idx="12">
                  <c:v>13105945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7-4D14-AC71-8C7D69404F50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7-4D14-AC71-8C7D69404F50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786358</c:v>
                </c:pt>
                <c:pt idx="1">
                  <c:v>912484</c:v>
                </c:pt>
                <c:pt idx="2">
                  <c:v>1057048</c:v>
                </c:pt>
                <c:pt idx="3">
                  <c:v>1117075</c:v>
                </c:pt>
                <c:pt idx="4">
                  <c:v>995707</c:v>
                </c:pt>
                <c:pt idx="5">
                  <c:v>1029864</c:v>
                </c:pt>
                <c:pt idx="6">
                  <c:v>1179956</c:v>
                </c:pt>
                <c:pt idx="7">
                  <c:v>1241553</c:v>
                </c:pt>
                <c:pt idx="8">
                  <c:v>1013730</c:v>
                </c:pt>
                <c:pt idx="9">
                  <c:v>1125132</c:v>
                </c:pt>
                <c:pt idx="10">
                  <c:v>1064158</c:v>
                </c:pt>
                <c:pt idx="11">
                  <c:v>1109322</c:v>
                </c:pt>
                <c:pt idx="12">
                  <c:v>12632387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A7-4D14-AC71-8C7D69404F50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A7-4D14-AC71-8C7D69404F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A7-4D14-AC71-8C7D69404F50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A7-4D14-AC71-8C7D69404F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A7-4D14-AC71-8C7D69404F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1165181</c:v>
                </c:pt>
                <c:pt idx="1">
                  <c:v>1114324</c:v>
                </c:pt>
                <c:pt idx="2">
                  <c:v>1198797</c:v>
                </c:pt>
                <c:pt idx="3">
                  <c:v>1093882</c:v>
                </c:pt>
                <c:pt idx="4">
                  <c:v>1088673</c:v>
                </c:pt>
                <c:pt idx="5">
                  <c:v>1059592</c:v>
                </c:pt>
                <c:pt idx="6">
                  <c:v>1224963</c:v>
                </c:pt>
                <c:pt idx="7">
                  <c:v>1304294</c:v>
                </c:pt>
                <c:pt idx="8">
                  <c:v>1101231</c:v>
                </c:pt>
                <c:pt idx="9">
                  <c:v>1223794</c:v>
                </c:pt>
                <c:pt idx="10">
                  <c:v>0</c:v>
                </c:pt>
                <c:pt idx="11">
                  <c:v>0</c:v>
                </c:pt>
                <c:pt idx="12">
                  <c:v>11574731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A7-4D14-AC71-8C7D6940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A7-4D14-AC71-8C7D69404F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A7-4D14-AC71-8C7D69404F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A7-4D14-AC71-8C7D69404F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A7-4D14-AC71-8C7D69404F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A7-4D14-AC71-8C7D69404F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A7-4D14-AC71-8C7D69404F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A7-4D14-AC71-8C7D69404F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A7-4D14-AC71-8C7D69404F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A7-4D14-AC71-8C7D69404F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A7-4D14-AC71-8C7D69404F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A7-4D14-AC71-8C7D69404F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A7-4D14-AC71-8C7D69404F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A7-4D14-AC71-8C7D69404F50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5.3931185818551164E-2</c:v>
                </c:pt>
                <c:pt idx="1">
                  <c:v>3.4325155196483159E-2</c:v>
                </c:pt>
                <c:pt idx="2">
                  <c:v>9.1600717901367812E-2</c:v>
                </c:pt>
                <c:pt idx="3">
                  <c:v>-1.2757915485127502E-2</c:v>
                </c:pt>
                <c:pt idx="4">
                  <c:v>4.8123209279398615E-2</c:v>
                </c:pt>
                <c:pt idx="5">
                  <c:v>-9.232645077075885E-3</c:v>
                </c:pt>
                <c:pt idx="6">
                  <c:v>1.6194059938180461E-2</c:v>
                </c:pt>
                <c:pt idx="7">
                  <c:v>2.5462533453677549E-2</c:v>
                </c:pt>
                <c:pt idx="8">
                  <c:v>-1.4390407120666859E-3</c:v>
                </c:pt>
                <c:pt idx="9">
                  <c:v>1.3240580823677961E-2</c:v>
                </c:pt>
                <c:pt idx="10">
                  <c:v>0</c:v>
                </c:pt>
                <c:pt idx="11">
                  <c:v>0</c:v>
                </c:pt>
                <c:pt idx="12">
                  <c:v>2.5651815769335506E-2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A7-4D14-AC71-8C7D69404F50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5.0536952870225305E-2</c:v>
                </c:pt>
                <c:pt idx="1">
                  <c:v>9.7077934863938786E-2</c:v>
                </c:pt>
                <c:pt idx="2">
                  <c:v>7.2205934175621156E-2</c:v>
                </c:pt>
                <c:pt idx="3">
                  <c:v>4.6325461451564909E-2</c:v>
                </c:pt>
                <c:pt idx="4">
                  <c:v>0.10664266357106689</c:v>
                </c:pt>
                <c:pt idx="5">
                  <c:v>-3.8773475169406879E-4</c:v>
                </c:pt>
                <c:pt idx="6">
                  <c:v>3.5414791241394239E-2</c:v>
                </c:pt>
                <c:pt idx="7">
                  <c:v>2.550929748004882E-2</c:v>
                </c:pt>
                <c:pt idx="8">
                  <c:v>3.8194919097176649E-2</c:v>
                </c:pt>
                <c:pt idx="9">
                  <c:v>5.5796686966566922E-2</c:v>
                </c:pt>
                <c:pt idx="10">
                  <c:v>0</c:v>
                </c:pt>
                <c:pt idx="11">
                  <c:v>0</c:v>
                </c:pt>
                <c:pt idx="12">
                  <c:v>5.1590359558683296E-2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A7-4D14-AC71-8C7D6940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B7-45F3-9B37-924B1086AD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49730</c:v>
                </c:pt>
                <c:pt idx="1">
                  <c:v>38806</c:v>
                </c:pt>
                <c:pt idx="2">
                  <c:v>54279</c:v>
                </c:pt>
                <c:pt idx="3">
                  <c:v>74199</c:v>
                </c:pt>
                <c:pt idx="4">
                  <c:v>79372</c:v>
                </c:pt>
                <c:pt idx="5">
                  <c:v>104444</c:v>
                </c:pt>
                <c:pt idx="6">
                  <c:v>132915</c:v>
                </c:pt>
                <c:pt idx="7">
                  <c:v>192488</c:v>
                </c:pt>
                <c:pt idx="8">
                  <c:v>109655</c:v>
                </c:pt>
                <c:pt idx="9">
                  <c:v>76048</c:v>
                </c:pt>
                <c:pt idx="10">
                  <c:v>45987</c:v>
                </c:pt>
                <c:pt idx="11">
                  <c:v>55656</c:v>
                </c:pt>
                <c:pt idx="12">
                  <c:v>1013579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7-45F3-9B37-924B1086AD08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B7-45F3-9B37-924B1086AD08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44512</c:v>
                </c:pt>
                <c:pt idx="1">
                  <c:v>38037</c:v>
                </c:pt>
                <c:pt idx="2">
                  <c:v>39226</c:v>
                </c:pt>
                <c:pt idx="3">
                  <c:v>70700</c:v>
                </c:pt>
                <c:pt idx="4">
                  <c:v>79634</c:v>
                </c:pt>
                <c:pt idx="5">
                  <c:v>87469</c:v>
                </c:pt>
                <c:pt idx="6">
                  <c:v>131999</c:v>
                </c:pt>
                <c:pt idx="7">
                  <c:v>165148</c:v>
                </c:pt>
                <c:pt idx="8">
                  <c:v>90471</c:v>
                </c:pt>
                <c:pt idx="9">
                  <c:v>58177</c:v>
                </c:pt>
                <c:pt idx="10">
                  <c:v>48949</c:v>
                </c:pt>
                <c:pt idx="11">
                  <c:v>69802</c:v>
                </c:pt>
                <c:pt idx="12">
                  <c:v>924124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7-45F3-9B37-924B1086AD08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B7-45F3-9B37-924B1086AD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49718</c:v>
                </c:pt>
                <c:pt idx="1">
                  <c:v>32612</c:v>
                </c:pt>
                <c:pt idx="2">
                  <c:v>39802</c:v>
                </c:pt>
                <c:pt idx="3">
                  <c:v>73095</c:v>
                </c:pt>
                <c:pt idx="4">
                  <c:v>56792</c:v>
                </c:pt>
                <c:pt idx="5">
                  <c:v>83729</c:v>
                </c:pt>
                <c:pt idx="6">
                  <c:v>108487</c:v>
                </c:pt>
                <c:pt idx="7">
                  <c:v>131486</c:v>
                </c:pt>
                <c:pt idx="8">
                  <c:v>81203</c:v>
                </c:pt>
                <c:pt idx="9">
                  <c:v>58380</c:v>
                </c:pt>
                <c:pt idx="10">
                  <c:v>43524</c:v>
                </c:pt>
                <c:pt idx="11">
                  <c:v>58414</c:v>
                </c:pt>
                <c:pt idx="12">
                  <c:v>817242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B7-45F3-9B37-924B1086AD08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B7-45F3-9B37-924B1086AD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B7-45F3-9B37-924B1086AD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41092</c:v>
                </c:pt>
                <c:pt idx="1">
                  <c:v>40708</c:v>
                </c:pt>
                <c:pt idx="2">
                  <c:v>49287</c:v>
                </c:pt>
                <c:pt idx="3">
                  <c:v>39075</c:v>
                </c:pt>
                <c:pt idx="4">
                  <c:v>58856</c:v>
                </c:pt>
                <c:pt idx="5">
                  <c:v>72097</c:v>
                </c:pt>
                <c:pt idx="6">
                  <c:v>93879</c:v>
                </c:pt>
                <c:pt idx="7">
                  <c:v>132181</c:v>
                </c:pt>
                <c:pt idx="8">
                  <c:v>74099</c:v>
                </c:pt>
                <c:pt idx="9">
                  <c:v>51466</c:v>
                </c:pt>
                <c:pt idx="10">
                  <c:v>0</c:v>
                </c:pt>
                <c:pt idx="11">
                  <c:v>0</c:v>
                </c:pt>
                <c:pt idx="12">
                  <c:v>652740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B7-45F3-9B37-924B1086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7-45F3-9B37-924B1086AD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7-45F3-9B37-924B1086AD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B7-45F3-9B37-924B1086AD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B7-45F3-9B37-924B1086AD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B7-45F3-9B37-924B1086AD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B7-45F3-9B37-924B1086AD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B7-45F3-9B37-924B1086AD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B7-45F3-9B37-924B1086AD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B7-45F3-9B37-924B1086AD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B7-45F3-9B37-924B1086AD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B7-45F3-9B37-924B1086AD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B7-45F3-9B37-924B1086AD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B7-45F3-9B37-924B1086AD08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-0.17349853171889451</c:v>
                </c:pt>
                <c:pt idx="1">
                  <c:v>0.2482521771127193</c:v>
                </c:pt>
                <c:pt idx="2">
                  <c:v>0.23830460780865281</c:v>
                </c:pt>
                <c:pt idx="3">
                  <c:v>-0.4654217114713729</c:v>
                </c:pt>
                <c:pt idx="4">
                  <c:v>3.634314692210161E-2</c:v>
                </c:pt>
                <c:pt idx="5">
                  <c:v>-0.13892438701047427</c:v>
                </c:pt>
                <c:pt idx="6">
                  <c:v>-0.13465207812917679</c:v>
                </c:pt>
                <c:pt idx="7">
                  <c:v>5.2857338423861755E-3</c:v>
                </c:pt>
                <c:pt idx="8">
                  <c:v>-8.7484452544856706E-2</c:v>
                </c:pt>
                <c:pt idx="9">
                  <c:v>-0.11843096951010623</c:v>
                </c:pt>
                <c:pt idx="10">
                  <c:v>0</c:v>
                </c:pt>
                <c:pt idx="11">
                  <c:v>0</c:v>
                </c:pt>
                <c:pt idx="12">
                  <c:v>-8.7464910024269371E-2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B7-45F3-9B37-924B1086AD08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-0.17369796903277701</c:v>
                </c:pt>
                <c:pt idx="1">
                  <c:v>4.9013039220739074E-2</c:v>
                </c:pt>
                <c:pt idx="2">
                  <c:v>-9.1969269883380278E-2</c:v>
                </c:pt>
                <c:pt idx="3">
                  <c:v>-0.47337565196296449</c:v>
                </c:pt>
                <c:pt idx="4">
                  <c:v>-0.25847906062591341</c:v>
                </c:pt>
                <c:pt idx="5">
                  <c:v>-0.3097066370495194</c:v>
                </c:pt>
                <c:pt idx="6">
                  <c:v>-0.29369145694616861</c:v>
                </c:pt>
                <c:pt idx="7">
                  <c:v>-0.31330264743776237</c:v>
                </c:pt>
                <c:pt idx="8">
                  <c:v>-0.32425334002097483</c:v>
                </c:pt>
                <c:pt idx="9">
                  <c:v>-0.32324321481169782</c:v>
                </c:pt>
                <c:pt idx="10">
                  <c:v>0</c:v>
                </c:pt>
                <c:pt idx="11">
                  <c:v>0</c:v>
                </c:pt>
                <c:pt idx="12">
                  <c:v>-0.28422608604112565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0B7-45F3-9B37-924B1086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13-49CF-8E1F-C5000004D1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32515</c:v>
                </c:pt>
                <c:pt idx="1">
                  <c:v>25675</c:v>
                </c:pt>
                <c:pt idx="2">
                  <c:v>28454</c:v>
                </c:pt>
                <c:pt idx="3">
                  <c:v>47066</c:v>
                </c:pt>
                <c:pt idx="4">
                  <c:v>44206</c:v>
                </c:pt>
                <c:pt idx="5">
                  <c:v>59890</c:v>
                </c:pt>
                <c:pt idx="6">
                  <c:v>78337</c:v>
                </c:pt>
                <c:pt idx="7">
                  <c:v>113973</c:v>
                </c:pt>
                <c:pt idx="8">
                  <c:v>62330</c:v>
                </c:pt>
                <c:pt idx="9">
                  <c:v>46379</c:v>
                </c:pt>
                <c:pt idx="10">
                  <c:v>29955</c:v>
                </c:pt>
                <c:pt idx="11">
                  <c:v>35447</c:v>
                </c:pt>
                <c:pt idx="12">
                  <c:v>604227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3-49CF-8E1F-C5000004D18B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13-49CF-8E1F-C5000004D18B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30162</c:v>
                </c:pt>
                <c:pt idx="1">
                  <c:v>26209</c:v>
                </c:pt>
                <c:pt idx="2">
                  <c:v>27580</c:v>
                </c:pt>
                <c:pt idx="3">
                  <c:v>45950</c:v>
                </c:pt>
                <c:pt idx="4">
                  <c:v>53768</c:v>
                </c:pt>
                <c:pt idx="5">
                  <c:v>59477</c:v>
                </c:pt>
                <c:pt idx="6">
                  <c:v>95238</c:v>
                </c:pt>
                <c:pt idx="7">
                  <c:v>115097</c:v>
                </c:pt>
                <c:pt idx="8">
                  <c:v>63414</c:v>
                </c:pt>
                <c:pt idx="9">
                  <c:v>42541</c:v>
                </c:pt>
                <c:pt idx="10">
                  <c:v>32686</c:v>
                </c:pt>
                <c:pt idx="11">
                  <c:v>45431</c:v>
                </c:pt>
                <c:pt idx="12">
                  <c:v>637553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13-49CF-8E1F-C5000004D18B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13-49CF-8E1F-C5000004D1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32270</c:v>
                </c:pt>
                <c:pt idx="1">
                  <c:v>22101</c:v>
                </c:pt>
                <c:pt idx="2">
                  <c:v>26189</c:v>
                </c:pt>
                <c:pt idx="3">
                  <c:v>47885</c:v>
                </c:pt>
                <c:pt idx="4">
                  <c:v>37828</c:v>
                </c:pt>
                <c:pt idx="5">
                  <c:v>57202</c:v>
                </c:pt>
                <c:pt idx="6">
                  <c:v>76008</c:v>
                </c:pt>
                <c:pt idx="7">
                  <c:v>89047</c:v>
                </c:pt>
                <c:pt idx="8">
                  <c:v>57144</c:v>
                </c:pt>
                <c:pt idx="9">
                  <c:v>42102</c:v>
                </c:pt>
                <c:pt idx="10">
                  <c:v>32224</c:v>
                </c:pt>
                <c:pt idx="11">
                  <c:v>40736</c:v>
                </c:pt>
                <c:pt idx="12">
                  <c:v>560736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13-49CF-8E1F-C5000004D18B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13-49CF-8E1F-C5000004D1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13-49CF-8E1F-C5000004D1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31109</c:v>
                </c:pt>
                <c:pt idx="1">
                  <c:v>24748</c:v>
                </c:pt>
                <c:pt idx="2">
                  <c:v>33643</c:v>
                </c:pt>
                <c:pt idx="3">
                  <c:v>25316</c:v>
                </c:pt>
                <c:pt idx="4">
                  <c:v>40404</c:v>
                </c:pt>
                <c:pt idx="5">
                  <c:v>50727</c:v>
                </c:pt>
                <c:pt idx="6">
                  <c:v>64860</c:v>
                </c:pt>
                <c:pt idx="7">
                  <c:v>94133</c:v>
                </c:pt>
                <c:pt idx="8">
                  <c:v>54493</c:v>
                </c:pt>
                <c:pt idx="9">
                  <c:v>37191</c:v>
                </c:pt>
                <c:pt idx="10">
                  <c:v>0</c:v>
                </c:pt>
                <c:pt idx="11">
                  <c:v>0</c:v>
                </c:pt>
                <c:pt idx="12">
                  <c:v>456624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13-49CF-8E1F-C5000004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13-49CF-8E1F-C5000004D1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13-49CF-8E1F-C5000004D1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13-49CF-8E1F-C5000004D1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13-49CF-8E1F-C5000004D1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13-49CF-8E1F-C5000004D1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13-49CF-8E1F-C5000004D1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13-49CF-8E1F-C5000004D1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13-49CF-8E1F-C5000004D1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13-49CF-8E1F-C5000004D1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13-49CF-8E1F-C5000004D1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13-49CF-8E1F-C5000004D1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13-49CF-8E1F-C5000004D1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13-49CF-8E1F-C5000004D18B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-3.597768825534553E-2</c:v>
                </c:pt>
                <c:pt idx="1">
                  <c:v>0.11976833627437666</c:v>
                </c:pt>
                <c:pt idx="2">
                  <c:v>0.28462331513230743</c:v>
                </c:pt>
                <c:pt idx="3">
                  <c:v>-0.47131669625143569</c:v>
                </c:pt>
                <c:pt idx="4">
                  <c:v>6.8097705403404873E-2</c:v>
                </c:pt>
                <c:pt idx="5">
                  <c:v>-0.11319534282018107</c:v>
                </c:pt>
                <c:pt idx="6">
                  <c:v>-0.14666877170824122</c:v>
                </c:pt>
                <c:pt idx="7">
                  <c:v>5.711590508383213E-2</c:v>
                </c:pt>
                <c:pt idx="8">
                  <c:v>-4.6391572168556605E-2</c:v>
                </c:pt>
                <c:pt idx="9">
                  <c:v>-0.11664529000997581</c:v>
                </c:pt>
                <c:pt idx="10">
                  <c:v>0</c:v>
                </c:pt>
                <c:pt idx="11">
                  <c:v>0</c:v>
                </c:pt>
                <c:pt idx="12">
                  <c:v>-6.386538083054516E-2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13-49CF-8E1F-C5000004D18B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-4.3241580808857427E-2</c:v>
                </c:pt>
                <c:pt idx="1">
                  <c:v>-3.610516066212266E-2</c:v>
                </c:pt>
                <c:pt idx="2">
                  <c:v>0.18236451816967736</c:v>
                </c:pt>
                <c:pt idx="3">
                  <c:v>-0.46211702715335912</c:v>
                </c:pt>
                <c:pt idx="4">
                  <c:v>-8.6006424467266918E-2</c:v>
                </c:pt>
                <c:pt idx="5">
                  <c:v>-0.15299716146268161</c:v>
                </c:pt>
                <c:pt idx="6">
                  <c:v>-0.17203875563271509</c:v>
                </c:pt>
                <c:pt idx="7">
                  <c:v>-0.17407631632053211</c:v>
                </c:pt>
                <c:pt idx="8">
                  <c:v>-0.12573399647039951</c:v>
                </c:pt>
                <c:pt idx="9">
                  <c:v>-0.19810690183056989</c:v>
                </c:pt>
                <c:pt idx="10">
                  <c:v>0</c:v>
                </c:pt>
                <c:pt idx="11">
                  <c:v>0</c:v>
                </c:pt>
                <c:pt idx="12">
                  <c:v>-0.15255602468333873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13-49CF-8E1F-C5000004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17-4865-A486-62C080FCE3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17215</c:v>
                </c:pt>
                <c:pt idx="1">
                  <c:v>13131</c:v>
                </c:pt>
                <c:pt idx="2">
                  <c:v>25825</c:v>
                </c:pt>
                <c:pt idx="3">
                  <c:v>27133</c:v>
                </c:pt>
                <c:pt idx="4">
                  <c:v>35166</c:v>
                </c:pt>
                <c:pt idx="5">
                  <c:v>44554</c:v>
                </c:pt>
                <c:pt idx="6">
                  <c:v>54578</c:v>
                </c:pt>
                <c:pt idx="7">
                  <c:v>78515</c:v>
                </c:pt>
                <c:pt idx="8">
                  <c:v>47325</c:v>
                </c:pt>
                <c:pt idx="9">
                  <c:v>29669</c:v>
                </c:pt>
                <c:pt idx="10">
                  <c:v>16032</c:v>
                </c:pt>
                <c:pt idx="11">
                  <c:v>20209</c:v>
                </c:pt>
                <c:pt idx="12">
                  <c:v>409352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7-4865-A486-62C080FCE354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17-4865-A486-62C080FCE354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14350</c:v>
                </c:pt>
                <c:pt idx="1">
                  <c:v>11828</c:v>
                </c:pt>
                <c:pt idx="2">
                  <c:v>11646</c:v>
                </c:pt>
                <c:pt idx="3">
                  <c:v>24750</c:v>
                </c:pt>
                <c:pt idx="4">
                  <c:v>25866</c:v>
                </c:pt>
                <c:pt idx="5">
                  <c:v>27992</c:v>
                </c:pt>
                <c:pt idx="6">
                  <c:v>36761</c:v>
                </c:pt>
                <c:pt idx="7">
                  <c:v>50051</c:v>
                </c:pt>
                <c:pt idx="8">
                  <c:v>27057</c:v>
                </c:pt>
                <c:pt idx="9">
                  <c:v>15636</c:v>
                </c:pt>
                <c:pt idx="10">
                  <c:v>16263</c:v>
                </c:pt>
                <c:pt idx="11">
                  <c:v>24371</c:v>
                </c:pt>
                <c:pt idx="12">
                  <c:v>286571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17-4865-A486-62C080FCE354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17-4865-A486-62C080FCE3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17448</c:v>
                </c:pt>
                <c:pt idx="1">
                  <c:v>10511</c:v>
                </c:pt>
                <c:pt idx="2">
                  <c:v>13613</c:v>
                </c:pt>
                <c:pt idx="3">
                  <c:v>25210</c:v>
                </c:pt>
                <c:pt idx="4">
                  <c:v>18964</c:v>
                </c:pt>
                <c:pt idx="5">
                  <c:v>26527</c:v>
                </c:pt>
                <c:pt idx="6">
                  <c:v>32479</c:v>
                </c:pt>
                <c:pt idx="7">
                  <c:v>42439</c:v>
                </c:pt>
                <c:pt idx="8">
                  <c:v>24059</c:v>
                </c:pt>
                <c:pt idx="9">
                  <c:v>16278</c:v>
                </c:pt>
                <c:pt idx="10">
                  <c:v>11300</c:v>
                </c:pt>
                <c:pt idx="11">
                  <c:v>17678</c:v>
                </c:pt>
                <c:pt idx="12">
                  <c:v>256506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17-4865-A486-62C080FCE354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17-4865-A486-62C080FCE3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A17-4865-A486-62C080FCE3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9983</c:v>
                </c:pt>
                <c:pt idx="1">
                  <c:v>15960</c:v>
                </c:pt>
                <c:pt idx="2">
                  <c:v>15644</c:v>
                </c:pt>
                <c:pt idx="3">
                  <c:v>13759</c:v>
                </c:pt>
                <c:pt idx="4">
                  <c:v>18452</c:v>
                </c:pt>
                <c:pt idx="5">
                  <c:v>21370</c:v>
                </c:pt>
                <c:pt idx="6">
                  <c:v>29019</c:v>
                </c:pt>
                <c:pt idx="7">
                  <c:v>38048</c:v>
                </c:pt>
                <c:pt idx="8">
                  <c:v>19606</c:v>
                </c:pt>
                <c:pt idx="9">
                  <c:v>14275</c:v>
                </c:pt>
                <c:pt idx="10">
                  <c:v>0</c:v>
                </c:pt>
                <c:pt idx="11">
                  <c:v>0</c:v>
                </c:pt>
                <c:pt idx="12">
                  <c:v>196116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17-4865-A486-62C080FCE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17-4865-A486-62C080FCE3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17-4865-A486-62C080FCE3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17-4865-A486-62C080FCE3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17-4865-A486-62C080FCE3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17-4865-A486-62C080FCE3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17-4865-A486-62C080FCE3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17-4865-A486-62C080FCE3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17-4865-A486-62C080FCE3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17-4865-A486-62C080FCE3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17-4865-A486-62C080FCE3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17-4865-A486-62C080FCE3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17-4865-A486-62C080FCE3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17-4865-A486-62C080FCE354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-0.42784273269142592</c:v>
                </c:pt>
                <c:pt idx="1">
                  <c:v>0.51840928551041765</c:v>
                </c:pt>
                <c:pt idx="2">
                  <c:v>0.14919562183207224</c:v>
                </c:pt>
                <c:pt idx="3">
                  <c:v>-0.4542245140817136</c:v>
                </c:pt>
                <c:pt idx="4">
                  <c:v>-2.6998523518245054E-2</c:v>
                </c:pt>
                <c:pt idx="5">
                  <c:v>-0.19440569985297995</c:v>
                </c:pt>
                <c:pt idx="6">
                  <c:v>-0.10653037347208971</c:v>
                </c:pt>
                <c:pt idx="7">
                  <c:v>-0.1034661514173284</c:v>
                </c:pt>
                <c:pt idx="8">
                  <c:v>-0.18508666195602475</c:v>
                </c:pt>
                <c:pt idx="9">
                  <c:v>-0.12304951468239345</c:v>
                </c:pt>
                <c:pt idx="10">
                  <c:v>0</c:v>
                </c:pt>
                <c:pt idx="11">
                  <c:v>0</c:v>
                </c:pt>
                <c:pt idx="12">
                  <c:v>-0.13805773355367257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A17-4865-A486-62C080FCE354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-0.42009875108916639</c:v>
                </c:pt>
                <c:pt idx="1">
                  <c:v>0.21544436828878233</c:v>
                </c:pt>
                <c:pt idx="2">
                  <c:v>-0.3942303969022265</c:v>
                </c:pt>
                <c:pt idx="3">
                  <c:v>-0.49290531824715289</c:v>
                </c:pt>
                <c:pt idx="4">
                  <c:v>-0.47528863106409602</c:v>
                </c:pt>
                <c:pt idx="5">
                  <c:v>-0.52035731920815187</c:v>
                </c:pt>
                <c:pt idx="6">
                  <c:v>-0.46830224632635864</c:v>
                </c:pt>
                <c:pt idx="7">
                  <c:v>-0.51540469973890346</c:v>
                </c:pt>
                <c:pt idx="8">
                  <c:v>-0.58571579503433702</c:v>
                </c:pt>
                <c:pt idx="9">
                  <c:v>-0.51885806734301798</c:v>
                </c:pt>
                <c:pt idx="10">
                  <c:v>0</c:v>
                </c:pt>
                <c:pt idx="11">
                  <c:v>0</c:v>
                </c:pt>
                <c:pt idx="12">
                  <c:v>-0.47437625800365035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A17-4865-A486-62C080FCE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8B-4541-BDFD-F3ACE14C3E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1059399</c:v>
                </c:pt>
                <c:pt idx="1">
                  <c:v>976914</c:v>
                </c:pt>
                <c:pt idx="2">
                  <c:v>1063787</c:v>
                </c:pt>
                <c:pt idx="3">
                  <c:v>971252</c:v>
                </c:pt>
                <c:pt idx="4">
                  <c:v>904390</c:v>
                </c:pt>
                <c:pt idx="5">
                  <c:v>955559</c:v>
                </c:pt>
                <c:pt idx="6">
                  <c:v>1050150</c:v>
                </c:pt>
                <c:pt idx="7">
                  <c:v>1079362</c:v>
                </c:pt>
                <c:pt idx="8">
                  <c:v>951062</c:v>
                </c:pt>
                <c:pt idx="9">
                  <c:v>1083071</c:v>
                </c:pt>
                <c:pt idx="10">
                  <c:v>978510</c:v>
                </c:pt>
                <c:pt idx="11">
                  <c:v>1018910</c:v>
                </c:pt>
                <c:pt idx="12">
                  <c:v>12092366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B-4541-BDFD-F3ACE14C3EB6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8B-4541-BDFD-F3ACE14C3EB6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741846</c:v>
                </c:pt>
                <c:pt idx="1">
                  <c:v>874447</c:v>
                </c:pt>
                <c:pt idx="2">
                  <c:v>1017822</c:v>
                </c:pt>
                <c:pt idx="3">
                  <c:v>1046375</c:v>
                </c:pt>
                <c:pt idx="4">
                  <c:v>916073</c:v>
                </c:pt>
                <c:pt idx="5">
                  <c:v>942395</c:v>
                </c:pt>
                <c:pt idx="6">
                  <c:v>1047957</c:v>
                </c:pt>
                <c:pt idx="7">
                  <c:v>1076405</c:v>
                </c:pt>
                <c:pt idx="8">
                  <c:v>923259</c:v>
                </c:pt>
                <c:pt idx="9">
                  <c:v>1066955</c:v>
                </c:pt>
                <c:pt idx="10">
                  <c:v>1015209</c:v>
                </c:pt>
                <c:pt idx="11">
                  <c:v>1039520</c:v>
                </c:pt>
                <c:pt idx="12">
                  <c:v>11708263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B-4541-BDFD-F3ACE14C3EB6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B-4541-BDFD-F3ACE14C3E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1055839</c:v>
                </c:pt>
                <c:pt idx="1">
                  <c:v>1044732</c:v>
                </c:pt>
                <c:pt idx="2">
                  <c:v>1058399</c:v>
                </c:pt>
                <c:pt idx="3">
                  <c:v>1034923</c:v>
                </c:pt>
                <c:pt idx="4">
                  <c:v>981896</c:v>
                </c:pt>
                <c:pt idx="5">
                  <c:v>985737</c:v>
                </c:pt>
                <c:pt idx="6">
                  <c:v>1096955</c:v>
                </c:pt>
                <c:pt idx="7">
                  <c:v>1140422</c:v>
                </c:pt>
                <c:pt idx="8">
                  <c:v>1021615</c:v>
                </c:pt>
                <c:pt idx="9">
                  <c:v>1149422</c:v>
                </c:pt>
                <c:pt idx="10">
                  <c:v>1105909</c:v>
                </c:pt>
                <c:pt idx="11">
                  <c:v>1097426</c:v>
                </c:pt>
                <c:pt idx="12">
                  <c:v>12773275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8B-4541-BDFD-F3ACE14C3EB6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8B-4541-BDFD-F3ACE14C3E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8B-4541-BDFD-F3ACE14C3E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1124089</c:v>
                </c:pt>
                <c:pt idx="1">
                  <c:v>1073616</c:v>
                </c:pt>
                <c:pt idx="2">
                  <c:v>1149510</c:v>
                </c:pt>
                <c:pt idx="3">
                  <c:v>1054807</c:v>
                </c:pt>
                <c:pt idx="4">
                  <c:v>1029817</c:v>
                </c:pt>
                <c:pt idx="5">
                  <c:v>987495</c:v>
                </c:pt>
                <c:pt idx="6">
                  <c:v>1131084</c:v>
                </c:pt>
                <c:pt idx="7">
                  <c:v>1172113</c:v>
                </c:pt>
                <c:pt idx="8">
                  <c:v>1027132</c:v>
                </c:pt>
                <c:pt idx="9">
                  <c:v>1172328</c:v>
                </c:pt>
                <c:pt idx="10">
                  <c:v>0</c:v>
                </c:pt>
                <c:pt idx="11">
                  <c:v>0</c:v>
                </c:pt>
                <c:pt idx="12">
                  <c:v>10921991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8B-4541-BDFD-F3ACE14C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8B-4541-BDFD-F3ACE14C3E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8B-4541-BDFD-F3ACE14C3E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8B-4541-BDFD-F3ACE14C3E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8B-4541-BDFD-F3ACE14C3E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8B-4541-BDFD-F3ACE14C3E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8B-4541-BDFD-F3ACE14C3E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8B-4541-BDFD-F3ACE14C3E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8B-4541-BDFD-F3ACE14C3E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8B-4541-BDFD-F3ACE14C3E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8B-4541-BDFD-F3ACE14C3E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8B-4541-BDFD-F3ACE14C3E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8B-4541-BDFD-F3ACE14C3E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8B-4541-BDFD-F3ACE14C3EB6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6.4640537051577018E-2</c:v>
                </c:pt>
                <c:pt idx="1">
                  <c:v>2.7647281790928124E-2</c:v>
                </c:pt>
                <c:pt idx="2">
                  <c:v>8.6083792596175934E-2</c:v>
                </c:pt>
                <c:pt idx="3">
                  <c:v>1.9213023577599575E-2</c:v>
                </c:pt>
                <c:pt idx="4">
                  <c:v>4.8804557712833097E-2</c:v>
                </c:pt>
                <c:pt idx="5">
                  <c:v>1.7834371642739821E-3</c:v>
                </c:pt>
                <c:pt idx="6">
                  <c:v>3.1112488661795501E-2</c:v>
                </c:pt>
                <c:pt idx="7">
                  <c:v>2.7788836062440092E-2</c:v>
                </c:pt>
                <c:pt idx="8">
                  <c:v>5.4002730970081902E-3</c:v>
                </c:pt>
                <c:pt idx="9">
                  <c:v>1.9928276994872096E-2</c:v>
                </c:pt>
                <c:pt idx="10">
                  <c:v>0</c:v>
                </c:pt>
                <c:pt idx="11">
                  <c:v>0</c:v>
                </c:pt>
                <c:pt idx="12">
                  <c:v>3.3306811580765761E-2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8B-4541-BDFD-F3ACE14C3EB6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6.1062923412236625E-2</c:v>
                </c:pt>
                <c:pt idx="1">
                  <c:v>9.8987218936364973E-2</c:v>
                </c:pt>
                <c:pt idx="2">
                  <c:v>8.0582861042671095E-2</c:v>
                </c:pt>
                <c:pt idx="3">
                  <c:v>8.6028136878997463E-2</c:v>
                </c:pt>
                <c:pt idx="4">
                  <c:v>0.13868684969979772</c:v>
                </c:pt>
                <c:pt idx="5">
                  <c:v>3.3421274876799911E-2</c:v>
                </c:pt>
                <c:pt idx="6">
                  <c:v>7.7068990144265159E-2</c:v>
                </c:pt>
                <c:pt idx="7">
                  <c:v>8.5931318686409242E-2</c:v>
                </c:pt>
                <c:pt idx="8">
                  <c:v>7.9984270215821995E-2</c:v>
                </c:pt>
                <c:pt idx="9">
                  <c:v>8.2411033071700723E-2</c:v>
                </c:pt>
                <c:pt idx="10">
                  <c:v>0</c:v>
                </c:pt>
                <c:pt idx="11">
                  <c:v>0</c:v>
                </c:pt>
                <c:pt idx="12">
                  <c:v>8.1926639330215378E-2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8B-4541-BDFD-F3ACE14C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B1-43C6-82CA-169F9DE94A2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453772</c:v>
                </c:pt>
                <c:pt idx="1">
                  <c:v>421449</c:v>
                </c:pt>
                <c:pt idx="2">
                  <c:v>488430</c:v>
                </c:pt>
                <c:pt idx="3">
                  <c:v>463768</c:v>
                </c:pt>
                <c:pt idx="4">
                  <c:v>451101</c:v>
                </c:pt>
                <c:pt idx="5">
                  <c:v>482201</c:v>
                </c:pt>
                <c:pt idx="6">
                  <c:v>492814</c:v>
                </c:pt>
                <c:pt idx="7">
                  <c:v>529315</c:v>
                </c:pt>
                <c:pt idx="8">
                  <c:v>493327</c:v>
                </c:pt>
                <c:pt idx="9">
                  <c:v>521682</c:v>
                </c:pt>
                <c:pt idx="10">
                  <c:v>411956</c:v>
                </c:pt>
                <c:pt idx="11">
                  <c:v>440250</c:v>
                </c:pt>
                <c:pt idx="12">
                  <c:v>5650065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1-43C6-82CA-169F9DE94A23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B1-43C6-82CA-169F9DE94A23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287804</c:v>
                </c:pt>
                <c:pt idx="1">
                  <c:v>387845</c:v>
                </c:pt>
                <c:pt idx="2">
                  <c:v>471283</c:v>
                </c:pt>
                <c:pt idx="3">
                  <c:v>499381</c:v>
                </c:pt>
                <c:pt idx="4">
                  <c:v>490237</c:v>
                </c:pt>
                <c:pt idx="5">
                  <c:v>521079</c:v>
                </c:pt>
                <c:pt idx="6">
                  <c:v>562174</c:v>
                </c:pt>
                <c:pt idx="7">
                  <c:v>591418</c:v>
                </c:pt>
                <c:pt idx="8">
                  <c:v>521203</c:v>
                </c:pt>
                <c:pt idx="9">
                  <c:v>572438</c:v>
                </c:pt>
                <c:pt idx="10">
                  <c:v>445764</c:v>
                </c:pt>
                <c:pt idx="11">
                  <c:v>489037</c:v>
                </c:pt>
                <c:pt idx="12">
                  <c:v>5839663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B1-43C6-82CA-169F9DE94A23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B1-43C6-82CA-169F9DE94A2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463889</c:v>
                </c:pt>
                <c:pt idx="1">
                  <c:v>455329</c:v>
                </c:pt>
                <c:pt idx="2">
                  <c:v>508176</c:v>
                </c:pt>
                <c:pt idx="3">
                  <c:v>504848</c:v>
                </c:pt>
                <c:pt idx="4">
                  <c:v>543521</c:v>
                </c:pt>
                <c:pt idx="5">
                  <c:v>561465</c:v>
                </c:pt>
                <c:pt idx="6">
                  <c:v>581810</c:v>
                </c:pt>
                <c:pt idx="7">
                  <c:v>615291</c:v>
                </c:pt>
                <c:pt idx="8">
                  <c:v>595081</c:v>
                </c:pt>
                <c:pt idx="9">
                  <c:v>604663</c:v>
                </c:pt>
                <c:pt idx="10">
                  <c:v>509079</c:v>
                </c:pt>
                <c:pt idx="11">
                  <c:v>512982</c:v>
                </c:pt>
                <c:pt idx="12">
                  <c:v>6456134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B1-43C6-82CA-169F9DE94A23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B1-43C6-82CA-169F9DE94A2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CB1-43C6-82CA-169F9DE94A2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507267</c:v>
                </c:pt>
                <c:pt idx="1">
                  <c:v>462410</c:v>
                </c:pt>
                <c:pt idx="2">
                  <c:v>528478</c:v>
                </c:pt>
                <c:pt idx="3">
                  <c:v>538909</c:v>
                </c:pt>
                <c:pt idx="4">
                  <c:v>584395</c:v>
                </c:pt>
                <c:pt idx="5">
                  <c:v>571290</c:v>
                </c:pt>
                <c:pt idx="6">
                  <c:v>611230</c:v>
                </c:pt>
                <c:pt idx="7">
                  <c:v>659079</c:v>
                </c:pt>
                <c:pt idx="8">
                  <c:v>589108</c:v>
                </c:pt>
                <c:pt idx="9">
                  <c:v>615103</c:v>
                </c:pt>
                <c:pt idx="10">
                  <c:v>0</c:v>
                </c:pt>
                <c:pt idx="11">
                  <c:v>0</c:v>
                </c:pt>
                <c:pt idx="12">
                  <c:v>5667269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B1-43C6-82CA-169F9DE9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B1-43C6-82CA-169F9DE94A2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B1-43C6-82CA-169F9DE94A2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B1-43C6-82CA-169F9DE94A2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B1-43C6-82CA-169F9DE94A2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B1-43C6-82CA-169F9DE94A2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B1-43C6-82CA-169F9DE94A2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B1-43C6-82CA-169F9DE94A2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B1-43C6-82CA-169F9DE94A2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B1-43C6-82CA-169F9DE94A2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B1-43C6-82CA-169F9DE94A2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B1-43C6-82CA-169F9DE94A2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B1-43C6-82CA-169F9DE94A2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B1-43C6-82CA-169F9DE94A23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9.3509438680373869E-2</c:v>
                </c:pt>
                <c:pt idx="1">
                  <c:v>1.5551392509592032E-2</c:v>
                </c:pt>
                <c:pt idx="2">
                  <c:v>3.9950725732816883E-2</c:v>
                </c:pt>
                <c:pt idx="3">
                  <c:v>6.7467831901879327E-2</c:v>
                </c:pt>
                <c:pt idx="4">
                  <c:v>7.5202246095366965E-2</c:v>
                </c:pt>
                <c:pt idx="5">
                  <c:v>1.749886457748917E-2</c:v>
                </c:pt>
                <c:pt idx="6">
                  <c:v>5.0566336089101327E-2</c:v>
                </c:pt>
                <c:pt idx="7">
                  <c:v>7.1166326177369843E-2</c:v>
                </c:pt>
                <c:pt idx="8">
                  <c:v>-1.0037289041323838E-2</c:v>
                </c:pt>
                <c:pt idx="9">
                  <c:v>1.7265815834605291E-2</c:v>
                </c:pt>
                <c:pt idx="10">
                  <c:v>0</c:v>
                </c:pt>
                <c:pt idx="11">
                  <c:v>0</c:v>
                </c:pt>
                <c:pt idx="12">
                  <c:v>4.2913667151692758E-2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B1-43C6-82CA-169F9DE94A23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0.11788960094496792</c:v>
                </c:pt>
                <c:pt idx="1">
                  <c:v>9.7190881933519879E-2</c:v>
                </c:pt>
                <c:pt idx="2">
                  <c:v>8.1993325553303409E-2</c:v>
                </c:pt>
                <c:pt idx="3">
                  <c:v>0.16202282175570537</c:v>
                </c:pt>
                <c:pt idx="4">
                  <c:v>0.29548593330540163</c:v>
                </c:pt>
                <c:pt idx="5">
                  <c:v>0.18475490511218351</c:v>
                </c:pt>
                <c:pt idx="6">
                  <c:v>0.24028538150296064</c:v>
                </c:pt>
                <c:pt idx="7">
                  <c:v>0.24515458658832645</c:v>
                </c:pt>
                <c:pt idx="8">
                  <c:v>0.19415316818256456</c:v>
                </c:pt>
                <c:pt idx="9">
                  <c:v>0.17907652554621389</c:v>
                </c:pt>
                <c:pt idx="10">
                  <c:v>0</c:v>
                </c:pt>
                <c:pt idx="11">
                  <c:v>0</c:v>
                </c:pt>
                <c:pt idx="12">
                  <c:v>0.18120790961134947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CB1-43C6-82CA-169F9DE9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C-4672-8F39-C202AA1440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155896</c:v>
                </c:pt>
                <c:pt idx="1">
                  <c:v>138102</c:v>
                </c:pt>
                <c:pt idx="2">
                  <c:v>152215</c:v>
                </c:pt>
                <c:pt idx="3">
                  <c:v>135917</c:v>
                </c:pt>
                <c:pt idx="4">
                  <c:v>138172</c:v>
                </c:pt>
                <c:pt idx="5">
                  <c:v>153690</c:v>
                </c:pt>
                <c:pt idx="6">
                  <c:v>161985</c:v>
                </c:pt>
                <c:pt idx="7">
                  <c:v>153414</c:v>
                </c:pt>
                <c:pt idx="8">
                  <c:v>156073</c:v>
                </c:pt>
                <c:pt idx="9">
                  <c:v>161015</c:v>
                </c:pt>
                <c:pt idx="10">
                  <c:v>156127</c:v>
                </c:pt>
                <c:pt idx="11">
                  <c:v>151225</c:v>
                </c:pt>
                <c:pt idx="12">
                  <c:v>1813831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C-4672-8F39-C202AA1440A3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3C-4672-8F39-C202AA1440A3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89583</c:v>
                </c:pt>
                <c:pt idx="1">
                  <c:v>91975</c:v>
                </c:pt>
                <c:pt idx="2">
                  <c:v>129712</c:v>
                </c:pt>
                <c:pt idx="3">
                  <c:v>128074</c:v>
                </c:pt>
                <c:pt idx="4">
                  <c:v>110814</c:v>
                </c:pt>
                <c:pt idx="5">
                  <c:v>119906</c:v>
                </c:pt>
                <c:pt idx="6">
                  <c:v>113982</c:v>
                </c:pt>
                <c:pt idx="7">
                  <c:v>122390</c:v>
                </c:pt>
                <c:pt idx="8">
                  <c:v>113401</c:v>
                </c:pt>
                <c:pt idx="9">
                  <c:v>119919</c:v>
                </c:pt>
                <c:pt idx="10">
                  <c:v>151513</c:v>
                </c:pt>
                <c:pt idx="11">
                  <c:v>129270</c:v>
                </c:pt>
                <c:pt idx="12">
                  <c:v>1420539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3C-4672-8F39-C202AA1440A3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C-4672-8F39-C202AA1440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122293</c:v>
                </c:pt>
                <c:pt idx="1">
                  <c:v>119975</c:v>
                </c:pt>
                <c:pt idx="2">
                  <c:v>133635</c:v>
                </c:pt>
                <c:pt idx="3">
                  <c:v>121099</c:v>
                </c:pt>
                <c:pt idx="4">
                  <c:v>116526</c:v>
                </c:pt>
                <c:pt idx="5">
                  <c:v>118355</c:v>
                </c:pt>
                <c:pt idx="6">
                  <c:v>116930</c:v>
                </c:pt>
                <c:pt idx="7">
                  <c:v>116172</c:v>
                </c:pt>
                <c:pt idx="8">
                  <c:v>116505</c:v>
                </c:pt>
                <c:pt idx="9">
                  <c:v>130638</c:v>
                </c:pt>
                <c:pt idx="10">
                  <c:v>147547</c:v>
                </c:pt>
                <c:pt idx="11">
                  <c:v>136539</c:v>
                </c:pt>
                <c:pt idx="12">
                  <c:v>1496214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3C-4672-8F39-C202AA1440A3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3C-4672-8F39-C202AA1440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3C-4672-8F39-C202AA1440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126100</c:v>
                </c:pt>
                <c:pt idx="1">
                  <c:v>123737</c:v>
                </c:pt>
                <c:pt idx="2">
                  <c:v>145348</c:v>
                </c:pt>
                <c:pt idx="3">
                  <c:v>116283</c:v>
                </c:pt>
                <c:pt idx="4">
                  <c:v>113394</c:v>
                </c:pt>
                <c:pt idx="5">
                  <c:v>100343</c:v>
                </c:pt>
                <c:pt idx="6">
                  <c:v>107901</c:v>
                </c:pt>
                <c:pt idx="7">
                  <c:v>114502</c:v>
                </c:pt>
                <c:pt idx="8">
                  <c:v>114433</c:v>
                </c:pt>
                <c:pt idx="9">
                  <c:v>135499</c:v>
                </c:pt>
                <c:pt idx="10">
                  <c:v>0</c:v>
                </c:pt>
                <c:pt idx="11">
                  <c:v>0</c:v>
                </c:pt>
                <c:pt idx="12">
                  <c:v>1197540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3C-4672-8F39-C202AA14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3C-4672-8F39-C202AA1440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3C-4672-8F39-C202AA1440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C-4672-8F39-C202AA1440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C-4672-8F39-C202AA1440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C-4672-8F39-C202AA1440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3C-4672-8F39-C202AA1440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3C-4672-8F39-C202AA1440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3C-4672-8F39-C202AA1440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3C-4672-8F39-C202AA1440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3C-4672-8F39-C202AA1440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3C-4672-8F39-C202AA1440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3C-4672-8F39-C202AA1440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3C-4672-8F39-C202AA1440A3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3.1130154628637774E-2</c:v>
                </c:pt>
                <c:pt idx="1">
                  <c:v>3.1356532610960608E-2</c:v>
                </c:pt>
                <c:pt idx="2">
                  <c:v>8.764919369925539E-2</c:v>
                </c:pt>
                <c:pt idx="3">
                  <c:v>-3.9769114526131522E-2</c:v>
                </c:pt>
                <c:pt idx="4">
                  <c:v>-2.6878121620925843E-2</c:v>
                </c:pt>
                <c:pt idx="5">
                  <c:v>-0.15218621942461241</c:v>
                </c:pt>
                <c:pt idx="6">
                  <c:v>-7.7217138458906986E-2</c:v>
                </c:pt>
                <c:pt idx="7">
                  <c:v>-1.4375236717969919E-2</c:v>
                </c:pt>
                <c:pt idx="8">
                  <c:v>-1.7784644435861141E-2</c:v>
                </c:pt>
                <c:pt idx="9">
                  <c:v>3.7209693963471624E-2</c:v>
                </c:pt>
                <c:pt idx="10">
                  <c:v>0</c:v>
                </c:pt>
                <c:pt idx="11">
                  <c:v>0</c:v>
                </c:pt>
                <c:pt idx="12">
                  <c:v>-1.2035032603817442E-2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3C-4672-8F39-C202AA1440A3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-0.1911274182788526</c:v>
                </c:pt>
                <c:pt idx="1">
                  <c:v>-0.10401732053120161</c:v>
                </c:pt>
                <c:pt idx="2">
                  <c:v>-4.5113819268797428E-2</c:v>
                </c:pt>
                <c:pt idx="3">
                  <c:v>-0.14445580758845467</c:v>
                </c:pt>
                <c:pt idx="4">
                  <c:v>-0.17932721535477525</c:v>
                </c:pt>
                <c:pt idx="5">
                  <c:v>-0.34710781443164818</c:v>
                </c:pt>
                <c:pt idx="6">
                  <c:v>-0.33388276692286323</c:v>
                </c:pt>
                <c:pt idx="7">
                  <c:v>-0.25364047609735751</c:v>
                </c:pt>
                <c:pt idx="8">
                  <c:v>-0.26679822903384953</c:v>
                </c:pt>
                <c:pt idx="9">
                  <c:v>-0.15846970779119962</c:v>
                </c:pt>
                <c:pt idx="10">
                  <c:v>0</c:v>
                </c:pt>
                <c:pt idx="11">
                  <c:v>0</c:v>
                </c:pt>
                <c:pt idx="12">
                  <c:v>-0.20507355230308555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3C-4672-8F39-C202AA14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8-4191-A98F-D426D2C9CB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40267</c:v>
                </c:pt>
                <c:pt idx="1">
                  <c:v>46517</c:v>
                </c:pt>
                <c:pt idx="2">
                  <c:v>35668</c:v>
                </c:pt>
                <c:pt idx="3">
                  <c:v>37332</c:v>
                </c:pt>
                <c:pt idx="4">
                  <c:v>33165</c:v>
                </c:pt>
                <c:pt idx="5">
                  <c:v>25762</c:v>
                </c:pt>
                <c:pt idx="6">
                  <c:v>33884</c:v>
                </c:pt>
                <c:pt idx="7">
                  <c:v>50559</c:v>
                </c:pt>
                <c:pt idx="8">
                  <c:v>27743</c:v>
                </c:pt>
                <c:pt idx="9">
                  <c:v>36634</c:v>
                </c:pt>
                <c:pt idx="10">
                  <c:v>30266</c:v>
                </c:pt>
                <c:pt idx="11">
                  <c:v>30743</c:v>
                </c:pt>
                <c:pt idx="12">
                  <c:v>428540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8-4191-A98F-D426D2C9CB06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28-4191-A98F-D426D2C9CB06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32383</c:v>
                </c:pt>
                <c:pt idx="1">
                  <c:v>48271</c:v>
                </c:pt>
                <c:pt idx="2">
                  <c:v>39560</c:v>
                </c:pt>
                <c:pt idx="3">
                  <c:v>44208</c:v>
                </c:pt>
                <c:pt idx="4">
                  <c:v>38263</c:v>
                </c:pt>
                <c:pt idx="5">
                  <c:v>29144</c:v>
                </c:pt>
                <c:pt idx="6">
                  <c:v>36769</c:v>
                </c:pt>
                <c:pt idx="7">
                  <c:v>50961</c:v>
                </c:pt>
                <c:pt idx="8">
                  <c:v>31016</c:v>
                </c:pt>
                <c:pt idx="9">
                  <c:v>43770</c:v>
                </c:pt>
                <c:pt idx="10">
                  <c:v>31683</c:v>
                </c:pt>
                <c:pt idx="11">
                  <c:v>40785</c:v>
                </c:pt>
                <c:pt idx="12">
                  <c:v>466813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28-4191-A98F-D426D2C9CB06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28-4191-A98F-D426D2C9CB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45548</c:v>
                </c:pt>
                <c:pt idx="1">
                  <c:v>54817</c:v>
                </c:pt>
                <c:pt idx="2">
                  <c:v>41198</c:v>
                </c:pt>
                <c:pt idx="3">
                  <c:v>49493</c:v>
                </c:pt>
                <c:pt idx="4">
                  <c:v>35510</c:v>
                </c:pt>
                <c:pt idx="5">
                  <c:v>26909</c:v>
                </c:pt>
                <c:pt idx="6">
                  <c:v>42150</c:v>
                </c:pt>
                <c:pt idx="7">
                  <c:v>64650</c:v>
                </c:pt>
                <c:pt idx="8">
                  <c:v>38569</c:v>
                </c:pt>
                <c:pt idx="9">
                  <c:v>54486</c:v>
                </c:pt>
                <c:pt idx="10">
                  <c:v>47843</c:v>
                </c:pt>
                <c:pt idx="11">
                  <c:v>34236</c:v>
                </c:pt>
                <c:pt idx="12">
                  <c:v>535409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28-4191-A98F-D426D2C9CB06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28-4191-A98F-D426D2C9CB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8-4191-A98F-D426D2C9CB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55570</c:v>
                </c:pt>
                <c:pt idx="1">
                  <c:v>56446</c:v>
                </c:pt>
                <c:pt idx="2">
                  <c:v>52762</c:v>
                </c:pt>
                <c:pt idx="3">
                  <c:v>41914</c:v>
                </c:pt>
                <c:pt idx="4">
                  <c:v>32893</c:v>
                </c:pt>
                <c:pt idx="5">
                  <c:v>23443</c:v>
                </c:pt>
                <c:pt idx="6">
                  <c:v>32656</c:v>
                </c:pt>
                <c:pt idx="7">
                  <c:v>45438</c:v>
                </c:pt>
                <c:pt idx="8">
                  <c:v>23019</c:v>
                </c:pt>
                <c:pt idx="9">
                  <c:v>37926</c:v>
                </c:pt>
                <c:pt idx="10">
                  <c:v>0</c:v>
                </c:pt>
                <c:pt idx="11">
                  <c:v>0</c:v>
                </c:pt>
                <c:pt idx="12">
                  <c:v>402067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28-4191-A98F-D426D2C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28-4191-A98F-D426D2C9CB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28-4191-A98F-D426D2C9CB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28-4191-A98F-D426D2C9CB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28-4191-A98F-D426D2C9CB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28-4191-A98F-D426D2C9CB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28-4191-A98F-D426D2C9CB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28-4191-A98F-D426D2C9CB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28-4191-A98F-D426D2C9CB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28-4191-A98F-D426D2C9CB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28-4191-A98F-D426D2C9CB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28-4191-A98F-D426D2C9CB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28-4191-A98F-D426D2C9CB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28-4191-A98F-D426D2C9CB06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0.22003161499956092</c:v>
                </c:pt>
                <c:pt idx="1">
                  <c:v>2.9717058576718802E-2</c:v>
                </c:pt>
                <c:pt idx="2">
                  <c:v>0.28069323753580266</c:v>
                </c:pt>
                <c:pt idx="3">
                  <c:v>-0.15313276624977268</c:v>
                </c:pt>
                <c:pt idx="4">
                  <c:v>-7.3697549985919486E-2</c:v>
                </c:pt>
                <c:pt idx="5">
                  <c:v>-0.12880448920435539</c:v>
                </c:pt>
                <c:pt idx="6">
                  <c:v>-0.22524317912218272</c:v>
                </c:pt>
                <c:pt idx="7">
                  <c:v>-0.29716937354988404</c:v>
                </c:pt>
                <c:pt idx="8">
                  <c:v>-0.40317353314838345</c:v>
                </c:pt>
                <c:pt idx="9">
                  <c:v>-0.30393128510075984</c:v>
                </c:pt>
                <c:pt idx="10">
                  <c:v>0</c:v>
                </c:pt>
                <c:pt idx="11">
                  <c:v>0</c:v>
                </c:pt>
                <c:pt idx="12">
                  <c:v>-0.11308097853660692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28-4191-A98F-D426D2C9CB06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0.38003824471651715</c:v>
                </c:pt>
                <c:pt idx="1">
                  <c:v>0.21344884665821096</c:v>
                </c:pt>
                <c:pt idx="2">
                  <c:v>0.47925311203319509</c:v>
                </c:pt>
                <c:pt idx="3">
                  <c:v>0.12273652630451082</c:v>
                </c:pt>
                <c:pt idx="4">
                  <c:v>-8.2014171566410221E-3</c:v>
                </c:pt>
                <c:pt idx="5">
                  <c:v>-9.0016303082058879E-2</c:v>
                </c:pt>
                <c:pt idx="6">
                  <c:v>-3.6241293825994614E-2</c:v>
                </c:pt>
                <c:pt idx="7">
                  <c:v>-0.10128760458078678</c:v>
                </c:pt>
                <c:pt idx="8">
                  <c:v>-0.17027718703817174</c:v>
                </c:pt>
                <c:pt idx="9">
                  <c:v>3.5267784025768467E-2</c:v>
                </c:pt>
                <c:pt idx="10">
                  <c:v>0</c:v>
                </c:pt>
                <c:pt idx="11">
                  <c:v>0</c:v>
                </c:pt>
                <c:pt idx="12">
                  <c:v>9.3967583686818346E-2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128-4191-A98F-D426D2C9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45-4C1E-8C8F-5BB6F222C34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56916</c:v>
                </c:pt>
                <c:pt idx="1">
                  <c:v>46571</c:v>
                </c:pt>
                <c:pt idx="2">
                  <c:v>58812</c:v>
                </c:pt>
                <c:pt idx="3">
                  <c:v>48865</c:v>
                </c:pt>
                <c:pt idx="4">
                  <c:v>37232</c:v>
                </c:pt>
                <c:pt idx="5">
                  <c:v>39535</c:v>
                </c:pt>
                <c:pt idx="6">
                  <c:v>53072</c:v>
                </c:pt>
                <c:pt idx="7">
                  <c:v>44661</c:v>
                </c:pt>
                <c:pt idx="8">
                  <c:v>39139</c:v>
                </c:pt>
                <c:pt idx="9">
                  <c:v>40651</c:v>
                </c:pt>
                <c:pt idx="10">
                  <c:v>46363</c:v>
                </c:pt>
                <c:pt idx="11">
                  <c:v>54458</c:v>
                </c:pt>
                <c:pt idx="12">
                  <c:v>566275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5-4C1E-8C8F-5BB6F222C341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45-4C1E-8C8F-5BB6F222C341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60039</c:v>
                </c:pt>
                <c:pt idx="1">
                  <c:v>56597</c:v>
                </c:pt>
                <c:pt idx="2">
                  <c:v>63116</c:v>
                </c:pt>
                <c:pt idx="3">
                  <c:v>63281</c:v>
                </c:pt>
                <c:pt idx="4">
                  <c:v>41515</c:v>
                </c:pt>
                <c:pt idx="5">
                  <c:v>38119</c:v>
                </c:pt>
                <c:pt idx="6">
                  <c:v>61424</c:v>
                </c:pt>
                <c:pt idx="7">
                  <c:v>44123</c:v>
                </c:pt>
                <c:pt idx="8">
                  <c:v>44068</c:v>
                </c:pt>
                <c:pt idx="9">
                  <c:v>49340</c:v>
                </c:pt>
                <c:pt idx="10">
                  <c:v>61960</c:v>
                </c:pt>
                <c:pt idx="11">
                  <c:v>56047</c:v>
                </c:pt>
                <c:pt idx="12">
                  <c:v>639629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5-4C1E-8C8F-5BB6F222C341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45-4C1E-8C8F-5BB6F222C34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56539</c:v>
                </c:pt>
                <c:pt idx="1">
                  <c:v>56743</c:v>
                </c:pt>
                <c:pt idx="2">
                  <c:v>46476</c:v>
                </c:pt>
                <c:pt idx="3">
                  <c:v>46291</c:v>
                </c:pt>
                <c:pt idx="4">
                  <c:v>46632</c:v>
                </c:pt>
                <c:pt idx="5">
                  <c:v>37086</c:v>
                </c:pt>
                <c:pt idx="6">
                  <c:v>61993</c:v>
                </c:pt>
                <c:pt idx="7">
                  <c:v>48757</c:v>
                </c:pt>
                <c:pt idx="8">
                  <c:v>43792</c:v>
                </c:pt>
                <c:pt idx="9">
                  <c:v>53334</c:v>
                </c:pt>
                <c:pt idx="10">
                  <c:v>61728</c:v>
                </c:pt>
                <c:pt idx="11">
                  <c:v>60367</c:v>
                </c:pt>
                <c:pt idx="12">
                  <c:v>619738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45-4C1E-8C8F-5BB6F222C341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45-4C1E-8C8F-5BB6F222C3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45-4C1E-8C8F-5BB6F222C34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54233</c:v>
                </c:pt>
                <c:pt idx="1">
                  <c:v>54347</c:v>
                </c:pt>
                <c:pt idx="2">
                  <c:v>54310</c:v>
                </c:pt>
                <c:pt idx="3">
                  <c:v>58185</c:v>
                </c:pt>
                <c:pt idx="4">
                  <c:v>42714</c:v>
                </c:pt>
                <c:pt idx="5">
                  <c:v>39687</c:v>
                </c:pt>
                <c:pt idx="6">
                  <c:v>61489</c:v>
                </c:pt>
                <c:pt idx="7">
                  <c:v>48568</c:v>
                </c:pt>
                <c:pt idx="8">
                  <c:v>44746</c:v>
                </c:pt>
                <c:pt idx="9">
                  <c:v>56505</c:v>
                </c:pt>
                <c:pt idx="10">
                  <c:v>0</c:v>
                </c:pt>
                <c:pt idx="11">
                  <c:v>0</c:v>
                </c:pt>
                <c:pt idx="12">
                  <c:v>514784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45-4C1E-8C8F-5BB6F222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45-4C1E-8C8F-5BB6F222C3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45-4C1E-8C8F-5BB6F222C3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45-4C1E-8C8F-5BB6F222C3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45-4C1E-8C8F-5BB6F222C3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45-4C1E-8C8F-5BB6F222C3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45-4C1E-8C8F-5BB6F222C3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45-4C1E-8C8F-5BB6F222C3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45-4C1E-8C8F-5BB6F222C3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45-4C1E-8C8F-5BB6F222C3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45-4C1E-8C8F-5BB6F222C3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45-4C1E-8C8F-5BB6F222C3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45-4C1E-8C8F-5BB6F222C3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45-4C1E-8C8F-5BB6F222C341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-4.0786006119669649E-2</c:v>
                </c:pt>
                <c:pt idx="1">
                  <c:v>-4.2225472745536896E-2</c:v>
                </c:pt>
                <c:pt idx="2">
                  <c:v>0.16856011704966001</c:v>
                </c:pt>
                <c:pt idx="3">
                  <c:v>0.25693979391242361</c:v>
                </c:pt>
                <c:pt idx="4">
                  <c:v>-8.4019557385486388E-2</c:v>
                </c:pt>
                <c:pt idx="5">
                  <c:v>7.0134282478563348E-2</c:v>
                </c:pt>
                <c:pt idx="6">
                  <c:v>-8.1299501556627574E-3</c:v>
                </c:pt>
                <c:pt idx="7">
                  <c:v>-3.8763664704555278E-3</c:v>
                </c:pt>
                <c:pt idx="8">
                  <c:v>2.1784800876872401E-2</c:v>
                </c:pt>
                <c:pt idx="9">
                  <c:v>5.9455506806164848E-2</c:v>
                </c:pt>
                <c:pt idx="10">
                  <c:v>0</c:v>
                </c:pt>
                <c:pt idx="11">
                  <c:v>0</c:v>
                </c:pt>
                <c:pt idx="12">
                  <c:v>3.4444370763780485E-2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45-4C1E-8C8F-5BB6F222C341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-4.7139644388221269E-2</c:v>
                </c:pt>
                <c:pt idx="1">
                  <c:v>0.16697086169504627</c:v>
                </c:pt>
                <c:pt idx="2">
                  <c:v>-7.6549003604706511E-2</c:v>
                </c:pt>
                <c:pt idx="3">
                  <c:v>0.19072956103550598</c:v>
                </c:pt>
                <c:pt idx="4">
                  <c:v>0.14723893425010748</c:v>
                </c:pt>
                <c:pt idx="5">
                  <c:v>3.8446945744277095E-3</c:v>
                </c:pt>
                <c:pt idx="6">
                  <c:v>0.15859586976183304</c:v>
                </c:pt>
                <c:pt idx="7">
                  <c:v>8.7481247620966762E-2</c:v>
                </c:pt>
                <c:pt idx="8">
                  <c:v>0.14325864227496865</c:v>
                </c:pt>
                <c:pt idx="9">
                  <c:v>0.39000270596049291</c:v>
                </c:pt>
                <c:pt idx="10">
                  <c:v>0</c:v>
                </c:pt>
                <c:pt idx="11">
                  <c:v>0</c:v>
                </c:pt>
                <c:pt idx="12">
                  <c:v>0.10598254607329616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45-4C1E-8C8F-5BB6F222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D9-4810-B3B7-0334FC4EED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36664</c:v>
                </c:pt>
                <c:pt idx="1">
                  <c:v>38177</c:v>
                </c:pt>
                <c:pt idx="2">
                  <c:v>41165</c:v>
                </c:pt>
                <c:pt idx="3">
                  <c:v>46920</c:v>
                </c:pt>
                <c:pt idx="4">
                  <c:v>39238</c:v>
                </c:pt>
                <c:pt idx="5">
                  <c:v>33847</c:v>
                </c:pt>
                <c:pt idx="6">
                  <c:v>49761</c:v>
                </c:pt>
                <c:pt idx="7">
                  <c:v>57581</c:v>
                </c:pt>
                <c:pt idx="8">
                  <c:v>39886</c:v>
                </c:pt>
                <c:pt idx="9">
                  <c:v>48095</c:v>
                </c:pt>
                <c:pt idx="10">
                  <c:v>33368</c:v>
                </c:pt>
                <c:pt idx="11">
                  <c:v>37462</c:v>
                </c:pt>
                <c:pt idx="12">
                  <c:v>502164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9-4810-B3B7-0334FC4EED04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D9-4810-B3B7-0334FC4EED04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44879</c:v>
                </c:pt>
                <c:pt idx="1">
                  <c:v>45597</c:v>
                </c:pt>
                <c:pt idx="2">
                  <c:v>50300</c:v>
                </c:pt>
                <c:pt idx="3">
                  <c:v>53650</c:v>
                </c:pt>
                <c:pt idx="4">
                  <c:v>62535</c:v>
                </c:pt>
                <c:pt idx="5">
                  <c:v>45469</c:v>
                </c:pt>
                <c:pt idx="6">
                  <c:v>50032</c:v>
                </c:pt>
                <c:pt idx="7">
                  <c:v>65282</c:v>
                </c:pt>
                <c:pt idx="8">
                  <c:v>49325</c:v>
                </c:pt>
                <c:pt idx="9">
                  <c:v>45028</c:v>
                </c:pt>
                <c:pt idx="10">
                  <c:v>36109</c:v>
                </c:pt>
                <c:pt idx="11">
                  <c:v>35693</c:v>
                </c:pt>
                <c:pt idx="12">
                  <c:v>583899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D9-4810-B3B7-0334FC4EED04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D9-4810-B3B7-0334FC4EED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42011</c:v>
                </c:pt>
                <c:pt idx="1">
                  <c:v>39850</c:v>
                </c:pt>
                <c:pt idx="2">
                  <c:v>39334</c:v>
                </c:pt>
                <c:pt idx="3">
                  <c:v>47936</c:v>
                </c:pt>
                <c:pt idx="4">
                  <c:v>48535</c:v>
                </c:pt>
                <c:pt idx="5">
                  <c:v>40505</c:v>
                </c:pt>
                <c:pt idx="6">
                  <c:v>50397</c:v>
                </c:pt>
                <c:pt idx="7">
                  <c:v>68350</c:v>
                </c:pt>
                <c:pt idx="8">
                  <c:v>46471</c:v>
                </c:pt>
                <c:pt idx="9">
                  <c:v>51497</c:v>
                </c:pt>
                <c:pt idx="10">
                  <c:v>38146</c:v>
                </c:pt>
                <c:pt idx="11">
                  <c:v>40203</c:v>
                </c:pt>
                <c:pt idx="12">
                  <c:v>553235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D9-4810-B3B7-0334FC4EED04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D9-4810-B3B7-0334FC4EED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D9-4810-B3B7-0334FC4EED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41716</c:v>
                </c:pt>
                <c:pt idx="1">
                  <c:v>48058</c:v>
                </c:pt>
                <c:pt idx="2">
                  <c:v>39685</c:v>
                </c:pt>
                <c:pt idx="3">
                  <c:v>47463</c:v>
                </c:pt>
                <c:pt idx="4">
                  <c:v>50974</c:v>
                </c:pt>
                <c:pt idx="5">
                  <c:v>40592</c:v>
                </c:pt>
                <c:pt idx="6">
                  <c:v>51873</c:v>
                </c:pt>
                <c:pt idx="7">
                  <c:v>57015</c:v>
                </c:pt>
                <c:pt idx="8">
                  <c:v>46544</c:v>
                </c:pt>
                <c:pt idx="9">
                  <c:v>54475</c:v>
                </c:pt>
                <c:pt idx="10">
                  <c:v>0</c:v>
                </c:pt>
                <c:pt idx="11">
                  <c:v>0</c:v>
                </c:pt>
                <c:pt idx="12">
                  <c:v>478395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D9-4810-B3B7-0334FC4E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D9-4810-B3B7-0334FC4EED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D9-4810-B3B7-0334FC4EED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D9-4810-B3B7-0334FC4EED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D9-4810-B3B7-0334FC4EED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D9-4810-B3B7-0334FC4EED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D9-4810-B3B7-0334FC4EED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D9-4810-B3B7-0334FC4EED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D9-4810-B3B7-0334FC4EED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D9-4810-B3B7-0334FC4EED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D9-4810-B3B7-0334FC4EED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D9-4810-B3B7-0334FC4EED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D9-4810-B3B7-0334FC4EED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D9-4810-B3B7-0334FC4EED0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-7.021970436314251E-3</c:v>
                </c:pt>
                <c:pt idx="1">
                  <c:v>0.20597239648682564</c:v>
                </c:pt>
                <c:pt idx="2">
                  <c:v>8.9235775664819883E-3</c:v>
                </c:pt>
                <c:pt idx="3">
                  <c:v>-9.8673230974632986E-3</c:v>
                </c:pt>
                <c:pt idx="4">
                  <c:v>5.025239517873703E-2</c:v>
                </c:pt>
                <c:pt idx="5">
                  <c:v>2.1478829774101982E-3</c:v>
                </c:pt>
                <c:pt idx="6">
                  <c:v>2.9287457586761212E-2</c:v>
                </c:pt>
                <c:pt idx="7">
                  <c:v>-0.16583760058522312</c:v>
                </c:pt>
                <c:pt idx="8">
                  <c:v>1.5708721568290507E-3</c:v>
                </c:pt>
                <c:pt idx="9">
                  <c:v>5.7828611375419836E-2</c:v>
                </c:pt>
                <c:pt idx="10">
                  <c:v>0</c:v>
                </c:pt>
                <c:pt idx="11">
                  <c:v>0</c:v>
                </c:pt>
                <c:pt idx="12">
                  <c:v>7.3891418150882071E-3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D9-4810-B3B7-0334FC4EED04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0.1377918394065023</c:v>
                </c:pt>
                <c:pt idx="1">
                  <c:v>0.25882075595253684</c:v>
                </c:pt>
                <c:pt idx="2">
                  <c:v>-3.5952872585934603E-2</c:v>
                </c:pt>
                <c:pt idx="3">
                  <c:v>1.1572890025575377E-2</c:v>
                </c:pt>
                <c:pt idx="4">
                  <c:v>0.29909781334420704</c:v>
                </c:pt>
                <c:pt idx="5">
                  <c:v>0.19927910893136769</c:v>
                </c:pt>
                <c:pt idx="6">
                  <c:v>4.2442876951829689E-2</c:v>
                </c:pt>
                <c:pt idx="7">
                  <c:v>-9.8296313019919923E-3</c:v>
                </c:pt>
                <c:pt idx="8">
                  <c:v>0.16692573835430968</c:v>
                </c:pt>
                <c:pt idx="9">
                  <c:v>0.13265412205010918</c:v>
                </c:pt>
                <c:pt idx="10">
                  <c:v>0</c:v>
                </c:pt>
                <c:pt idx="11">
                  <c:v>0</c:v>
                </c:pt>
                <c:pt idx="12">
                  <c:v>0.1091057046279682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AD9-4810-B3B7-0334FC4E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C-4C1B-837B-552174C37E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35041</c:v>
                </c:pt>
                <c:pt idx="1">
                  <c:v>39374</c:v>
                </c:pt>
                <c:pt idx="2">
                  <c:v>34343</c:v>
                </c:pt>
                <c:pt idx="3">
                  <c:v>20350</c:v>
                </c:pt>
                <c:pt idx="4">
                  <c:v>19651</c:v>
                </c:pt>
                <c:pt idx="5">
                  <c:v>6320</c:v>
                </c:pt>
                <c:pt idx="6">
                  <c:v>9170</c:v>
                </c:pt>
                <c:pt idx="7">
                  <c:v>5429</c:v>
                </c:pt>
                <c:pt idx="8">
                  <c:v>6957</c:v>
                </c:pt>
                <c:pt idx="9">
                  <c:v>16600</c:v>
                </c:pt>
                <c:pt idx="10">
                  <c:v>24669</c:v>
                </c:pt>
                <c:pt idx="11">
                  <c:v>24560</c:v>
                </c:pt>
                <c:pt idx="12">
                  <c:v>242464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C-4C1B-837B-552174C37E61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BC-4C1B-837B-552174C37E61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19961</c:v>
                </c:pt>
                <c:pt idx="1">
                  <c:v>25593</c:v>
                </c:pt>
                <c:pt idx="2">
                  <c:v>28650</c:v>
                </c:pt>
                <c:pt idx="3">
                  <c:v>20850</c:v>
                </c:pt>
                <c:pt idx="4">
                  <c:v>3925</c:v>
                </c:pt>
                <c:pt idx="5">
                  <c:v>2912</c:v>
                </c:pt>
                <c:pt idx="6">
                  <c:v>5501</c:v>
                </c:pt>
                <c:pt idx="7">
                  <c:v>3696</c:v>
                </c:pt>
                <c:pt idx="8">
                  <c:v>3488</c:v>
                </c:pt>
                <c:pt idx="9">
                  <c:v>16522</c:v>
                </c:pt>
                <c:pt idx="10">
                  <c:v>26271</c:v>
                </c:pt>
                <c:pt idx="11">
                  <c:v>20337</c:v>
                </c:pt>
                <c:pt idx="12">
                  <c:v>177706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BC-4C1B-837B-552174C37E61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BC-4C1B-837B-552174C37E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28635</c:v>
                </c:pt>
                <c:pt idx="1">
                  <c:v>34396</c:v>
                </c:pt>
                <c:pt idx="2">
                  <c:v>30534</c:v>
                </c:pt>
                <c:pt idx="3">
                  <c:v>15575</c:v>
                </c:pt>
                <c:pt idx="4">
                  <c:v>3025</c:v>
                </c:pt>
                <c:pt idx="5">
                  <c:v>3081</c:v>
                </c:pt>
                <c:pt idx="6">
                  <c:v>4568</c:v>
                </c:pt>
                <c:pt idx="7">
                  <c:v>4628</c:v>
                </c:pt>
                <c:pt idx="8">
                  <c:v>4749</c:v>
                </c:pt>
                <c:pt idx="9">
                  <c:v>13495</c:v>
                </c:pt>
                <c:pt idx="10">
                  <c:v>23135</c:v>
                </c:pt>
                <c:pt idx="11">
                  <c:v>18652</c:v>
                </c:pt>
                <c:pt idx="12">
                  <c:v>184473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BC-4C1B-837B-552174C37E61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BC-4C1B-837B-552174C37E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BC-4C1B-837B-552174C37E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26551</c:v>
                </c:pt>
                <c:pt idx="1">
                  <c:v>29714</c:v>
                </c:pt>
                <c:pt idx="2">
                  <c:v>29097</c:v>
                </c:pt>
                <c:pt idx="3">
                  <c:v>14346</c:v>
                </c:pt>
                <c:pt idx="4">
                  <c:v>5239</c:v>
                </c:pt>
                <c:pt idx="5">
                  <c:v>3538</c:v>
                </c:pt>
                <c:pt idx="6">
                  <c:v>8513</c:v>
                </c:pt>
                <c:pt idx="7">
                  <c:v>4370</c:v>
                </c:pt>
                <c:pt idx="8">
                  <c:v>6214</c:v>
                </c:pt>
                <c:pt idx="9">
                  <c:v>14121</c:v>
                </c:pt>
                <c:pt idx="10">
                  <c:v>0</c:v>
                </c:pt>
                <c:pt idx="11">
                  <c:v>0</c:v>
                </c:pt>
                <c:pt idx="12">
                  <c:v>141703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BC-4C1B-837B-552174C3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BC-4C1B-837B-552174C37E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BC-4C1B-837B-552174C37E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BC-4C1B-837B-552174C37E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BC-4C1B-837B-552174C37E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BC-4C1B-837B-552174C37E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BC-4C1B-837B-552174C37E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BC-4C1B-837B-552174C37E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BC-4C1B-837B-552174C37E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BC-4C1B-837B-552174C37E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BC-4C1B-837B-552174C37E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BC-4C1B-837B-552174C37E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BC-4C1B-837B-552174C37E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BC-4C1B-837B-552174C37E61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-7.2778068796926831E-2</c:v>
                </c:pt>
                <c:pt idx="1">
                  <c:v>-0.13612047912547975</c:v>
                </c:pt>
                <c:pt idx="2">
                  <c:v>-4.7062291216348973E-2</c:v>
                </c:pt>
                <c:pt idx="3">
                  <c:v>-7.8908507223113933E-2</c:v>
                </c:pt>
                <c:pt idx="4">
                  <c:v>0.73190082644628096</c:v>
                </c:pt>
                <c:pt idx="5">
                  <c:v>0.14832846478416095</c:v>
                </c:pt>
                <c:pt idx="6">
                  <c:v>0.86361646234676015</c:v>
                </c:pt>
                <c:pt idx="7">
                  <c:v>-5.5747623163353466E-2</c:v>
                </c:pt>
                <c:pt idx="8">
                  <c:v>0.30848599705201085</c:v>
                </c:pt>
                <c:pt idx="9">
                  <c:v>4.6387550944794409E-2</c:v>
                </c:pt>
                <c:pt idx="10">
                  <c:v>0</c:v>
                </c:pt>
                <c:pt idx="11">
                  <c:v>0</c:v>
                </c:pt>
                <c:pt idx="12">
                  <c:v>-6.8892533254839572E-3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BC-4C1B-837B-552174C37E61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-0.24228760594731891</c:v>
                </c:pt>
                <c:pt idx="1">
                  <c:v>-0.24533956417940772</c:v>
                </c:pt>
                <c:pt idx="2">
                  <c:v>-0.15275310834813494</c:v>
                </c:pt>
                <c:pt idx="3">
                  <c:v>-0.29503685503685506</c:v>
                </c:pt>
                <c:pt idx="4">
                  <c:v>-0.73339779146099437</c:v>
                </c:pt>
                <c:pt idx="5">
                  <c:v>-0.44018987341772153</c:v>
                </c:pt>
                <c:pt idx="6">
                  <c:v>-7.1646673936750283E-2</c:v>
                </c:pt>
                <c:pt idx="7">
                  <c:v>-0.19506354761466205</c:v>
                </c:pt>
                <c:pt idx="8">
                  <c:v>-0.10679890757510424</c:v>
                </c:pt>
                <c:pt idx="9">
                  <c:v>-0.14933734939759036</c:v>
                </c:pt>
                <c:pt idx="10">
                  <c:v>0</c:v>
                </c:pt>
                <c:pt idx="11">
                  <c:v>0</c:v>
                </c:pt>
                <c:pt idx="12">
                  <c:v>-0.2666804667891427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BC-4C1B-837B-552174C3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4-4E34-AFF0-ABB8267513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41218</c:v>
                </c:pt>
                <c:pt idx="1">
                  <c:v>35546</c:v>
                </c:pt>
                <c:pt idx="2">
                  <c:v>38851</c:v>
                </c:pt>
                <c:pt idx="3">
                  <c:v>22080</c:v>
                </c:pt>
                <c:pt idx="4">
                  <c:v>4779</c:v>
                </c:pt>
                <c:pt idx="5">
                  <c:v>7188</c:v>
                </c:pt>
                <c:pt idx="6">
                  <c:v>5261</c:v>
                </c:pt>
                <c:pt idx="7">
                  <c:v>5354</c:v>
                </c:pt>
                <c:pt idx="8">
                  <c:v>4582</c:v>
                </c:pt>
                <c:pt idx="9">
                  <c:v>21791</c:v>
                </c:pt>
                <c:pt idx="10">
                  <c:v>44237</c:v>
                </c:pt>
                <c:pt idx="11">
                  <c:v>45566</c:v>
                </c:pt>
                <c:pt idx="12">
                  <c:v>276453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4-4E34-AFF0-ABB82675136A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D4-4E34-AFF0-ABB82675136A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14749</c:v>
                </c:pt>
                <c:pt idx="1">
                  <c:v>12480</c:v>
                </c:pt>
                <c:pt idx="2">
                  <c:v>19044</c:v>
                </c:pt>
                <c:pt idx="3">
                  <c:v>12416</c:v>
                </c:pt>
                <c:pt idx="4">
                  <c:v>1729</c:v>
                </c:pt>
                <c:pt idx="5">
                  <c:v>2016</c:v>
                </c:pt>
                <c:pt idx="6">
                  <c:v>2205</c:v>
                </c:pt>
                <c:pt idx="7">
                  <c:v>2173</c:v>
                </c:pt>
                <c:pt idx="8">
                  <c:v>2693</c:v>
                </c:pt>
                <c:pt idx="9">
                  <c:v>12360</c:v>
                </c:pt>
                <c:pt idx="10">
                  <c:v>34739</c:v>
                </c:pt>
                <c:pt idx="11">
                  <c:v>31233</c:v>
                </c:pt>
                <c:pt idx="12">
                  <c:v>147837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D4-4E34-AFF0-ABB82675136A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4-4E34-AFF0-ABB8267513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32549</c:v>
                </c:pt>
                <c:pt idx="1">
                  <c:v>24810</c:v>
                </c:pt>
                <c:pt idx="2">
                  <c:v>25777</c:v>
                </c:pt>
                <c:pt idx="3">
                  <c:v>14217</c:v>
                </c:pt>
                <c:pt idx="4">
                  <c:v>2049</c:v>
                </c:pt>
                <c:pt idx="5">
                  <c:v>2910</c:v>
                </c:pt>
                <c:pt idx="6">
                  <c:v>2980</c:v>
                </c:pt>
                <c:pt idx="7">
                  <c:v>2492</c:v>
                </c:pt>
                <c:pt idx="8">
                  <c:v>3027</c:v>
                </c:pt>
                <c:pt idx="9">
                  <c:v>12009</c:v>
                </c:pt>
                <c:pt idx="10">
                  <c:v>31492</c:v>
                </c:pt>
                <c:pt idx="11">
                  <c:v>33233</c:v>
                </c:pt>
                <c:pt idx="12">
                  <c:v>187545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D4-4E34-AFF0-ABB82675136A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D4-4E34-AFF0-ABB8267513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D4-4E34-AFF0-ABB8267513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31090</c:v>
                </c:pt>
                <c:pt idx="1">
                  <c:v>27112</c:v>
                </c:pt>
                <c:pt idx="2">
                  <c:v>25157</c:v>
                </c:pt>
                <c:pt idx="3">
                  <c:v>12219</c:v>
                </c:pt>
                <c:pt idx="4">
                  <c:v>1366</c:v>
                </c:pt>
                <c:pt idx="5">
                  <c:v>1609</c:v>
                </c:pt>
                <c:pt idx="6">
                  <c:v>1521</c:v>
                </c:pt>
                <c:pt idx="7">
                  <c:v>1582</c:v>
                </c:pt>
                <c:pt idx="8">
                  <c:v>1246</c:v>
                </c:pt>
                <c:pt idx="9">
                  <c:v>13301</c:v>
                </c:pt>
                <c:pt idx="10">
                  <c:v>0</c:v>
                </c:pt>
                <c:pt idx="11">
                  <c:v>0</c:v>
                </c:pt>
                <c:pt idx="12">
                  <c:v>116203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D4-4E34-AFF0-ABB826751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D4-4E34-AFF0-ABB8267513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D4-4E34-AFF0-ABB8267513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D4-4E34-AFF0-ABB8267513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D4-4E34-AFF0-ABB8267513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D4-4E34-AFF0-ABB8267513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D4-4E34-AFF0-ABB8267513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D4-4E34-AFF0-ABB8267513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D4-4E34-AFF0-ABB8267513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D4-4E34-AFF0-ABB8267513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D4-4E34-AFF0-ABB8267513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D4-4E34-AFF0-ABB8267513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D4-4E34-AFF0-ABB8267513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D4-4E34-AFF0-ABB82675136A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-4.4824725798027543E-2</c:v>
                </c:pt>
                <c:pt idx="1">
                  <c:v>9.2785167271261626E-2</c:v>
                </c:pt>
                <c:pt idx="2">
                  <c:v>-2.4052449858400937E-2</c:v>
                </c:pt>
                <c:pt idx="3">
                  <c:v>-0.14053597805444185</c:v>
                </c:pt>
                <c:pt idx="4">
                  <c:v>-0.33333333333333337</c:v>
                </c:pt>
                <c:pt idx="5">
                  <c:v>-0.44707903780068725</c:v>
                </c:pt>
                <c:pt idx="6">
                  <c:v>-0.48959731543624163</c:v>
                </c:pt>
                <c:pt idx="7">
                  <c:v>-0.3651685393258427</c:v>
                </c:pt>
                <c:pt idx="8">
                  <c:v>-0.58837132474397091</c:v>
                </c:pt>
                <c:pt idx="9">
                  <c:v>0.10758597718377882</c:v>
                </c:pt>
                <c:pt idx="10">
                  <c:v>0</c:v>
                </c:pt>
                <c:pt idx="11">
                  <c:v>0</c:v>
                </c:pt>
                <c:pt idx="12">
                  <c:v>-5.3875590294740316E-2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D4-4E34-AFF0-ABB82675136A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-0.2457178902421272</c:v>
                </c:pt>
                <c:pt idx="1">
                  <c:v>-0.23727001631688516</c:v>
                </c:pt>
                <c:pt idx="2">
                  <c:v>-0.35247483977246408</c:v>
                </c:pt>
                <c:pt idx="3">
                  <c:v>-0.44660326086956526</c:v>
                </c:pt>
                <c:pt idx="4">
                  <c:v>-0.71416614354467467</c:v>
                </c:pt>
                <c:pt idx="5">
                  <c:v>-0.77615470228158046</c:v>
                </c:pt>
                <c:pt idx="6">
                  <c:v>-0.71089146550085536</c:v>
                </c:pt>
                <c:pt idx="7">
                  <c:v>-0.7045199850579007</c:v>
                </c:pt>
                <c:pt idx="8">
                  <c:v>-0.72806634657354863</c:v>
                </c:pt>
                <c:pt idx="9">
                  <c:v>-0.38961038961038963</c:v>
                </c:pt>
                <c:pt idx="10">
                  <c:v>0</c:v>
                </c:pt>
                <c:pt idx="11">
                  <c:v>0</c:v>
                </c:pt>
                <c:pt idx="12">
                  <c:v>-0.37742834181623364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2D4-4E34-AFF0-ABB826751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C-45F1-9ECE-F0CDF16AE0F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1109129</c:v>
                </c:pt>
                <c:pt idx="1">
                  <c:v>1015720</c:v>
                </c:pt>
                <c:pt idx="2">
                  <c:v>1118066</c:v>
                </c:pt>
                <c:pt idx="3">
                  <c:v>1045451</c:v>
                </c:pt>
                <c:pt idx="4">
                  <c:v>983762</c:v>
                </c:pt>
                <c:pt idx="5">
                  <c:v>1060003</c:v>
                </c:pt>
                <c:pt idx="6">
                  <c:v>1183065</c:v>
                </c:pt>
                <c:pt idx="7">
                  <c:v>1271850</c:v>
                </c:pt>
                <c:pt idx="8">
                  <c:v>1060717</c:v>
                </c:pt>
                <c:pt idx="9">
                  <c:v>1159119</c:v>
                </c:pt>
                <c:pt idx="10">
                  <c:v>1024497</c:v>
                </c:pt>
                <c:pt idx="11">
                  <c:v>1074566</c:v>
                </c:pt>
                <c:pt idx="12">
                  <c:v>13105945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C-45F1-9ECE-F0CDF16AE0F0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EC-45F1-9ECE-F0CDF16AE0F0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786358</c:v>
                </c:pt>
                <c:pt idx="1">
                  <c:v>912484</c:v>
                </c:pt>
                <c:pt idx="2">
                  <c:v>1057048</c:v>
                </c:pt>
                <c:pt idx="3">
                  <c:v>1117075</c:v>
                </c:pt>
                <c:pt idx="4">
                  <c:v>995707</c:v>
                </c:pt>
                <c:pt idx="5">
                  <c:v>1029864</c:v>
                </c:pt>
                <c:pt idx="6">
                  <c:v>1179956</c:v>
                </c:pt>
                <c:pt idx="7">
                  <c:v>1241553</c:v>
                </c:pt>
                <c:pt idx="8">
                  <c:v>1013730</c:v>
                </c:pt>
                <c:pt idx="9">
                  <c:v>1125132</c:v>
                </c:pt>
                <c:pt idx="10">
                  <c:v>1064158</c:v>
                </c:pt>
                <c:pt idx="11">
                  <c:v>1109322</c:v>
                </c:pt>
                <c:pt idx="12">
                  <c:v>12632387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EC-45F1-9ECE-F0CDF16AE0F0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C-45F1-9ECE-F0CDF16AE0F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EC-45F1-9ECE-F0CDF16AE0F0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EC-45F1-9ECE-F0CDF16AE0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EC-45F1-9ECE-F0CDF16AE0F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1165181</c:v>
                </c:pt>
                <c:pt idx="1">
                  <c:v>1114324</c:v>
                </c:pt>
                <c:pt idx="2">
                  <c:v>1198797</c:v>
                </c:pt>
                <c:pt idx="3">
                  <c:v>1093882</c:v>
                </c:pt>
                <c:pt idx="4">
                  <c:v>1088673</c:v>
                </c:pt>
                <c:pt idx="5">
                  <c:v>1059592</c:v>
                </c:pt>
                <c:pt idx="6">
                  <c:v>1224963</c:v>
                </c:pt>
                <c:pt idx="7">
                  <c:v>1304294</c:v>
                </c:pt>
                <c:pt idx="8">
                  <c:v>1101231</c:v>
                </c:pt>
                <c:pt idx="9">
                  <c:v>1223794</c:v>
                </c:pt>
                <c:pt idx="10">
                  <c:v>0</c:v>
                </c:pt>
                <c:pt idx="11">
                  <c:v>0</c:v>
                </c:pt>
                <c:pt idx="12">
                  <c:v>11574731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EC-45F1-9ECE-F0CDF16AE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EC-45F1-9ECE-F0CDF16AE0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EC-45F1-9ECE-F0CDF16AE0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EC-45F1-9ECE-F0CDF16AE0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EC-45F1-9ECE-F0CDF16AE0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EC-45F1-9ECE-F0CDF16AE0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EC-45F1-9ECE-F0CDF16AE0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EC-45F1-9ECE-F0CDF16AE0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EC-45F1-9ECE-F0CDF16AE0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EC-45F1-9ECE-F0CDF16AE0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EC-45F1-9ECE-F0CDF16AE0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EC-45F1-9ECE-F0CDF16AE0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EC-45F1-9ECE-F0CDF16AE0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EC-45F1-9ECE-F0CDF16AE0F0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5.3931185818551164E-2</c:v>
                </c:pt>
                <c:pt idx="1">
                  <c:v>3.4325155196483159E-2</c:v>
                </c:pt>
                <c:pt idx="2">
                  <c:v>9.1600717901367812E-2</c:v>
                </c:pt>
                <c:pt idx="3">
                  <c:v>-1.2757915485127502E-2</c:v>
                </c:pt>
                <c:pt idx="4">
                  <c:v>4.8123209279398615E-2</c:v>
                </c:pt>
                <c:pt idx="5">
                  <c:v>-9.232645077075885E-3</c:v>
                </c:pt>
                <c:pt idx="6">
                  <c:v>1.6194059938180461E-2</c:v>
                </c:pt>
                <c:pt idx="7">
                  <c:v>2.5462533453677549E-2</c:v>
                </c:pt>
                <c:pt idx="8">
                  <c:v>-1.4390407120666859E-3</c:v>
                </c:pt>
                <c:pt idx="9">
                  <c:v>1.3240580823677961E-2</c:v>
                </c:pt>
                <c:pt idx="10">
                  <c:v>0</c:v>
                </c:pt>
                <c:pt idx="11">
                  <c:v>0</c:v>
                </c:pt>
                <c:pt idx="12">
                  <c:v>2.5651815769335506E-2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EC-45F1-9ECE-F0CDF16AE0F0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5.0536952870225305E-2</c:v>
                </c:pt>
                <c:pt idx="1">
                  <c:v>9.7077934863938786E-2</c:v>
                </c:pt>
                <c:pt idx="2">
                  <c:v>7.2205934175621156E-2</c:v>
                </c:pt>
                <c:pt idx="3">
                  <c:v>4.6325461451564909E-2</c:v>
                </c:pt>
                <c:pt idx="4">
                  <c:v>0.10664266357106689</c:v>
                </c:pt>
                <c:pt idx="5">
                  <c:v>-3.8773475169406879E-4</c:v>
                </c:pt>
                <c:pt idx="6">
                  <c:v>3.5414791241394239E-2</c:v>
                </c:pt>
                <c:pt idx="7">
                  <c:v>2.550929748004882E-2</c:v>
                </c:pt>
                <c:pt idx="8">
                  <c:v>3.8194919097176649E-2</c:v>
                </c:pt>
                <c:pt idx="9">
                  <c:v>5.5796686966566922E-2</c:v>
                </c:pt>
                <c:pt idx="10">
                  <c:v>0</c:v>
                </c:pt>
                <c:pt idx="11">
                  <c:v>0</c:v>
                </c:pt>
                <c:pt idx="12">
                  <c:v>5.1590359558683296E-2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EC-45F1-9ECE-F0CDF16AE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AE-4CA9-8AA2-19421378F3B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856076</c:v>
                </c:pt>
                <c:pt idx="1">
                  <c:v>779618</c:v>
                </c:pt>
                <c:pt idx="2">
                  <c:v>868894</c:v>
                </c:pt>
                <c:pt idx="3">
                  <c:v>799151</c:v>
                </c:pt>
                <c:pt idx="4">
                  <c:v>772704</c:v>
                </c:pt>
                <c:pt idx="5">
                  <c:v>805402</c:v>
                </c:pt>
                <c:pt idx="6">
                  <c:v>888075</c:v>
                </c:pt>
                <c:pt idx="7">
                  <c:v>963606</c:v>
                </c:pt>
                <c:pt idx="8">
                  <c:v>817454</c:v>
                </c:pt>
                <c:pt idx="9">
                  <c:v>904906</c:v>
                </c:pt>
                <c:pt idx="10">
                  <c:v>793329</c:v>
                </c:pt>
                <c:pt idx="11">
                  <c:v>823014</c:v>
                </c:pt>
                <c:pt idx="12">
                  <c:v>10072229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E-4CA9-8AA2-19421378F3B3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AE-4CA9-8AA2-19421378F3B3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648112</c:v>
                </c:pt>
                <c:pt idx="1">
                  <c:v>765644</c:v>
                </c:pt>
                <c:pt idx="2">
                  <c:v>905647</c:v>
                </c:pt>
                <c:pt idx="3">
                  <c:v>937482</c:v>
                </c:pt>
                <c:pt idx="4">
                  <c:v>838796</c:v>
                </c:pt>
                <c:pt idx="5">
                  <c:v>867296</c:v>
                </c:pt>
                <c:pt idx="6">
                  <c:v>975415</c:v>
                </c:pt>
                <c:pt idx="7">
                  <c:v>1027589</c:v>
                </c:pt>
                <c:pt idx="8">
                  <c:v>842331</c:v>
                </c:pt>
                <c:pt idx="9">
                  <c:v>941161</c:v>
                </c:pt>
                <c:pt idx="10">
                  <c:v>871062</c:v>
                </c:pt>
                <c:pt idx="11">
                  <c:v>895820</c:v>
                </c:pt>
                <c:pt idx="12">
                  <c:v>10516355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AE-4CA9-8AA2-19421378F3B3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AE-4CA9-8AA2-19421378F3B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888772</c:v>
                </c:pt>
                <c:pt idx="1">
                  <c:v>857530</c:v>
                </c:pt>
                <c:pt idx="2">
                  <c:v>882809</c:v>
                </c:pt>
                <c:pt idx="3">
                  <c:v>902599</c:v>
                </c:pt>
                <c:pt idx="4">
                  <c:v>859689</c:v>
                </c:pt>
                <c:pt idx="5">
                  <c:v>877666</c:v>
                </c:pt>
                <c:pt idx="6">
                  <c:v>973051</c:v>
                </c:pt>
                <c:pt idx="7">
                  <c:v>1013397</c:v>
                </c:pt>
                <c:pt idx="8">
                  <c:v>901945</c:v>
                </c:pt>
                <c:pt idx="9">
                  <c:v>991862</c:v>
                </c:pt>
                <c:pt idx="10">
                  <c:v>915264</c:v>
                </c:pt>
                <c:pt idx="11">
                  <c:v>916201</c:v>
                </c:pt>
                <c:pt idx="12">
                  <c:v>10980785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AE-4CA9-8AA2-19421378F3B3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AE-4CA9-8AA2-19421378F3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AE-4CA9-8AA2-19421378F3B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928991</c:v>
                </c:pt>
                <c:pt idx="1">
                  <c:v>874198</c:v>
                </c:pt>
                <c:pt idx="2">
                  <c:v>957437</c:v>
                </c:pt>
                <c:pt idx="3">
                  <c:v>891422</c:v>
                </c:pt>
                <c:pt idx="4">
                  <c:v>895119</c:v>
                </c:pt>
                <c:pt idx="5">
                  <c:v>863584</c:v>
                </c:pt>
                <c:pt idx="6">
                  <c:v>973406</c:v>
                </c:pt>
                <c:pt idx="7">
                  <c:v>1040296</c:v>
                </c:pt>
                <c:pt idx="8">
                  <c:v>886452</c:v>
                </c:pt>
                <c:pt idx="9">
                  <c:v>982291</c:v>
                </c:pt>
                <c:pt idx="10">
                  <c:v>0</c:v>
                </c:pt>
                <c:pt idx="11">
                  <c:v>0</c:v>
                </c:pt>
                <c:pt idx="12">
                  <c:v>9293196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AE-4CA9-8AA2-19421378F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AE-4CA9-8AA2-19421378F3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AE-4CA9-8AA2-19421378F3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AE-4CA9-8AA2-19421378F3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AE-4CA9-8AA2-19421378F3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AE-4CA9-8AA2-19421378F3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AE-4CA9-8AA2-19421378F3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AE-4CA9-8AA2-19421378F3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AE-4CA9-8AA2-19421378F3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AE-4CA9-8AA2-19421378F3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AE-4CA9-8AA2-19421378F3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AE-4CA9-8AA2-19421378F3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AE-4CA9-8AA2-19421378F3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AE-4CA9-8AA2-19421378F3B3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4.5252325680827044E-2</c:v>
                </c:pt>
                <c:pt idx="1">
                  <c:v>1.9437220855247128E-2</c:v>
                </c:pt>
                <c:pt idx="2">
                  <c:v>8.4534706827864348E-2</c:v>
                </c:pt>
                <c:pt idx="3">
                  <c:v>-1.2383129163670681E-2</c:v>
                </c:pt>
                <c:pt idx="4">
                  <c:v>4.1212578036941228E-2</c:v>
                </c:pt>
                <c:pt idx="5">
                  <c:v>-1.6044827986956278E-2</c:v>
                </c:pt>
                <c:pt idx="6">
                  <c:v>3.6483185362334858E-4</c:v>
                </c:pt>
                <c:pt idx="7">
                  <c:v>2.6543398095711712E-2</c:v>
                </c:pt>
                <c:pt idx="8">
                  <c:v>-1.7177322342271428E-2</c:v>
                </c:pt>
                <c:pt idx="9">
                  <c:v>-9.6495278577060084E-3</c:v>
                </c:pt>
                <c:pt idx="10">
                  <c:v>0</c:v>
                </c:pt>
                <c:pt idx="11">
                  <c:v>0</c:v>
                </c:pt>
                <c:pt idx="12">
                  <c:v>1.5725321663249359E-2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AE-4CA9-8AA2-19421378F3B3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8.5173512632056081E-2</c:v>
                </c:pt>
                <c:pt idx="1">
                  <c:v>0.12131582390350149</c:v>
                </c:pt>
                <c:pt idx="2">
                  <c:v>0.10190310900984478</c:v>
                </c:pt>
                <c:pt idx="3">
                  <c:v>0.11546128328688821</c:v>
                </c:pt>
                <c:pt idx="4">
                  <c:v>0.15842418312833884</c:v>
                </c:pt>
                <c:pt idx="5">
                  <c:v>7.2239701416187296E-2</c:v>
                </c:pt>
                <c:pt idx="6">
                  <c:v>9.6085353151479369E-2</c:v>
                </c:pt>
                <c:pt idx="7">
                  <c:v>7.9586469988771391E-2</c:v>
                </c:pt>
                <c:pt idx="8">
                  <c:v>8.4405972690818176E-2</c:v>
                </c:pt>
                <c:pt idx="9">
                  <c:v>8.5517169739177223E-2</c:v>
                </c:pt>
                <c:pt idx="10">
                  <c:v>0</c:v>
                </c:pt>
                <c:pt idx="11">
                  <c:v>0</c:v>
                </c:pt>
                <c:pt idx="12">
                  <c:v>9.9020965987479004E-2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AE-4CA9-8AA2-19421378F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99-412A-92A5-676162BF151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707069</c:v>
                </c:pt>
                <c:pt idx="1">
                  <c:v>648824</c:v>
                </c:pt>
                <c:pt idx="2">
                  <c:v>724718</c:v>
                </c:pt>
                <c:pt idx="3">
                  <c:v>661320</c:v>
                </c:pt>
                <c:pt idx="4">
                  <c:v>639188</c:v>
                </c:pt>
                <c:pt idx="5">
                  <c:v>662766</c:v>
                </c:pt>
                <c:pt idx="6">
                  <c:v>734666</c:v>
                </c:pt>
                <c:pt idx="7">
                  <c:v>803612</c:v>
                </c:pt>
                <c:pt idx="8">
                  <c:v>693000</c:v>
                </c:pt>
                <c:pt idx="9">
                  <c:v>761958</c:v>
                </c:pt>
                <c:pt idx="10">
                  <c:v>669122</c:v>
                </c:pt>
                <c:pt idx="11">
                  <c:v>702533</c:v>
                </c:pt>
                <c:pt idx="12">
                  <c:v>8408776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9-412A-92A5-676162BF1518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99-412A-92A5-676162BF1518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578443</c:v>
                </c:pt>
                <c:pt idx="1">
                  <c:v>672985</c:v>
                </c:pt>
                <c:pt idx="2">
                  <c:v>799315</c:v>
                </c:pt>
                <c:pt idx="3">
                  <c:v>836000</c:v>
                </c:pt>
                <c:pt idx="4">
                  <c:v>758829</c:v>
                </c:pt>
                <c:pt idx="5">
                  <c:v>771983</c:v>
                </c:pt>
                <c:pt idx="6">
                  <c:v>856910</c:v>
                </c:pt>
                <c:pt idx="7">
                  <c:v>899262</c:v>
                </c:pt>
                <c:pt idx="8">
                  <c:v>740905</c:v>
                </c:pt>
                <c:pt idx="9">
                  <c:v>827535</c:v>
                </c:pt>
                <c:pt idx="10">
                  <c:v>766204</c:v>
                </c:pt>
                <c:pt idx="11">
                  <c:v>780462</c:v>
                </c:pt>
                <c:pt idx="12">
                  <c:v>9288833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99-412A-92A5-676162BF1518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99-412A-92A5-676162BF151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769796</c:v>
                </c:pt>
                <c:pt idx="1">
                  <c:v>750195</c:v>
                </c:pt>
                <c:pt idx="2">
                  <c:v>783877</c:v>
                </c:pt>
                <c:pt idx="3">
                  <c:v>807216</c:v>
                </c:pt>
                <c:pt idx="4">
                  <c:v>768623</c:v>
                </c:pt>
                <c:pt idx="5">
                  <c:v>782837</c:v>
                </c:pt>
                <c:pt idx="6">
                  <c:v>861980</c:v>
                </c:pt>
                <c:pt idx="7">
                  <c:v>898641</c:v>
                </c:pt>
                <c:pt idx="8">
                  <c:v>804647</c:v>
                </c:pt>
                <c:pt idx="9">
                  <c:v>885886</c:v>
                </c:pt>
                <c:pt idx="10">
                  <c:v>815267</c:v>
                </c:pt>
                <c:pt idx="11">
                  <c:v>814267</c:v>
                </c:pt>
                <c:pt idx="12">
                  <c:v>9743232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99-412A-92A5-676162BF1518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99-412A-92A5-676162BF151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99-412A-92A5-676162BF151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831490</c:v>
                </c:pt>
                <c:pt idx="1">
                  <c:v>778455</c:v>
                </c:pt>
                <c:pt idx="2">
                  <c:v>859658</c:v>
                </c:pt>
                <c:pt idx="3">
                  <c:v>799218</c:v>
                </c:pt>
                <c:pt idx="4">
                  <c:v>810790</c:v>
                </c:pt>
                <c:pt idx="5">
                  <c:v>777387</c:v>
                </c:pt>
                <c:pt idx="6">
                  <c:v>876426</c:v>
                </c:pt>
                <c:pt idx="7">
                  <c:v>938432</c:v>
                </c:pt>
                <c:pt idx="8">
                  <c:v>798194</c:v>
                </c:pt>
                <c:pt idx="9">
                  <c:v>889814</c:v>
                </c:pt>
                <c:pt idx="10">
                  <c:v>0</c:v>
                </c:pt>
                <c:pt idx="11">
                  <c:v>0</c:v>
                </c:pt>
                <c:pt idx="12">
                  <c:v>8359864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99-412A-92A5-676162BF1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99-412A-92A5-676162BF151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99-412A-92A5-676162BF151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99-412A-92A5-676162BF151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99-412A-92A5-676162BF151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99-412A-92A5-676162BF151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99-412A-92A5-676162BF151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99-412A-92A5-676162BF151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99-412A-92A5-676162BF151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99-412A-92A5-676162BF151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99-412A-92A5-676162BF151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99-412A-92A5-676162BF151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99-412A-92A5-676162BF151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99-412A-92A5-676162BF1518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8.0143310695301118E-2</c:v>
                </c:pt>
                <c:pt idx="1">
                  <c:v>3.7670205746505925E-2</c:v>
                </c:pt>
                <c:pt idx="2">
                  <c:v>9.6674605837395511E-2</c:v>
                </c:pt>
                <c:pt idx="3">
                  <c:v>-9.9081286793125667E-3</c:v>
                </c:pt>
                <c:pt idx="4">
                  <c:v>5.4860445237782329E-2</c:v>
                </c:pt>
                <c:pt idx="5">
                  <c:v>-6.9618579602139796E-3</c:v>
                </c:pt>
                <c:pt idx="6">
                  <c:v>1.6759089538040284E-2</c:v>
                </c:pt>
                <c:pt idx="7">
                  <c:v>4.4279083638516292E-2</c:v>
                </c:pt>
                <c:pt idx="8">
                  <c:v>-8.019665766478945E-3</c:v>
                </c:pt>
                <c:pt idx="9">
                  <c:v>4.4339790898604292E-3</c:v>
                </c:pt>
                <c:pt idx="10">
                  <c:v>0</c:v>
                </c:pt>
                <c:pt idx="11">
                  <c:v>0</c:v>
                </c:pt>
                <c:pt idx="12">
                  <c:v>3.0339556636197251E-2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9-412A-92A5-676162BF1518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0.17596726769240334</c:v>
                </c:pt>
                <c:pt idx="1">
                  <c:v>0.19979378074793774</c:v>
                </c:pt>
                <c:pt idx="2">
                  <c:v>0.186196561973071</c:v>
                </c:pt>
                <c:pt idx="3">
                  <c:v>0.20851932498639081</c:v>
                </c:pt>
                <c:pt idx="4">
                  <c:v>0.26846874471986326</c:v>
                </c:pt>
                <c:pt idx="5">
                  <c:v>0.17294339178533602</c:v>
                </c:pt>
                <c:pt idx="6">
                  <c:v>0.19295843281164493</c:v>
                </c:pt>
                <c:pt idx="7">
                  <c:v>0.16776752960383856</c:v>
                </c:pt>
                <c:pt idx="8">
                  <c:v>0.15179509379509382</c:v>
                </c:pt>
                <c:pt idx="9">
                  <c:v>0.16779927502565761</c:v>
                </c:pt>
                <c:pt idx="10">
                  <c:v>0</c:v>
                </c:pt>
                <c:pt idx="11">
                  <c:v>0</c:v>
                </c:pt>
                <c:pt idx="12">
                  <c:v>0.18796649936813647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99-412A-92A5-676162BF1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11-4EF0-A855-62C26F0479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149007</c:v>
                </c:pt>
                <c:pt idx="1">
                  <c:v>130794</c:v>
                </c:pt>
                <c:pt idx="2">
                  <c:v>144176</c:v>
                </c:pt>
                <c:pt idx="3">
                  <c:v>137831</c:v>
                </c:pt>
                <c:pt idx="4">
                  <c:v>133516</c:v>
                </c:pt>
                <c:pt idx="5">
                  <c:v>142636</c:v>
                </c:pt>
                <c:pt idx="6">
                  <c:v>153409</c:v>
                </c:pt>
                <c:pt idx="7">
                  <c:v>159994</c:v>
                </c:pt>
                <c:pt idx="8">
                  <c:v>124454</c:v>
                </c:pt>
                <c:pt idx="9">
                  <c:v>142948</c:v>
                </c:pt>
                <c:pt idx="10">
                  <c:v>124207</c:v>
                </c:pt>
                <c:pt idx="11">
                  <c:v>120481</c:v>
                </c:pt>
                <c:pt idx="12">
                  <c:v>1663453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1-4EF0-A855-62C26F047933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11-4EF0-A855-62C26F047933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69669</c:v>
                </c:pt>
                <c:pt idx="1">
                  <c:v>92659</c:v>
                </c:pt>
                <c:pt idx="2">
                  <c:v>106332</c:v>
                </c:pt>
                <c:pt idx="3">
                  <c:v>101482</c:v>
                </c:pt>
                <c:pt idx="4">
                  <c:v>79967</c:v>
                </c:pt>
                <c:pt idx="5">
                  <c:v>95313</c:v>
                </c:pt>
                <c:pt idx="6">
                  <c:v>118505</c:v>
                </c:pt>
                <c:pt idx="7">
                  <c:v>128327</c:v>
                </c:pt>
                <c:pt idx="8">
                  <c:v>101426</c:v>
                </c:pt>
                <c:pt idx="9">
                  <c:v>113626</c:v>
                </c:pt>
                <c:pt idx="10">
                  <c:v>104858</c:v>
                </c:pt>
                <c:pt idx="11">
                  <c:v>115358</c:v>
                </c:pt>
                <c:pt idx="12">
                  <c:v>1227522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11-4EF0-A855-62C26F047933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11-4EF0-A855-62C26F0479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118976</c:v>
                </c:pt>
                <c:pt idx="1">
                  <c:v>107335</c:v>
                </c:pt>
                <c:pt idx="2">
                  <c:v>98932</c:v>
                </c:pt>
                <c:pt idx="3">
                  <c:v>95383</c:v>
                </c:pt>
                <c:pt idx="4">
                  <c:v>91066</c:v>
                </c:pt>
                <c:pt idx="5">
                  <c:v>94829</c:v>
                </c:pt>
                <c:pt idx="6">
                  <c:v>111071</c:v>
                </c:pt>
                <c:pt idx="7">
                  <c:v>114756</c:v>
                </c:pt>
                <c:pt idx="8">
                  <c:v>97298</c:v>
                </c:pt>
                <c:pt idx="9">
                  <c:v>105976</c:v>
                </c:pt>
                <c:pt idx="10">
                  <c:v>99997</c:v>
                </c:pt>
                <c:pt idx="11">
                  <c:v>101934</c:v>
                </c:pt>
                <c:pt idx="12">
                  <c:v>1237553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11-4EF0-A855-62C26F047933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11-4EF0-A855-62C26F0479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11-4EF0-A855-62C26F0479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97501</c:v>
                </c:pt>
                <c:pt idx="1">
                  <c:v>95743</c:v>
                </c:pt>
                <c:pt idx="2">
                  <c:v>97779</c:v>
                </c:pt>
                <c:pt idx="3">
                  <c:v>92204</c:v>
                </c:pt>
                <c:pt idx="4">
                  <c:v>84329</c:v>
                </c:pt>
                <c:pt idx="5">
                  <c:v>86197</c:v>
                </c:pt>
                <c:pt idx="6">
                  <c:v>96980</c:v>
                </c:pt>
                <c:pt idx="7">
                  <c:v>101864</c:v>
                </c:pt>
                <c:pt idx="8">
                  <c:v>88258</c:v>
                </c:pt>
                <c:pt idx="9">
                  <c:v>92477</c:v>
                </c:pt>
                <c:pt idx="10">
                  <c:v>0</c:v>
                </c:pt>
                <c:pt idx="11">
                  <c:v>0</c:v>
                </c:pt>
                <c:pt idx="12">
                  <c:v>933332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11-4EF0-A855-62C26F047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11-4EF0-A855-62C26F0479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11-4EF0-A855-62C26F0479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11-4EF0-A855-62C26F0479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11-4EF0-A855-62C26F0479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11-4EF0-A855-62C26F0479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11-4EF0-A855-62C26F0479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11-4EF0-A855-62C26F0479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11-4EF0-A855-62C26F0479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11-4EF0-A855-62C26F0479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11-4EF0-A855-62C26F0479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11-4EF0-A855-62C26F0479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11-4EF0-A855-62C26F0479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11-4EF0-A855-62C26F047933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-0.18049858795051099</c:v>
                </c:pt>
                <c:pt idx="1">
                  <c:v>-0.10799832300740675</c:v>
                </c:pt>
                <c:pt idx="2">
                  <c:v>-1.1654469736788853E-2</c:v>
                </c:pt>
                <c:pt idx="3">
                  <c:v>-3.3328790245641282E-2</c:v>
                </c:pt>
                <c:pt idx="4">
                  <c:v>-7.397931170799199E-2</c:v>
                </c:pt>
                <c:pt idx="5">
                  <c:v>-9.102700650644846E-2</c:v>
                </c:pt>
                <c:pt idx="6">
                  <c:v>-0.12686479819214735</c:v>
                </c:pt>
                <c:pt idx="7">
                  <c:v>-0.11234270974938132</c:v>
                </c:pt>
                <c:pt idx="8">
                  <c:v>-9.2910440091266033E-2</c:v>
                </c:pt>
                <c:pt idx="9">
                  <c:v>-0.12737789688231294</c:v>
                </c:pt>
                <c:pt idx="10">
                  <c:v>0</c:v>
                </c:pt>
                <c:pt idx="11">
                  <c:v>0</c:v>
                </c:pt>
                <c:pt idx="12">
                  <c:v>-9.8771559507233375E-2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11-4EF0-A855-62C26F047933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-0.34566161321280209</c:v>
                </c:pt>
                <c:pt idx="1">
                  <c:v>-0.26798629906570637</c:v>
                </c:pt>
                <c:pt idx="2">
                  <c:v>-0.32180806791699035</c:v>
                </c:pt>
                <c:pt idx="3">
                  <c:v>-0.33103583373841883</c:v>
                </c:pt>
                <c:pt idx="4">
                  <c:v>-0.36839779502082148</c:v>
                </c:pt>
                <c:pt idx="5">
                  <c:v>-0.39568552118679712</c:v>
                </c:pt>
                <c:pt idx="6">
                  <c:v>-0.36783369945700706</c:v>
                </c:pt>
                <c:pt idx="7">
                  <c:v>-0.3633261247296774</c:v>
                </c:pt>
                <c:pt idx="8">
                  <c:v>-0.29083838205280665</c:v>
                </c:pt>
                <c:pt idx="9">
                  <c:v>-0.35307244592439213</c:v>
                </c:pt>
                <c:pt idx="10">
                  <c:v>0</c:v>
                </c:pt>
                <c:pt idx="11">
                  <c:v>0</c:v>
                </c:pt>
                <c:pt idx="12">
                  <c:v>-0.34215180103822695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11-4EF0-A855-62C26F047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6-49F1-8152-ED5C63DB1B4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253053</c:v>
                </c:pt>
                <c:pt idx="1">
                  <c:v>236102</c:v>
                </c:pt>
                <c:pt idx="2">
                  <c:v>249172</c:v>
                </c:pt>
                <c:pt idx="3">
                  <c:v>246300</c:v>
                </c:pt>
                <c:pt idx="4">
                  <c:v>211058</c:v>
                </c:pt>
                <c:pt idx="5">
                  <c:v>254601</c:v>
                </c:pt>
                <c:pt idx="6">
                  <c:v>294990</c:v>
                </c:pt>
                <c:pt idx="7">
                  <c:v>308244</c:v>
                </c:pt>
                <c:pt idx="8">
                  <c:v>243263</c:v>
                </c:pt>
                <c:pt idx="9">
                  <c:v>254213</c:v>
                </c:pt>
                <c:pt idx="10">
                  <c:v>231168</c:v>
                </c:pt>
                <c:pt idx="11">
                  <c:v>251552</c:v>
                </c:pt>
                <c:pt idx="12">
                  <c:v>3033716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6-49F1-8152-ED5C63DB1B4D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96-49F1-8152-ED5C63DB1B4D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138246</c:v>
                </c:pt>
                <c:pt idx="1">
                  <c:v>146840</c:v>
                </c:pt>
                <c:pt idx="2">
                  <c:v>151401</c:v>
                </c:pt>
                <c:pt idx="3">
                  <c:v>179593</c:v>
                </c:pt>
                <c:pt idx="4">
                  <c:v>156911</c:v>
                </c:pt>
                <c:pt idx="5">
                  <c:v>162568</c:v>
                </c:pt>
                <c:pt idx="6">
                  <c:v>204541</c:v>
                </c:pt>
                <c:pt idx="7">
                  <c:v>213964</c:v>
                </c:pt>
                <c:pt idx="8">
                  <c:v>171399</c:v>
                </c:pt>
                <c:pt idx="9">
                  <c:v>183971</c:v>
                </c:pt>
                <c:pt idx="10">
                  <c:v>193096</c:v>
                </c:pt>
                <c:pt idx="11">
                  <c:v>213502</c:v>
                </c:pt>
                <c:pt idx="12">
                  <c:v>2116032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6-49F1-8152-ED5C63DB1B4D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6-49F1-8152-ED5C63DB1B4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216785</c:v>
                </c:pt>
                <c:pt idx="1">
                  <c:v>219814</c:v>
                </c:pt>
                <c:pt idx="2">
                  <c:v>215392</c:v>
                </c:pt>
                <c:pt idx="3">
                  <c:v>205419</c:v>
                </c:pt>
                <c:pt idx="4">
                  <c:v>178999</c:v>
                </c:pt>
                <c:pt idx="5">
                  <c:v>191800</c:v>
                </c:pt>
                <c:pt idx="6">
                  <c:v>232391</c:v>
                </c:pt>
                <c:pt idx="7">
                  <c:v>258511</c:v>
                </c:pt>
                <c:pt idx="8">
                  <c:v>200873</c:v>
                </c:pt>
                <c:pt idx="9">
                  <c:v>215940</c:v>
                </c:pt>
                <c:pt idx="10">
                  <c:v>234169</c:v>
                </c:pt>
                <c:pt idx="11">
                  <c:v>239639</c:v>
                </c:pt>
                <c:pt idx="12">
                  <c:v>2609732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96-49F1-8152-ED5C63DB1B4D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96-49F1-8152-ED5C63DB1B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F96-49F1-8152-ED5C63DB1B4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236190</c:v>
                </c:pt>
                <c:pt idx="1">
                  <c:v>240126</c:v>
                </c:pt>
                <c:pt idx="2">
                  <c:v>241360</c:v>
                </c:pt>
                <c:pt idx="3">
                  <c:v>202460</c:v>
                </c:pt>
                <c:pt idx="4">
                  <c:v>193554</c:v>
                </c:pt>
                <c:pt idx="5">
                  <c:v>196008</c:v>
                </c:pt>
                <c:pt idx="6">
                  <c:v>251557</c:v>
                </c:pt>
                <c:pt idx="7">
                  <c:v>263998</c:v>
                </c:pt>
                <c:pt idx="8">
                  <c:v>214779</c:v>
                </c:pt>
                <c:pt idx="9">
                  <c:v>241503</c:v>
                </c:pt>
                <c:pt idx="10">
                  <c:v>0</c:v>
                </c:pt>
                <c:pt idx="11">
                  <c:v>0</c:v>
                </c:pt>
                <c:pt idx="12">
                  <c:v>2281535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96-49F1-8152-ED5C63DB1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96-49F1-8152-ED5C63DB1B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96-49F1-8152-ED5C63DB1B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96-49F1-8152-ED5C63DB1B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96-49F1-8152-ED5C63DB1B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96-49F1-8152-ED5C63DB1B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96-49F1-8152-ED5C63DB1B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96-49F1-8152-ED5C63DB1B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96-49F1-8152-ED5C63DB1B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96-49F1-8152-ED5C63DB1B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96-49F1-8152-ED5C63DB1B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96-49F1-8152-ED5C63DB1B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96-49F1-8152-ED5C63DB1B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96-49F1-8152-ED5C63DB1B4D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8.9512650783033942E-2</c:v>
                </c:pt>
                <c:pt idx="1">
                  <c:v>9.2405397290436397E-2</c:v>
                </c:pt>
                <c:pt idx="2">
                  <c:v>0.12056158074580292</c:v>
                </c:pt>
                <c:pt idx="3">
                  <c:v>-1.4404704530739609E-2</c:v>
                </c:pt>
                <c:pt idx="4">
                  <c:v>8.1313303426276073E-2</c:v>
                </c:pt>
                <c:pt idx="5">
                  <c:v>2.1939520333680962E-2</c:v>
                </c:pt>
                <c:pt idx="6">
                  <c:v>8.2473073397850927E-2</c:v>
                </c:pt>
                <c:pt idx="7">
                  <c:v>2.12254024006715E-2</c:v>
                </c:pt>
                <c:pt idx="8">
                  <c:v>6.9227820563241504E-2</c:v>
                </c:pt>
                <c:pt idx="9">
                  <c:v>0.11838010558488476</c:v>
                </c:pt>
                <c:pt idx="10">
                  <c:v>0</c:v>
                </c:pt>
                <c:pt idx="11">
                  <c:v>0</c:v>
                </c:pt>
                <c:pt idx="12">
                  <c:v>6.8172369428874724E-2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96-49F1-8152-ED5C63DB1B4D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-6.6638214129056017E-2</c:v>
                </c:pt>
                <c:pt idx="1">
                  <c:v>1.7043481207274835E-2</c:v>
                </c:pt>
                <c:pt idx="2">
                  <c:v>-3.1351837285088169E-2</c:v>
                </c:pt>
                <c:pt idx="3">
                  <c:v>-0.17799431587494929</c:v>
                </c:pt>
                <c:pt idx="4">
                  <c:v>-8.2934548797013119E-2</c:v>
                </c:pt>
                <c:pt idx="5">
                  <c:v>-0.23013656662778226</c:v>
                </c:pt>
                <c:pt idx="6">
                  <c:v>-0.14723549950845793</c:v>
                </c:pt>
                <c:pt idx="7">
                  <c:v>-0.14354212896276974</c:v>
                </c:pt>
                <c:pt idx="8">
                  <c:v>-0.11709137846692674</c:v>
                </c:pt>
                <c:pt idx="9">
                  <c:v>-4.9997443089063065E-2</c:v>
                </c:pt>
                <c:pt idx="10">
                  <c:v>0</c:v>
                </c:pt>
                <c:pt idx="11">
                  <c:v>0</c:v>
                </c:pt>
                <c:pt idx="12">
                  <c:v>-0.10562972266518644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96-49F1-8152-ED5C63DB1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C3-47E5-80AD-60CE3ABF0E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8.4391259025923144</c:v>
                </c:pt>
                <c:pt idx="1">
                  <c:v>7.8240038206453502</c:v>
                </c:pt>
                <c:pt idx="2">
                  <c:v>7.2115145221524903</c:v>
                </c:pt>
                <c:pt idx="3">
                  <c:v>6.7539957361586662</c:v>
                </c:pt>
                <c:pt idx="4">
                  <c:v>6.6788553582945793</c:v>
                </c:pt>
                <c:pt idx="5">
                  <c:v>7.0132457341722736</c:v>
                </c:pt>
                <c:pt idx="6">
                  <c:v>7.5966545734741713</c:v>
                </c:pt>
                <c:pt idx="7">
                  <c:v>7.7168808475008195</c:v>
                </c:pt>
                <c:pt idx="8">
                  <c:v>7.7557068277203403</c:v>
                </c:pt>
                <c:pt idx="9">
                  <c:v>7.3055867189371115</c:v>
                </c:pt>
                <c:pt idx="10">
                  <c:v>7.5315155703237568</c:v>
                </c:pt>
                <c:pt idx="11">
                  <c:v>7.6105102871914729</c:v>
                </c:pt>
                <c:pt idx="12">
                  <c:v>7.4350901875799549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C3-47E5-80AD-60CE3ABF0EA4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C3-47E5-80AD-60CE3ABF0EA4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7.8675924721608022</c:v>
                </c:pt>
                <c:pt idx="1">
                  <c:v>6.9710077389092184</c:v>
                </c:pt>
                <c:pt idx="2">
                  <c:v>7.5340370483881314</c:v>
                </c:pt>
                <c:pt idx="3">
                  <c:v>6.7202182570716973</c:v>
                </c:pt>
                <c:pt idx="4">
                  <c:v>6.827112159401012</c:v>
                </c:pt>
                <c:pt idx="5">
                  <c:v>7.103049196835622</c:v>
                </c:pt>
                <c:pt idx="6">
                  <c:v>7.1580594869057226</c:v>
                </c:pt>
                <c:pt idx="7">
                  <c:v>7.5394597811433499</c:v>
                </c:pt>
                <c:pt idx="8">
                  <c:v>7.2205562876170806</c:v>
                </c:pt>
                <c:pt idx="9">
                  <c:v>7.0641728353204876</c:v>
                </c:pt>
                <c:pt idx="10">
                  <c:v>7.3048140088825431</c:v>
                </c:pt>
                <c:pt idx="11">
                  <c:v>7.2045591816853385</c:v>
                </c:pt>
                <c:pt idx="12">
                  <c:v>7.1895473603752658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C3-47E5-80AD-60CE3ABF0EA4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C3-47E5-80AD-60CE3ABF0E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C3-47E5-80AD-60CE3ABF0EA4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C3-47E5-80AD-60CE3ABF0E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0C3-47E5-80AD-60CE3ABF0EA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7.7202650323008113</c:v>
                </c:pt>
                <c:pt idx="1">
                  <c:v>7.2083939787951126</c:v>
                </c:pt>
                <c:pt idx="2">
                  <c:v>6.8141729239968853</c:v>
                </c:pt>
                <c:pt idx="3">
                  <c:v>6.8861707753128698</c:v>
                </c:pt>
                <c:pt idx="4">
                  <c:v>6.7384641095313844</c:v>
                </c:pt>
                <c:pt idx="5">
                  <c:v>6.746200617578709</c:v>
                </c:pt>
                <c:pt idx="6">
                  <c:v>7.3441230252705418</c:v>
                </c:pt>
                <c:pt idx="7">
                  <c:v>7.4361541399893953</c:v>
                </c:pt>
                <c:pt idx="8">
                  <c:v>7.4121032226799128</c:v>
                </c:pt>
                <c:pt idx="9">
                  <c:v>7.0798877672037257</c:v>
                </c:pt>
                <c:pt idx="10">
                  <c:v>0</c:v>
                </c:pt>
                <c:pt idx="11">
                  <c:v>0</c:v>
                </c:pt>
                <c:pt idx="12">
                  <c:v>7.133719518433467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C3-47E5-80AD-60CE3ABF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C3-47E5-80AD-60CE3ABF0E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C3-47E5-80AD-60CE3ABF0E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C3-47E5-80AD-60CE3ABF0E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C3-47E5-80AD-60CE3ABF0E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C3-47E5-80AD-60CE3ABF0E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C3-47E5-80AD-60CE3ABF0E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C3-47E5-80AD-60CE3ABF0E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C3-47E5-80AD-60CE3ABF0E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C3-47E5-80AD-60CE3ABF0E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C3-47E5-80AD-60CE3ABF0E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C3-47E5-80AD-60CE3ABF0E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C3-47E5-80AD-60CE3ABF0E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C3-47E5-80AD-60CE3ABF0EA4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-0.19908426068926044</c:v>
                </c:pt>
                <c:pt idx="1">
                  <c:v>-0.11898138677653947</c:v>
                </c:pt>
                <c:pt idx="2">
                  <c:v>-0.31177362171956968</c:v>
                </c:pt>
                <c:pt idx="3">
                  <c:v>0.27607084988408559</c:v>
                </c:pt>
                <c:pt idx="4">
                  <c:v>-0.17115172283182822</c:v>
                </c:pt>
                <c:pt idx="5">
                  <c:v>-5.0532779307213893E-2</c:v>
                </c:pt>
                <c:pt idx="6">
                  <c:v>-7.4330425707227477E-3</c:v>
                </c:pt>
                <c:pt idx="7">
                  <c:v>-0.18124737162319082</c:v>
                </c:pt>
                <c:pt idx="8">
                  <c:v>0.20729748401645143</c:v>
                </c:pt>
                <c:pt idx="9">
                  <c:v>6.80155574632888E-2</c:v>
                </c:pt>
                <c:pt idx="10">
                  <c:v>0</c:v>
                </c:pt>
                <c:pt idx="11">
                  <c:v>0</c:v>
                </c:pt>
                <c:pt idx="12">
                  <c:v>-4.3782599472184991E-2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C3-47E5-80AD-60CE3ABF0EA4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-0.71886087029150314</c:v>
                </c:pt>
                <c:pt idx="1">
                  <c:v>-0.61560984185023759</c:v>
                </c:pt>
                <c:pt idx="2">
                  <c:v>-0.39734159815560499</c:v>
                </c:pt>
                <c:pt idx="3">
                  <c:v>0.13217503915420359</c:v>
                </c:pt>
                <c:pt idx="4">
                  <c:v>5.9608751236805091E-2</c:v>
                </c:pt>
                <c:pt idx="5">
                  <c:v>-0.26704511659356456</c:v>
                </c:pt>
                <c:pt idx="6">
                  <c:v>-0.25253154820362944</c:v>
                </c:pt>
                <c:pt idx="7">
                  <c:v>-0.28072670751142415</c:v>
                </c:pt>
                <c:pt idx="8">
                  <c:v>-0.34360360504042742</c:v>
                </c:pt>
                <c:pt idx="9">
                  <c:v>-0.22569895173338583</c:v>
                </c:pt>
                <c:pt idx="10">
                  <c:v>0</c:v>
                </c:pt>
                <c:pt idx="11">
                  <c:v>0</c:v>
                </c:pt>
                <c:pt idx="12">
                  <c:v>-0.27586733898481608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C3-47E5-80AD-60CE3ABF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72-4D36-A6B2-887B3F99F3F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6.448392116182573</c:v>
                </c:pt>
                <c:pt idx="1">
                  <c:v>5.6305861868833427</c:v>
                </c:pt>
                <c:pt idx="2">
                  <c:v>5.2939627426119182</c:v>
                </c:pt>
                <c:pt idx="3">
                  <c:v>4.110975677322843</c:v>
                </c:pt>
                <c:pt idx="4">
                  <c:v>3.8716160187307938</c:v>
                </c:pt>
                <c:pt idx="5">
                  <c:v>3.8859991814562638</c:v>
                </c:pt>
                <c:pt idx="6">
                  <c:v>4.6115814308514329</c:v>
                </c:pt>
                <c:pt idx="7">
                  <c:v>4.6714719087489378</c:v>
                </c:pt>
                <c:pt idx="8">
                  <c:v>4.808375356281517</c:v>
                </c:pt>
                <c:pt idx="9">
                  <c:v>4.4355788859725864</c:v>
                </c:pt>
                <c:pt idx="10">
                  <c:v>4.4543781480046496</c:v>
                </c:pt>
                <c:pt idx="11">
                  <c:v>4.4876632801161103</c:v>
                </c:pt>
                <c:pt idx="12">
                  <c:v>4.5454622915237213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2-4D36-A6B2-887B3F99F3FE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72-4D36-A6B2-887B3F99F3FE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4.966194354568783</c:v>
                </c:pt>
                <c:pt idx="1">
                  <c:v>3.9576526896264697</c:v>
                </c:pt>
                <c:pt idx="2">
                  <c:v>4.8065188089694892</c:v>
                </c:pt>
                <c:pt idx="3">
                  <c:v>3.9488382484361035</c:v>
                </c:pt>
                <c:pt idx="4">
                  <c:v>3.7467770772560458</c:v>
                </c:pt>
                <c:pt idx="5">
                  <c:v>3.8604025068408507</c:v>
                </c:pt>
                <c:pt idx="6">
                  <c:v>4.3538162147898936</c:v>
                </c:pt>
                <c:pt idx="7">
                  <c:v>4.9381933438985737</c:v>
                </c:pt>
                <c:pt idx="8">
                  <c:v>4.6020143445750037</c:v>
                </c:pt>
                <c:pt idx="9">
                  <c:v>4.7164167004458859</c:v>
                </c:pt>
                <c:pt idx="10">
                  <c:v>4.8944105589441058</c:v>
                </c:pt>
                <c:pt idx="11">
                  <c:v>5.4105883264863186</c:v>
                </c:pt>
                <c:pt idx="12">
                  <c:v>4.4598857186981196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72-4D36-A6B2-887B3F99F3FE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72-4D36-A6B2-887B3F99F3F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5.6963794683776348</c:v>
                </c:pt>
                <c:pt idx="1">
                  <c:v>5.0522075910147173</c:v>
                </c:pt>
                <c:pt idx="2">
                  <c:v>4.6109823911028727</c:v>
                </c:pt>
                <c:pt idx="3">
                  <c:v>4.0137828784800398</c:v>
                </c:pt>
                <c:pt idx="4">
                  <c:v>3.7665472874386525</c:v>
                </c:pt>
                <c:pt idx="5">
                  <c:v>3.5541641905085322</c:v>
                </c:pt>
                <c:pt idx="6">
                  <c:v>4.6739476972125287</c:v>
                </c:pt>
                <c:pt idx="7">
                  <c:v>4.8646268822375971</c:v>
                </c:pt>
                <c:pt idx="8">
                  <c:v>4.5418088259969798</c:v>
                </c:pt>
                <c:pt idx="9">
                  <c:v>4.5896226415094343</c:v>
                </c:pt>
                <c:pt idx="10">
                  <c:v>5.3227344992050876</c:v>
                </c:pt>
                <c:pt idx="11">
                  <c:v>4.9361162751394287</c:v>
                </c:pt>
                <c:pt idx="12">
                  <c:v>4.5024130635991009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72-4D36-A6B2-887B3F99F3FE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72-4D36-A6B2-887B3F99F3F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72-4D36-A6B2-887B3F99F3F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5.7876056338028166</c:v>
                </c:pt>
                <c:pt idx="1">
                  <c:v>5.333158653216298</c:v>
                </c:pt>
                <c:pt idx="2">
                  <c:v>4.5300551470588237</c:v>
                </c:pt>
                <c:pt idx="3">
                  <c:v>4.3234122593494133</c:v>
                </c:pt>
                <c:pt idx="4">
                  <c:v>3.8825780064648066</c:v>
                </c:pt>
                <c:pt idx="5">
                  <c:v>3.716340206185567</c:v>
                </c:pt>
                <c:pt idx="6">
                  <c:v>4.7819376528117363</c:v>
                </c:pt>
                <c:pt idx="7">
                  <c:v>4.8464105008432936</c:v>
                </c:pt>
                <c:pt idx="8">
                  <c:v>4.6623670798464731</c:v>
                </c:pt>
                <c:pt idx="9">
                  <c:v>4.7061082662765177</c:v>
                </c:pt>
                <c:pt idx="10">
                  <c:v>0</c:v>
                </c:pt>
                <c:pt idx="11">
                  <c:v>0</c:v>
                </c:pt>
                <c:pt idx="12">
                  <c:v>4.5663716814159292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72-4D36-A6B2-887B3F99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72-4D36-A6B2-887B3F99F3F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72-4D36-A6B2-887B3F99F3F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72-4D36-A6B2-887B3F99F3F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72-4D36-A6B2-887B3F99F3F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72-4D36-A6B2-887B3F99F3F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72-4D36-A6B2-887B3F99F3F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72-4D36-A6B2-887B3F99F3F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72-4D36-A6B2-887B3F99F3F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72-4D36-A6B2-887B3F99F3F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72-4D36-A6B2-887B3F99F3F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72-4D36-A6B2-887B3F99F3F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72-4D36-A6B2-887B3F99F3F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72-4D36-A6B2-887B3F99F3FE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9.1226165425181804E-2</c:v>
                </c:pt>
                <c:pt idx="1">
                  <c:v>0.28095106220158073</c:v>
                </c:pt>
                <c:pt idx="2">
                  <c:v>-8.092724404404894E-2</c:v>
                </c:pt>
                <c:pt idx="3">
                  <c:v>0.30962938086937353</c:v>
                </c:pt>
                <c:pt idx="4">
                  <c:v>0.11603071902615403</c:v>
                </c:pt>
                <c:pt idx="5">
                  <c:v>0.16217601567703488</c:v>
                </c:pt>
                <c:pt idx="6">
                  <c:v>0.10798995559920765</c:v>
                </c:pt>
                <c:pt idx="7">
                  <c:v>-1.8216381394303482E-2</c:v>
                </c:pt>
                <c:pt idx="8">
                  <c:v>0.12055825384949337</c:v>
                </c:pt>
                <c:pt idx="9">
                  <c:v>0.11648562476708335</c:v>
                </c:pt>
                <c:pt idx="10">
                  <c:v>0</c:v>
                </c:pt>
                <c:pt idx="11">
                  <c:v>0</c:v>
                </c:pt>
                <c:pt idx="12">
                  <c:v>0.13727217119617841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72-4D36-A6B2-887B3F99F3FE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-0.66078648237975646</c:v>
                </c:pt>
                <c:pt idx="1">
                  <c:v>-0.29742753366704466</c:v>
                </c:pt>
                <c:pt idx="2">
                  <c:v>-0.76390759555309451</c:v>
                </c:pt>
                <c:pt idx="3">
                  <c:v>0.21243658202657034</c:v>
                </c:pt>
                <c:pt idx="4">
                  <c:v>1.0961987734012801E-2</c:v>
                </c:pt>
                <c:pt idx="5">
                  <c:v>-0.16965897527069673</c:v>
                </c:pt>
                <c:pt idx="6">
                  <c:v>0.17035622196030342</c:v>
                </c:pt>
                <c:pt idx="7">
                  <c:v>0.1749385920943558</c:v>
                </c:pt>
                <c:pt idx="8">
                  <c:v>-0.14600827643504388</c:v>
                </c:pt>
                <c:pt idx="9">
                  <c:v>0.27052938030393126</c:v>
                </c:pt>
                <c:pt idx="10">
                  <c:v>0</c:v>
                </c:pt>
                <c:pt idx="11">
                  <c:v>0</c:v>
                </c:pt>
                <c:pt idx="12">
                  <c:v>1.2634308687339946E-2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72-4D36-A6B2-887B3F99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69-477A-A7D4-729358E56B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7.1071038251366119</c:v>
                </c:pt>
                <c:pt idx="1">
                  <c:v>6.8339100346020762</c:v>
                </c:pt>
                <c:pt idx="2">
                  <c:v>5.139812138728324</c:v>
                </c:pt>
                <c:pt idx="3">
                  <c:v>4.4540550771269043</c:v>
                </c:pt>
                <c:pt idx="4">
                  <c:v>4.5667355371900831</c:v>
                </c:pt>
                <c:pt idx="5">
                  <c:v>4.739632795188351</c:v>
                </c:pt>
                <c:pt idx="6">
                  <c:v>6.0426565874730018</c:v>
                </c:pt>
                <c:pt idx="7">
                  <c:v>6.230075434568711</c:v>
                </c:pt>
                <c:pt idx="8">
                  <c:v>5.9232158129810895</c:v>
                </c:pt>
                <c:pt idx="9">
                  <c:v>5.202939196769127</c:v>
                </c:pt>
                <c:pt idx="10">
                  <c:v>5.1825259515570936</c:v>
                </c:pt>
                <c:pt idx="11">
                  <c:v>5.295339109650433</c:v>
                </c:pt>
                <c:pt idx="12">
                  <c:v>5.4969705240174669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9-477A-A7D4-729358E56B53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69-477A-A7D4-729358E56B53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6.3740490278951816</c:v>
                </c:pt>
                <c:pt idx="1">
                  <c:v>4.9751328777524675</c:v>
                </c:pt>
                <c:pt idx="2">
                  <c:v>5.8718330849478386</c:v>
                </c:pt>
                <c:pt idx="3">
                  <c:v>4.8981984863020998</c:v>
                </c:pt>
                <c:pt idx="4">
                  <c:v>4.7135969141755059</c:v>
                </c:pt>
                <c:pt idx="5">
                  <c:v>4.5667229729729728</c:v>
                </c:pt>
                <c:pt idx="6">
                  <c:v>5.3125453226976074</c:v>
                </c:pt>
                <c:pt idx="7">
                  <c:v>5.8033076186154391</c:v>
                </c:pt>
                <c:pt idx="8">
                  <c:v>5.4376607785971531</c:v>
                </c:pt>
                <c:pt idx="9">
                  <c:v>5.2120803724577307</c:v>
                </c:pt>
                <c:pt idx="10">
                  <c:v>5.5494057724957555</c:v>
                </c:pt>
                <c:pt idx="11">
                  <c:v>5.3994532921321605</c:v>
                </c:pt>
                <c:pt idx="12">
                  <c:v>5.2954226434213476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69-477A-A7D4-729358E56B53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69-477A-A7D4-729358E56B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6.566951566951567</c:v>
                </c:pt>
                <c:pt idx="1">
                  <c:v>5.4543435340572559</c:v>
                </c:pt>
                <c:pt idx="2">
                  <c:v>5.0450780196493934</c:v>
                </c:pt>
                <c:pt idx="3">
                  <c:v>4.6936875122524997</c:v>
                </c:pt>
                <c:pt idx="4">
                  <c:v>4.5477278191873047</c:v>
                </c:pt>
                <c:pt idx="5">
                  <c:v>4.2290403667011685</c:v>
                </c:pt>
                <c:pt idx="6">
                  <c:v>5.6553571428571425</c:v>
                </c:pt>
                <c:pt idx="7">
                  <c:v>5.9049734748010607</c:v>
                </c:pt>
                <c:pt idx="8">
                  <c:v>5.3570825911690259</c:v>
                </c:pt>
                <c:pt idx="9">
                  <c:v>5.5661025912215756</c:v>
                </c:pt>
                <c:pt idx="10">
                  <c:v>5.9795880497309337</c:v>
                </c:pt>
                <c:pt idx="11">
                  <c:v>5.2259140474663246</c:v>
                </c:pt>
                <c:pt idx="12">
                  <c:v>5.2830842864949403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69-477A-A7D4-729358E56B53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69-477A-A7D4-729358E56B5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769-477A-A7D4-729358E56B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6.2255353211927158</c:v>
                </c:pt>
                <c:pt idx="1">
                  <c:v>5.2079124579124576</c:v>
                </c:pt>
                <c:pt idx="2">
                  <c:v>4.8511896178803173</c:v>
                </c:pt>
                <c:pt idx="3">
                  <c:v>4.7204922617937726</c:v>
                </c:pt>
                <c:pt idx="4">
                  <c:v>4.3936494127881689</c:v>
                </c:pt>
                <c:pt idx="5">
                  <c:v>4.3297200409696144</c:v>
                </c:pt>
                <c:pt idx="6">
                  <c:v>5.6020038003109347</c:v>
                </c:pt>
                <c:pt idx="7">
                  <c:v>5.660773347765951</c:v>
                </c:pt>
                <c:pt idx="8">
                  <c:v>5.4076610102212959</c:v>
                </c:pt>
                <c:pt idx="9">
                  <c:v>5.3289869608826477</c:v>
                </c:pt>
                <c:pt idx="10">
                  <c:v>0</c:v>
                </c:pt>
                <c:pt idx="11">
                  <c:v>0</c:v>
                </c:pt>
                <c:pt idx="12">
                  <c:v>5.1758518283421369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69-477A-A7D4-729358E5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69-477A-A7D4-729358E56B5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69-477A-A7D4-729358E56B5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69-477A-A7D4-729358E56B5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69-477A-A7D4-729358E56B5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69-477A-A7D4-729358E56B5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69-477A-A7D4-729358E56B5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69-477A-A7D4-729358E56B5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69-477A-A7D4-729358E56B5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69-477A-A7D4-729358E56B5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69-477A-A7D4-729358E56B5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69-477A-A7D4-729358E56B5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69-477A-A7D4-729358E56B5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69-477A-A7D4-729358E56B53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-0.34141624575885121</c:v>
                </c:pt>
                <c:pt idx="1">
                  <c:v>-0.24643107614479831</c:v>
                </c:pt>
                <c:pt idx="2">
                  <c:v>-0.19388840176907607</c:v>
                </c:pt>
                <c:pt idx="3">
                  <c:v>2.6804749541272876E-2</c:v>
                </c:pt>
                <c:pt idx="4">
                  <c:v>-0.15407840639913584</c:v>
                </c:pt>
                <c:pt idx="5">
                  <c:v>0.10067967426844593</c:v>
                </c:pt>
                <c:pt idx="6">
                  <c:v>-5.3353342546207827E-2</c:v>
                </c:pt>
                <c:pt idx="7">
                  <c:v>-0.24420012703510974</c:v>
                </c:pt>
                <c:pt idx="8">
                  <c:v>5.0578419052270007E-2</c:v>
                </c:pt>
                <c:pt idx="9">
                  <c:v>-0.23711563033892791</c:v>
                </c:pt>
                <c:pt idx="10">
                  <c:v>0</c:v>
                </c:pt>
                <c:pt idx="11">
                  <c:v>0</c:v>
                </c:pt>
                <c:pt idx="12">
                  <c:v>-7.1646934486789604E-2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69-477A-A7D4-729358E56B53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-0.88156850394389608</c:v>
                </c:pt>
                <c:pt idx="1">
                  <c:v>-1.6259975766896186</c:v>
                </c:pt>
                <c:pt idx="2">
                  <c:v>-0.28862252084800666</c:v>
                </c:pt>
                <c:pt idx="3">
                  <c:v>0.26643718466686828</c:v>
                </c:pt>
                <c:pt idx="4">
                  <c:v>-0.17308612440191418</c:v>
                </c:pt>
                <c:pt idx="5">
                  <c:v>-0.40991275421873663</c:v>
                </c:pt>
                <c:pt idx="6">
                  <c:v>-0.44065278716206713</c:v>
                </c:pt>
                <c:pt idx="7">
                  <c:v>-0.56930208680276007</c:v>
                </c:pt>
                <c:pt idx="8">
                  <c:v>-0.5155548027597936</c:v>
                </c:pt>
                <c:pt idx="9">
                  <c:v>0.1260477641135207</c:v>
                </c:pt>
                <c:pt idx="10">
                  <c:v>0</c:v>
                </c:pt>
                <c:pt idx="11">
                  <c:v>0</c:v>
                </c:pt>
                <c:pt idx="12">
                  <c:v>-0.35362090527442991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769-477A-A7D4-729358E5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C-4180-903F-5D398F09C87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5.4877271278291362</c:v>
                </c:pt>
                <c:pt idx="1">
                  <c:v>4.1885167464114836</c:v>
                </c:pt>
                <c:pt idx="2">
                  <c:v>5.4748781004875982</c:v>
                </c:pt>
                <c:pt idx="3">
                  <c:v>3.6264367816091956</c:v>
                </c:pt>
                <c:pt idx="4">
                  <c:v>3.2497920709731076</c:v>
                </c:pt>
                <c:pt idx="5">
                  <c:v>3.1285724317112562</c:v>
                </c:pt>
                <c:pt idx="6">
                  <c:v>3.4416698196493885</c:v>
                </c:pt>
                <c:pt idx="7">
                  <c:v>3.4269564837850814</c:v>
                </c:pt>
                <c:pt idx="8">
                  <c:v>3.8531998045920859</c:v>
                </c:pt>
                <c:pt idx="9">
                  <c:v>3.6045437978374437</c:v>
                </c:pt>
                <c:pt idx="10">
                  <c:v>3.528169014084507</c:v>
                </c:pt>
                <c:pt idx="11">
                  <c:v>3.5404695164681148</c:v>
                </c:pt>
                <c:pt idx="12">
                  <c:v>3.6204374397481138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C-4180-903F-5D398F09C870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3C-4180-903F-5D398F09C870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3.3916331836445286</c:v>
                </c:pt>
                <c:pt idx="1">
                  <c:v>2.7234630439788163</c:v>
                </c:pt>
                <c:pt idx="2">
                  <c:v>3.3620092378752888</c:v>
                </c:pt>
                <c:pt idx="3">
                  <c:v>2.9039070749736009</c:v>
                </c:pt>
                <c:pt idx="4">
                  <c:v>2.6267898852442366</c:v>
                </c:pt>
                <c:pt idx="5">
                  <c:v>2.9055428690056053</c:v>
                </c:pt>
                <c:pt idx="6">
                  <c:v>2.9667500605278025</c:v>
                </c:pt>
                <c:pt idx="7">
                  <c:v>3.6775165319617926</c:v>
                </c:pt>
                <c:pt idx="8">
                  <c:v>3.3833937726647494</c:v>
                </c:pt>
                <c:pt idx="9">
                  <c:v>3.746944644140906</c:v>
                </c:pt>
                <c:pt idx="10">
                  <c:v>3.9559717830211629</c:v>
                </c:pt>
                <c:pt idx="11">
                  <c:v>5.4314686873189215</c:v>
                </c:pt>
                <c:pt idx="12">
                  <c:v>3.3010908755802837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3C-4180-903F-5D398F09C870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3C-4180-903F-5D398F09C87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4.5747246984792866</c:v>
                </c:pt>
                <c:pt idx="1">
                  <c:v>4.37411568872243</c:v>
                </c:pt>
                <c:pt idx="2">
                  <c:v>3.9561174077303112</c:v>
                </c:pt>
                <c:pt idx="3">
                  <c:v>3.1477088275689851</c:v>
                </c:pt>
                <c:pt idx="4">
                  <c:v>2.8053254437869821</c:v>
                </c:pt>
                <c:pt idx="5">
                  <c:v>2.644238437001595</c:v>
                </c:pt>
                <c:pt idx="6">
                  <c:v>3.3240200593593285</c:v>
                </c:pt>
                <c:pt idx="7">
                  <c:v>3.551677964683237</c:v>
                </c:pt>
                <c:pt idx="8">
                  <c:v>3.3359678313921242</c:v>
                </c:pt>
                <c:pt idx="9">
                  <c:v>3.1570985259891389</c:v>
                </c:pt>
                <c:pt idx="10">
                  <c:v>4.0530846484935434</c:v>
                </c:pt>
                <c:pt idx="11">
                  <c:v>4.376825947016588</c:v>
                </c:pt>
                <c:pt idx="12">
                  <c:v>3.4031098256693291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3C-4180-903F-5D398F09C870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3C-4180-903F-5D398F09C8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3C-4180-903F-5D398F09C87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4.747028055159296</c:v>
                </c:pt>
                <c:pt idx="1">
                  <c:v>5.5397431447414096</c:v>
                </c:pt>
                <c:pt idx="2">
                  <c:v>3.9655259822560205</c:v>
                </c:pt>
                <c:pt idx="3">
                  <c:v>3.7439455782312927</c:v>
                </c:pt>
                <c:pt idx="4">
                  <c:v>3.0944155626362568</c:v>
                </c:pt>
                <c:pt idx="5">
                  <c:v>2.7811035918792295</c:v>
                </c:pt>
                <c:pt idx="6">
                  <c:v>3.6030543829153214</c:v>
                </c:pt>
                <c:pt idx="7">
                  <c:v>3.5742602160638799</c:v>
                </c:pt>
                <c:pt idx="8">
                  <c:v>3.3710453920220083</c:v>
                </c:pt>
                <c:pt idx="9">
                  <c:v>3.6075309577963104</c:v>
                </c:pt>
                <c:pt idx="10">
                  <c:v>0</c:v>
                </c:pt>
                <c:pt idx="11">
                  <c:v>0</c:v>
                </c:pt>
                <c:pt idx="12">
                  <c:v>3.583794748094951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3C-4180-903F-5D398F09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3C-4180-903F-5D398F09C8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3C-4180-903F-5D398F09C8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3C-4180-903F-5D398F09C8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3C-4180-903F-5D398F09C8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3C-4180-903F-5D398F09C8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3C-4180-903F-5D398F09C8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3C-4180-903F-5D398F09C8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3C-4180-903F-5D398F09C8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3C-4180-903F-5D398F09C8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3C-4180-903F-5D398F09C8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3C-4180-903F-5D398F09C8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3C-4180-903F-5D398F09C8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3C-4180-903F-5D398F09C870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0.1723033566800094</c:v>
                </c:pt>
                <c:pt idx="1">
                  <c:v>1.1656274560189797</c:v>
                </c:pt>
                <c:pt idx="2">
                  <c:v>9.4085745257093123E-3</c:v>
                </c:pt>
                <c:pt idx="3">
                  <c:v>0.59623675066230764</c:v>
                </c:pt>
                <c:pt idx="4">
                  <c:v>0.28909011884927471</c:v>
                </c:pt>
                <c:pt idx="5">
                  <c:v>0.13686515487763451</c:v>
                </c:pt>
                <c:pt idx="6">
                  <c:v>0.27903432355599289</c:v>
                </c:pt>
                <c:pt idx="7">
                  <c:v>2.2582251380642848E-2</c:v>
                </c:pt>
                <c:pt idx="8">
                  <c:v>3.5077560629884097E-2</c:v>
                </c:pt>
                <c:pt idx="9">
                  <c:v>0.45043243180717152</c:v>
                </c:pt>
                <c:pt idx="10">
                  <c:v>0</c:v>
                </c:pt>
                <c:pt idx="11">
                  <c:v>0</c:v>
                </c:pt>
                <c:pt idx="12">
                  <c:v>0.26449558110004245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C3C-4180-903F-5D398F09C870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-0.74069907266984014</c:v>
                </c:pt>
                <c:pt idx="1">
                  <c:v>1.351226398329926</c:v>
                </c:pt>
                <c:pt idx="2">
                  <c:v>-1.5093521182315777</c:v>
                </c:pt>
                <c:pt idx="3">
                  <c:v>0.11750879662209712</c:v>
                </c:pt>
                <c:pt idx="4">
                  <c:v>-0.15537650833685079</c:v>
                </c:pt>
                <c:pt idx="5">
                  <c:v>-0.3474688398320267</c:v>
                </c:pt>
                <c:pt idx="6">
                  <c:v>0.16138456326593298</c:v>
                </c:pt>
                <c:pt idx="7">
                  <c:v>0.14730373227879845</c:v>
                </c:pt>
                <c:pt idx="8">
                  <c:v>-0.48215441257007763</c:v>
                </c:pt>
                <c:pt idx="9">
                  <c:v>2.9871599588666697E-3</c:v>
                </c:pt>
                <c:pt idx="10">
                  <c:v>0</c:v>
                </c:pt>
                <c:pt idx="11">
                  <c:v>0</c:v>
                </c:pt>
                <c:pt idx="12">
                  <c:v>-4.5160170934373411E-2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3C-4180-903F-5D398F09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9-4436-9344-7EEF063738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8.5632219213514933</c:v>
                </c:pt>
                <c:pt idx="1">
                  <c:v>7.9469775236111904</c:v>
                </c:pt>
                <c:pt idx="2">
                  <c:v>7.3473056787258439</c:v>
                </c:pt>
                <c:pt idx="3">
                  <c:v>7.1028586890544902</c:v>
                </c:pt>
                <c:pt idx="4">
                  <c:v>7.1327507610770224</c:v>
                </c:pt>
                <c:pt idx="5">
                  <c:v>7.6896254808233948</c:v>
                </c:pt>
                <c:pt idx="6">
                  <c:v>8.2745660413038848</c:v>
                </c:pt>
                <c:pt idx="7">
                  <c:v>8.7320664352919284</c:v>
                </c:pt>
                <c:pt idx="8">
                  <c:v>8.3455041637051277</c:v>
                </c:pt>
                <c:pt idx="9">
                  <c:v>7.653292537292339</c:v>
                </c:pt>
                <c:pt idx="10">
                  <c:v>7.7842391650225924</c:v>
                </c:pt>
                <c:pt idx="11">
                  <c:v>7.9112218831768804</c:v>
                </c:pt>
                <c:pt idx="12">
                  <c:v>7.8535728388390673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9-4436-9344-7EEF06373822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79-4436-9344-7EEF06373822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8.1534082166487156</c:v>
                </c:pt>
                <c:pt idx="1">
                  <c:v>7.2097933809343209</c:v>
                </c:pt>
                <c:pt idx="2">
                  <c:v>7.7024867188327706</c:v>
                </c:pt>
                <c:pt idx="3">
                  <c:v>7.0547524979436629</c:v>
                </c:pt>
                <c:pt idx="4">
                  <c:v>7.3525828303582896</c:v>
                </c:pt>
                <c:pt idx="5">
                  <c:v>7.7036482984689085</c:v>
                </c:pt>
                <c:pt idx="6">
                  <c:v>7.7900538933283778</c:v>
                </c:pt>
                <c:pt idx="7">
                  <c:v>8.2023683428458209</c:v>
                </c:pt>
                <c:pt idx="8">
                  <c:v>7.6469238669493773</c:v>
                </c:pt>
                <c:pt idx="9">
                  <c:v>7.2612598510936586</c:v>
                </c:pt>
                <c:pt idx="10">
                  <c:v>7.4824879494096317</c:v>
                </c:pt>
                <c:pt idx="11">
                  <c:v>7.3686150530927028</c:v>
                </c:pt>
                <c:pt idx="12">
                  <c:v>7.5544930092828881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79-4436-9344-7EEF06373822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9-4436-9344-7EEF063738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8.0675993703867839</c:v>
                </c:pt>
                <c:pt idx="1">
                  <c:v>7.4318477680953228</c:v>
                </c:pt>
                <c:pt idx="2">
                  <c:v>7.2751699534647134</c:v>
                </c:pt>
                <c:pt idx="3">
                  <c:v>6.9265463745030589</c:v>
                </c:pt>
                <c:pt idx="4">
                  <c:v>7.2600205549845835</c:v>
                </c:pt>
                <c:pt idx="5">
                  <c:v>7.3676826716096624</c:v>
                </c:pt>
                <c:pt idx="6">
                  <c:v>7.7930875248650189</c:v>
                </c:pt>
                <c:pt idx="7">
                  <c:v>8.149072850048233</c:v>
                </c:pt>
                <c:pt idx="8">
                  <c:v>7.5569947036719238</c:v>
                </c:pt>
                <c:pt idx="9">
                  <c:v>7.2050071772884268</c:v>
                </c:pt>
                <c:pt idx="10">
                  <c:v>7.5707263977217494</c:v>
                </c:pt>
                <c:pt idx="11">
                  <c:v>7.3192962330594389</c:v>
                </c:pt>
                <c:pt idx="12">
                  <c:v>7.4836684594743437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79-4436-9344-7EEF06373822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79-4436-9344-7EEF063738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379-4436-9344-7EEF063738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7.8156718233964888</c:v>
                </c:pt>
                <c:pt idx="1">
                  <c:v>7.3057963716537149</c:v>
                </c:pt>
                <c:pt idx="2">
                  <c:v>6.9647433761292241</c:v>
                </c:pt>
                <c:pt idx="3">
                  <c:v>7.0407772304324032</c:v>
                </c:pt>
                <c:pt idx="4">
                  <c:v>7.0341730304230818</c:v>
                </c:pt>
                <c:pt idx="5">
                  <c:v>7.1731740093705731</c:v>
                </c:pt>
                <c:pt idx="6">
                  <c:v>7.6859264896747144</c:v>
                </c:pt>
                <c:pt idx="7">
                  <c:v>7.9129991561181434</c:v>
                </c:pt>
                <c:pt idx="8">
                  <c:v>7.7414813195758185</c:v>
                </c:pt>
                <c:pt idx="9">
                  <c:v>7.2402126989420639</c:v>
                </c:pt>
                <c:pt idx="10">
                  <c:v>0</c:v>
                </c:pt>
                <c:pt idx="11">
                  <c:v>0</c:v>
                </c:pt>
                <c:pt idx="12">
                  <c:v>7.381753630897145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79-4436-9344-7EEF06373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79-4436-9344-7EEF063738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79-4436-9344-7EEF063738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79-4436-9344-7EEF063738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79-4436-9344-7EEF063738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79-4436-9344-7EEF063738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79-4436-9344-7EEF063738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79-4436-9344-7EEF063738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79-4436-9344-7EEF063738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79-4436-9344-7EEF063738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79-4436-9344-7EEF063738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79-4436-9344-7EEF063738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79-4436-9344-7EEF063738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79-4436-9344-7EEF06373822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-0.25192754699029507</c:v>
                </c:pt>
                <c:pt idx="1">
                  <c:v>-0.1260513964416079</c:v>
                </c:pt>
                <c:pt idx="2">
                  <c:v>-0.31042657733548928</c:v>
                </c:pt>
                <c:pt idx="3">
                  <c:v>0.11423085592934434</c:v>
                </c:pt>
                <c:pt idx="4">
                  <c:v>-0.2258475245615017</c:v>
                </c:pt>
                <c:pt idx="5">
                  <c:v>-0.19450866223908925</c:v>
                </c:pt>
                <c:pt idx="6">
                  <c:v>-0.10716103519030451</c:v>
                </c:pt>
                <c:pt idx="7">
                  <c:v>-0.23607369393008959</c:v>
                </c:pt>
                <c:pt idx="8">
                  <c:v>0.1844866159038947</c:v>
                </c:pt>
                <c:pt idx="9">
                  <c:v>3.5205521653637106E-2</c:v>
                </c:pt>
                <c:pt idx="10">
                  <c:v>0</c:v>
                </c:pt>
                <c:pt idx="11">
                  <c:v>0</c:v>
                </c:pt>
                <c:pt idx="12">
                  <c:v>-0.11036967158150723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79-4436-9344-7EEF06373822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-0.74755009795500449</c:v>
                </c:pt>
                <c:pt idx="1">
                  <c:v>-0.64118115195747549</c:v>
                </c:pt>
                <c:pt idx="2">
                  <c:v>-0.38256230259661983</c:v>
                </c:pt>
                <c:pt idx="3">
                  <c:v>-6.2081458622087027E-2</c:v>
                </c:pt>
                <c:pt idx="4">
                  <c:v>-9.8577730653940598E-2</c:v>
                </c:pt>
                <c:pt idx="5">
                  <c:v>-0.51645147145282166</c:v>
                </c:pt>
                <c:pt idx="6">
                  <c:v>-0.58863955162917048</c:v>
                </c:pt>
                <c:pt idx="7">
                  <c:v>-0.81906727917378497</c:v>
                </c:pt>
                <c:pt idx="8">
                  <c:v>-0.60402284412930918</c:v>
                </c:pt>
                <c:pt idx="9">
                  <c:v>-0.41307983835027517</c:v>
                </c:pt>
                <c:pt idx="10">
                  <c:v>0</c:v>
                </c:pt>
                <c:pt idx="11">
                  <c:v>0</c:v>
                </c:pt>
                <c:pt idx="12">
                  <c:v>-0.47282348403394536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79-4436-9344-7EEF06373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B9-4F0F-8DB8-22BF643994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8.0359141460650285</c:v>
                </c:pt>
                <c:pt idx="1">
                  <c:v>7.2901177976509661</c:v>
                </c:pt>
                <c:pt idx="2">
                  <c:v>6.8306156126758593</c:v>
                </c:pt>
                <c:pt idx="3">
                  <c:v>6.6399599112320136</c:v>
                </c:pt>
                <c:pt idx="4">
                  <c:v>6.5804207025323844</c:v>
                </c:pt>
                <c:pt idx="5">
                  <c:v>7.2377557300031521</c:v>
                </c:pt>
                <c:pt idx="6">
                  <c:v>7.7851252725032385</c:v>
                </c:pt>
                <c:pt idx="7">
                  <c:v>8.528122835000886</c:v>
                </c:pt>
                <c:pt idx="8">
                  <c:v>8.2953926349419884</c:v>
                </c:pt>
                <c:pt idx="9">
                  <c:v>7.5821463868379748</c:v>
                </c:pt>
                <c:pt idx="10">
                  <c:v>7.4172848397551316</c:v>
                </c:pt>
                <c:pt idx="11">
                  <c:v>7.6424330798875113</c:v>
                </c:pt>
                <c:pt idx="12">
                  <c:v>7.4579062136183758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9-4F0F-8DB8-22BF643994F9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B9-4F0F-8DB8-22BF643994F9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8.2030497363545667</c:v>
                </c:pt>
                <c:pt idx="1">
                  <c:v>6.9861841631241441</c:v>
                </c:pt>
                <c:pt idx="2">
                  <c:v>7.3017321517104614</c:v>
                </c:pt>
                <c:pt idx="3">
                  <c:v>7.0961008326938924</c:v>
                </c:pt>
                <c:pt idx="4">
                  <c:v>7.1311349023943214</c:v>
                </c:pt>
                <c:pt idx="5">
                  <c:v>7.7562293471465571</c:v>
                </c:pt>
                <c:pt idx="6">
                  <c:v>7.6928992706323465</c:v>
                </c:pt>
                <c:pt idx="7">
                  <c:v>8.2025186541288733</c:v>
                </c:pt>
                <c:pt idx="8">
                  <c:v>7.5888613861386141</c:v>
                </c:pt>
                <c:pt idx="9">
                  <c:v>7.422018229673137</c:v>
                </c:pt>
                <c:pt idx="10">
                  <c:v>7.0712416123352213</c:v>
                </c:pt>
                <c:pt idx="11">
                  <c:v>7.1701048310241182</c:v>
                </c:pt>
                <c:pt idx="12">
                  <c:v>7.4516197361923346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B9-4F0F-8DB8-22BF643994F9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B9-4F0F-8DB8-22BF643994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8.0062304758288612</c:v>
                </c:pt>
                <c:pt idx="1">
                  <c:v>7.1194102195259239</c:v>
                </c:pt>
                <c:pt idx="2">
                  <c:v>6.7985230374056833</c:v>
                </c:pt>
                <c:pt idx="3">
                  <c:v>7.0240699001029583</c:v>
                </c:pt>
                <c:pt idx="4">
                  <c:v>7.0512052100360654</c:v>
                </c:pt>
                <c:pt idx="5">
                  <c:v>7.2739933668445875</c:v>
                </c:pt>
                <c:pt idx="6">
                  <c:v>7.7014004712360684</c:v>
                </c:pt>
                <c:pt idx="7">
                  <c:v>7.9181916454327848</c:v>
                </c:pt>
                <c:pt idx="8">
                  <c:v>7.4400005001000196</c:v>
                </c:pt>
                <c:pt idx="9">
                  <c:v>7.1552670816273398</c:v>
                </c:pt>
                <c:pt idx="10">
                  <c:v>7.1426627194028596</c:v>
                </c:pt>
                <c:pt idx="11">
                  <c:v>7.1397235869671114</c:v>
                </c:pt>
                <c:pt idx="12">
                  <c:v>7.3061869308427632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B9-4F0F-8DB8-22BF643994F9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B9-4F0F-8DB8-22BF643994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B9-4F0F-8DB8-22BF643994F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7.60976597659766</c:v>
                </c:pt>
                <c:pt idx="1">
                  <c:v>6.9493537721671172</c:v>
                </c:pt>
                <c:pt idx="2">
                  <c:v>6.6206231286721868</c:v>
                </c:pt>
                <c:pt idx="3">
                  <c:v>6.9147633956066512</c:v>
                </c:pt>
                <c:pt idx="4">
                  <c:v>6.8214660908135869</c:v>
                </c:pt>
                <c:pt idx="5">
                  <c:v>7.0249498911746988</c:v>
                </c:pt>
                <c:pt idx="6">
                  <c:v>7.667114060285245</c:v>
                </c:pt>
                <c:pt idx="7">
                  <c:v>7.9517282982445554</c:v>
                </c:pt>
                <c:pt idx="8">
                  <c:v>7.6924121541334243</c:v>
                </c:pt>
                <c:pt idx="9">
                  <c:v>7.150697512206464</c:v>
                </c:pt>
                <c:pt idx="10">
                  <c:v>0</c:v>
                </c:pt>
                <c:pt idx="11">
                  <c:v>0</c:v>
                </c:pt>
                <c:pt idx="12">
                  <c:v>7.236403498131291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B9-4F0F-8DB8-22BF6439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B9-4F0F-8DB8-22BF643994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B9-4F0F-8DB8-22BF643994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B9-4F0F-8DB8-22BF643994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B9-4F0F-8DB8-22BF643994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B9-4F0F-8DB8-22BF643994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B9-4F0F-8DB8-22BF643994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B9-4F0F-8DB8-22BF643994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B9-4F0F-8DB8-22BF643994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B9-4F0F-8DB8-22BF643994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B9-4F0F-8DB8-22BF643994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B9-4F0F-8DB8-22BF643994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B9-4F0F-8DB8-22BF643994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B9-4F0F-8DB8-22BF643994F9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-0.3964644992312012</c:v>
                </c:pt>
                <c:pt idx="1">
                  <c:v>-0.17005644735880665</c:v>
                </c:pt>
                <c:pt idx="2">
                  <c:v>-0.17789990873349648</c:v>
                </c:pt>
                <c:pt idx="3">
                  <c:v>-0.10930650449630708</c:v>
                </c:pt>
                <c:pt idx="4">
                  <c:v>-0.22973911922247847</c:v>
                </c:pt>
                <c:pt idx="5">
                  <c:v>-0.24904347566988871</c:v>
                </c:pt>
                <c:pt idx="6">
                  <c:v>-3.4286410950823409E-2</c:v>
                </c:pt>
                <c:pt idx="7">
                  <c:v>3.3536652811770651E-2</c:v>
                </c:pt>
                <c:pt idx="8">
                  <c:v>0.25241165403340471</c:v>
                </c:pt>
                <c:pt idx="9">
                  <c:v>-4.5695694208758297E-3</c:v>
                </c:pt>
                <c:pt idx="10">
                  <c:v>0</c:v>
                </c:pt>
                <c:pt idx="11">
                  <c:v>0</c:v>
                </c:pt>
                <c:pt idx="12">
                  <c:v>-0.10167282818050438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B9-4F0F-8DB8-22BF643994F9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-0.42614816946736855</c:v>
                </c:pt>
                <c:pt idx="1">
                  <c:v>-0.34076402548384888</c:v>
                </c:pt>
                <c:pt idx="2">
                  <c:v>-0.20999248400367243</c:v>
                </c:pt>
                <c:pt idx="3">
                  <c:v>0.27480348437463764</c:v>
                </c:pt>
                <c:pt idx="4">
                  <c:v>0.24104538828120248</c:v>
                </c:pt>
                <c:pt idx="5">
                  <c:v>-0.21280583882845328</c:v>
                </c:pt>
                <c:pt idx="6">
                  <c:v>-0.11801121221799349</c:v>
                </c:pt>
                <c:pt idx="7">
                  <c:v>-0.57639453675633057</c:v>
                </c:pt>
                <c:pt idx="8">
                  <c:v>-0.60298048080856415</c:v>
                </c:pt>
                <c:pt idx="9">
                  <c:v>-0.43144887463151083</c:v>
                </c:pt>
                <c:pt idx="10">
                  <c:v>0</c:v>
                </c:pt>
                <c:pt idx="11">
                  <c:v>0</c:v>
                </c:pt>
                <c:pt idx="12">
                  <c:v>-0.20850904717880425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8B9-4F0F-8DB8-22BF6439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8F-46E8-B2F4-1EB3944EFF8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9.7992331384750777</c:v>
                </c:pt>
                <c:pt idx="1">
                  <c:v>9.3406831247886366</c:v>
                </c:pt>
                <c:pt idx="2">
                  <c:v>8.4610894941634243</c:v>
                </c:pt>
                <c:pt idx="3">
                  <c:v>8.2523982999392835</c:v>
                </c:pt>
                <c:pt idx="4">
                  <c:v>8.1196450608215311</c:v>
                </c:pt>
                <c:pt idx="5">
                  <c:v>8.6953323903818962</c:v>
                </c:pt>
                <c:pt idx="6">
                  <c:v>9.4308919422449922</c:v>
                </c:pt>
                <c:pt idx="7">
                  <c:v>9.2146074839329692</c:v>
                </c:pt>
                <c:pt idx="8">
                  <c:v>9.3278149653358842</c:v>
                </c:pt>
                <c:pt idx="9">
                  <c:v>8.9691956327985736</c:v>
                </c:pt>
                <c:pt idx="10">
                  <c:v>8.8137631252116968</c:v>
                </c:pt>
                <c:pt idx="11">
                  <c:v>10.11741486585937</c:v>
                </c:pt>
                <c:pt idx="12">
                  <c:v>9.023316551916265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F-46E8-B2F4-1EB3944EFF83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8F-46E8-B2F4-1EB3944EFF83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9.1495250740475953</c:v>
                </c:pt>
                <c:pt idx="1">
                  <c:v>8.0757748704890684</c:v>
                </c:pt>
                <c:pt idx="2">
                  <c:v>8.5303169801394194</c:v>
                </c:pt>
                <c:pt idx="3">
                  <c:v>7.6792181316704644</c:v>
                </c:pt>
                <c:pt idx="4">
                  <c:v>8.5769349845201237</c:v>
                </c:pt>
                <c:pt idx="5">
                  <c:v>8.1869452410214389</c:v>
                </c:pt>
                <c:pt idx="6">
                  <c:v>8.7215548243936034</c:v>
                </c:pt>
                <c:pt idx="7">
                  <c:v>8.5599384529304796</c:v>
                </c:pt>
                <c:pt idx="8">
                  <c:v>8.7860075927791126</c:v>
                </c:pt>
                <c:pt idx="9">
                  <c:v>7.9050098879367168</c:v>
                </c:pt>
                <c:pt idx="10">
                  <c:v>8.2085274677646556</c:v>
                </c:pt>
                <c:pt idx="11">
                  <c:v>8.7539784654973936</c:v>
                </c:pt>
                <c:pt idx="12">
                  <c:v>8.3907111087484267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F-46E8-B2F4-1EB3944EFF83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8F-46E8-B2F4-1EB3944EFF8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8.8933895716675142</c:v>
                </c:pt>
                <c:pt idx="1">
                  <c:v>8.2758501758984622</c:v>
                </c:pt>
                <c:pt idx="2">
                  <c:v>7.9383984792681481</c:v>
                </c:pt>
                <c:pt idx="3">
                  <c:v>7.1516565286718246</c:v>
                </c:pt>
                <c:pt idx="4">
                  <c:v>8.2689469202384327</c:v>
                </c:pt>
                <c:pt idx="5">
                  <c:v>8.4836212457888323</c:v>
                </c:pt>
                <c:pt idx="6">
                  <c:v>8.5319226559649763</c:v>
                </c:pt>
                <c:pt idx="7">
                  <c:v>8.2914852615801866</c:v>
                </c:pt>
                <c:pt idx="8">
                  <c:v>8.3840673575129525</c:v>
                </c:pt>
                <c:pt idx="9">
                  <c:v>7.8560346382825186</c:v>
                </c:pt>
                <c:pt idx="10">
                  <c:v>8.2793894843162565</c:v>
                </c:pt>
                <c:pt idx="11">
                  <c:v>8.3164210013399931</c:v>
                </c:pt>
                <c:pt idx="12">
                  <c:v>8.1967261611280939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F-46E8-B2F4-1EB3944EFF83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8F-46E8-B2F4-1EB3944EFF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8F-46E8-B2F4-1EB3944EFF8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8.500168520390968</c:v>
                </c:pt>
                <c:pt idx="1">
                  <c:v>8.0699797821691774</c:v>
                </c:pt>
                <c:pt idx="2">
                  <c:v>7.5169631774927597</c:v>
                </c:pt>
                <c:pt idx="3">
                  <c:v>7.532258064516129</c:v>
                </c:pt>
                <c:pt idx="4">
                  <c:v>8.1437805228382647</c:v>
                </c:pt>
                <c:pt idx="5">
                  <c:v>7.7936310679611651</c:v>
                </c:pt>
                <c:pt idx="6">
                  <c:v>7.9531952531878822</c:v>
                </c:pt>
                <c:pt idx="7">
                  <c:v>7.9603726362625142</c:v>
                </c:pt>
                <c:pt idx="8">
                  <c:v>8.7306782635233073</c:v>
                </c:pt>
                <c:pt idx="9">
                  <c:v>7.8874788986553348</c:v>
                </c:pt>
                <c:pt idx="10">
                  <c:v>0</c:v>
                </c:pt>
                <c:pt idx="11">
                  <c:v>0</c:v>
                </c:pt>
                <c:pt idx="12">
                  <c:v>7.9847710997612982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8F-46E8-B2F4-1EB3944E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288F-46E8-B2F4-1EB3944EFF83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8.7446651949963208</c:v>
                      </c:pt>
                      <c:pt idx="1">
                        <c:v>7.4429400386847195</c:v>
                      </c:pt>
                      <c:pt idx="2">
                        <c:v>6.9755899104963381</c:v>
                      </c:pt>
                      <c:pt idx="3">
                        <c:v>9.1342925659472414</c:v>
                      </c:pt>
                      <c:pt idx="4">
                        <c:v>6.7332902809170161</c:v>
                      </c:pt>
                      <c:pt idx="5">
                        <c:v>7.7101420284056807</c:v>
                      </c:pt>
                      <c:pt idx="6">
                        <c:v>7.9656791907514455</c:v>
                      </c:pt>
                      <c:pt idx="7">
                        <c:v>8.2646411272567146</c:v>
                      </c:pt>
                      <c:pt idx="8">
                        <c:v>8.7193759750390019</c:v>
                      </c:pt>
                      <c:pt idx="9">
                        <c:v>7.7491429504271645</c:v>
                      </c:pt>
                      <c:pt idx="10">
                        <c:v>8.4391088279635937</c:v>
                      </c:pt>
                      <c:pt idx="11">
                        <c:v>8.6227938549481955</c:v>
                      </c:pt>
                      <c:pt idx="12">
                        <c:v>8.1951860588263603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88F-46E8-B2F4-1EB3944EFF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8F-46E8-B2F4-1EB3944EFF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8F-46E8-B2F4-1EB3944EFF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8F-46E8-B2F4-1EB3944EFF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8F-46E8-B2F4-1EB3944EFF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8F-46E8-B2F4-1EB3944EFF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8F-46E8-B2F4-1EB3944EFF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8F-46E8-B2F4-1EB3944EFF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8F-46E8-B2F4-1EB3944EFF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8F-46E8-B2F4-1EB3944EFF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8F-46E8-B2F4-1EB3944EFF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8F-46E8-B2F4-1EB3944EFF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8F-46E8-B2F4-1EB3944EFF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8F-46E8-B2F4-1EB3944EFF83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-0.39322105127654616</c:v>
                </c:pt>
                <c:pt idx="1">
                  <c:v>-0.20587039372928473</c:v>
                </c:pt>
                <c:pt idx="2">
                  <c:v>-0.42143530177538846</c:v>
                </c:pt>
                <c:pt idx="3">
                  <c:v>0.38060153584430445</c:v>
                </c:pt>
                <c:pt idx="4">
                  <c:v>-0.12516639740016799</c:v>
                </c:pt>
                <c:pt idx="5">
                  <c:v>-0.68999017782766714</c:v>
                </c:pt>
                <c:pt idx="6">
                  <c:v>-0.57872740277709411</c:v>
                </c:pt>
                <c:pt idx="7">
                  <c:v>-0.33111262531767238</c:v>
                </c:pt>
                <c:pt idx="8">
                  <c:v>0.34661090601035482</c:v>
                </c:pt>
                <c:pt idx="9">
                  <c:v>3.1444260372816224E-2</c:v>
                </c:pt>
                <c:pt idx="10">
                  <c:v>0</c:v>
                </c:pt>
                <c:pt idx="11">
                  <c:v>0</c:v>
                </c:pt>
                <c:pt idx="12">
                  <c:v>-0.18877019181855026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8F-46E8-B2F4-1EB3944EFF83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-1.2990646180841097</c:v>
                </c:pt>
                <c:pt idx="1">
                  <c:v>-1.2707033426194592</c:v>
                </c:pt>
                <c:pt idx="2">
                  <c:v>-0.9441263166706646</c:v>
                </c:pt>
                <c:pt idx="3">
                  <c:v>-0.72014023542315453</c:v>
                </c:pt>
                <c:pt idx="4">
                  <c:v>2.4135462016733555E-2</c:v>
                </c:pt>
                <c:pt idx="5">
                  <c:v>-0.90170132242073109</c:v>
                </c:pt>
                <c:pt idx="6">
                  <c:v>-1.4776966890571099</c:v>
                </c:pt>
                <c:pt idx="7">
                  <c:v>-1.254234847670455</c:v>
                </c:pt>
                <c:pt idx="8">
                  <c:v>-0.59713670181257683</c:v>
                </c:pt>
                <c:pt idx="9">
                  <c:v>-1.0817167341432388</c:v>
                </c:pt>
                <c:pt idx="10">
                  <c:v>0</c:v>
                </c:pt>
                <c:pt idx="11">
                  <c:v>0</c:v>
                </c:pt>
                <c:pt idx="12">
                  <c:v>-0.96345734608230593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88F-46E8-B2F4-1EB3944E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2-40FE-BEBD-1CD7A3DC053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9.8332112332112338</c:v>
                </c:pt>
                <c:pt idx="1">
                  <c:v>8.9198465963566633</c:v>
                </c:pt>
                <c:pt idx="2">
                  <c:v>8.2431245666743695</c:v>
                </c:pt>
                <c:pt idx="3">
                  <c:v>7.3866244558765333</c:v>
                </c:pt>
                <c:pt idx="4">
                  <c:v>6.6837968561064089</c:v>
                </c:pt>
                <c:pt idx="5">
                  <c:v>7.2263674614305753</c:v>
                </c:pt>
                <c:pt idx="6">
                  <c:v>8.4183850931677018</c:v>
                </c:pt>
                <c:pt idx="7">
                  <c:v>9.4361702127659566</c:v>
                </c:pt>
                <c:pt idx="8">
                  <c:v>8.4479293544457974</c:v>
                </c:pt>
                <c:pt idx="9">
                  <c:v>7.3268000000000004</c:v>
                </c:pt>
                <c:pt idx="10">
                  <c:v>7.8085655314757485</c:v>
                </c:pt>
                <c:pt idx="11">
                  <c:v>8.0690288713910761</c:v>
                </c:pt>
                <c:pt idx="12">
                  <c:v>8.1516425405641897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2-40FE-BEBD-1CD7A3DC053D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02-40FE-BEBD-1CD7A3DC053D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8.4905610907184066</c:v>
                </c:pt>
                <c:pt idx="1">
                  <c:v>7.6815722469764482</c:v>
                </c:pt>
                <c:pt idx="2">
                  <c:v>7.9774148013712445</c:v>
                </c:pt>
                <c:pt idx="3">
                  <c:v>6.3636101914495464</c:v>
                </c:pt>
                <c:pt idx="4">
                  <c:v>7.0117280557082644</c:v>
                </c:pt>
                <c:pt idx="5">
                  <c:v>7.1589290100712359</c:v>
                </c:pt>
                <c:pt idx="6">
                  <c:v>7.2223531722647811</c:v>
                </c:pt>
                <c:pt idx="7">
                  <c:v>8.4010880316518293</c:v>
                </c:pt>
                <c:pt idx="8">
                  <c:v>7.2705110173464602</c:v>
                </c:pt>
                <c:pt idx="9">
                  <c:v>6.5124237464662995</c:v>
                </c:pt>
                <c:pt idx="10">
                  <c:v>8.0762171807290333</c:v>
                </c:pt>
                <c:pt idx="11">
                  <c:v>7.313071543840775</c:v>
                </c:pt>
                <c:pt idx="12">
                  <c:v>7.3890876282132458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02-40FE-BEBD-1CD7A3DC053D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2-40FE-BEBD-1CD7A3DC053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9.4714077770846323</c:v>
                </c:pt>
                <c:pt idx="1">
                  <c:v>8.2667772583320769</c:v>
                </c:pt>
                <c:pt idx="2">
                  <c:v>8.4301207284632707</c:v>
                </c:pt>
                <c:pt idx="3">
                  <c:v>6.6114079615281858</c:v>
                </c:pt>
                <c:pt idx="4">
                  <c:v>7.0906549520766777</c:v>
                </c:pt>
                <c:pt idx="5">
                  <c:v>6.7627544609198287</c:v>
                </c:pt>
                <c:pt idx="6">
                  <c:v>8.1781140861466817</c:v>
                </c:pt>
                <c:pt idx="7">
                  <c:v>10.082657517155333</c:v>
                </c:pt>
                <c:pt idx="8">
                  <c:v>7.9343756428718368</c:v>
                </c:pt>
                <c:pt idx="9">
                  <c:v>7.7937348018881423</c:v>
                </c:pt>
                <c:pt idx="10">
                  <c:v>10.768174656763447</c:v>
                </c:pt>
                <c:pt idx="11">
                  <c:v>7.3263428204579499</c:v>
                </c:pt>
                <c:pt idx="12">
                  <c:v>8.1949520923255879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02-40FE-BEBD-1CD7A3DC053D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02-40FE-BEBD-1CD7A3DC05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902-40FE-BEBD-1CD7A3DC053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10.558616758502755</c:v>
                </c:pt>
                <c:pt idx="1">
                  <c:v>8.7094584169109712</c:v>
                </c:pt>
                <c:pt idx="2">
                  <c:v>8.9442278352263092</c:v>
                </c:pt>
                <c:pt idx="3">
                  <c:v>6.7105347422350308</c:v>
                </c:pt>
                <c:pt idx="4">
                  <c:v>7.2181259600614442</c:v>
                </c:pt>
                <c:pt idx="5">
                  <c:v>6.9729327781082686</c:v>
                </c:pt>
                <c:pt idx="6">
                  <c:v>7.5435435435435432</c:v>
                </c:pt>
                <c:pt idx="7">
                  <c:v>7.8926524231370507</c:v>
                </c:pt>
                <c:pt idx="8">
                  <c:v>7.5521653543307083</c:v>
                </c:pt>
                <c:pt idx="9">
                  <c:v>7.2006835010442378</c:v>
                </c:pt>
                <c:pt idx="10">
                  <c:v>0</c:v>
                </c:pt>
                <c:pt idx="11">
                  <c:v>0</c:v>
                </c:pt>
                <c:pt idx="12">
                  <c:v>8.0078671154573886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02-40FE-BEBD-1CD7A3DC0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02-40FE-BEBD-1CD7A3DC05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02-40FE-BEBD-1CD7A3DC05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2-40FE-BEBD-1CD7A3DC05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02-40FE-BEBD-1CD7A3DC05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02-40FE-BEBD-1CD7A3DC05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02-40FE-BEBD-1CD7A3DC05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02-40FE-BEBD-1CD7A3DC05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02-40FE-BEBD-1CD7A3DC05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02-40FE-BEBD-1CD7A3DC05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02-40FE-BEBD-1CD7A3DC05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02-40FE-BEBD-1CD7A3DC05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02-40FE-BEBD-1CD7A3DC05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02-40FE-BEBD-1CD7A3DC053D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1.0872089814181223</c:v>
                </c:pt>
                <c:pt idx="1">
                  <c:v>0.44268115857889434</c:v>
                </c:pt>
                <c:pt idx="2">
                  <c:v>0.5141071067630385</c:v>
                </c:pt>
                <c:pt idx="3">
                  <c:v>9.9126780706844997E-2</c:v>
                </c:pt>
                <c:pt idx="4">
                  <c:v>0.12747100798476652</c:v>
                </c:pt>
                <c:pt idx="5">
                  <c:v>0.21017831718843993</c:v>
                </c:pt>
                <c:pt idx="6">
                  <c:v>-0.6345705426031385</c:v>
                </c:pt>
                <c:pt idx="7">
                  <c:v>-2.1900050940182823</c:v>
                </c:pt>
                <c:pt idx="8">
                  <c:v>-0.38221028854112848</c:v>
                </c:pt>
                <c:pt idx="9">
                  <c:v>-0.59305130084390445</c:v>
                </c:pt>
                <c:pt idx="10">
                  <c:v>0</c:v>
                </c:pt>
                <c:pt idx="11">
                  <c:v>0</c:v>
                </c:pt>
                <c:pt idx="12">
                  <c:v>-5.5920283596295306E-2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02-40FE-BEBD-1CD7A3DC053D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0.7254055252915208</c:v>
                </c:pt>
                <c:pt idx="1">
                  <c:v>-0.2103881794456921</c:v>
                </c:pt>
                <c:pt idx="2">
                  <c:v>0.70110326855193961</c:v>
                </c:pt>
                <c:pt idx="3">
                  <c:v>-0.6760897136415025</c:v>
                </c:pt>
                <c:pt idx="4">
                  <c:v>0.5343291039550353</c:v>
                </c:pt>
                <c:pt idx="5">
                  <c:v>-0.25343468332230668</c:v>
                </c:pt>
                <c:pt idx="6">
                  <c:v>-0.87484154962415861</c:v>
                </c:pt>
                <c:pt idx="7">
                  <c:v>-1.5435177896289058</c:v>
                </c:pt>
                <c:pt idx="8">
                  <c:v>-0.89576400011508905</c:v>
                </c:pt>
                <c:pt idx="9">
                  <c:v>-0.1261164989557626</c:v>
                </c:pt>
                <c:pt idx="10">
                  <c:v>0</c:v>
                </c:pt>
                <c:pt idx="11">
                  <c:v>0</c:v>
                </c:pt>
                <c:pt idx="12">
                  <c:v>-0.18041404751465073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902-40FE-BEBD-1CD7A3DC0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6-44C9-BEE5-0E7569A0F3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9.2666883751221096</c:v>
                </c:pt>
                <c:pt idx="1">
                  <c:v>8.7195281782437739</c:v>
                </c:pt>
                <c:pt idx="2">
                  <c:v>7.7323165921640813</c:v>
                </c:pt>
                <c:pt idx="3">
                  <c:v>7.200854700854701</c:v>
                </c:pt>
                <c:pt idx="4">
                  <c:v>7.779356456330965</c:v>
                </c:pt>
                <c:pt idx="5">
                  <c:v>7.6766990291262136</c:v>
                </c:pt>
                <c:pt idx="6">
                  <c:v>8.4107765451664029</c:v>
                </c:pt>
                <c:pt idx="7">
                  <c:v>8.4345609065155802</c:v>
                </c:pt>
                <c:pt idx="8">
                  <c:v>8.549366535605067</c:v>
                </c:pt>
                <c:pt idx="9">
                  <c:v>6.9204971058903642</c:v>
                </c:pt>
                <c:pt idx="10">
                  <c:v>7.7921008403361345</c:v>
                </c:pt>
                <c:pt idx="11">
                  <c:v>8.4378679888441273</c:v>
                </c:pt>
                <c:pt idx="12">
                  <c:v>8.0583304872495454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6-44C9-BEE5-0E7569A0F322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F6-44C9-BEE5-0E7569A0F322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8.7088772845952995</c:v>
                </c:pt>
                <c:pt idx="1">
                  <c:v>6.9769477317554243</c:v>
                </c:pt>
                <c:pt idx="2">
                  <c:v>8.5546218487394956</c:v>
                </c:pt>
                <c:pt idx="3">
                  <c:v>7.242046234836347</c:v>
                </c:pt>
                <c:pt idx="4">
                  <c:v>7.2300592128178334</c:v>
                </c:pt>
                <c:pt idx="5">
                  <c:v>7.8921325051759839</c:v>
                </c:pt>
                <c:pt idx="6">
                  <c:v>7.8187372708757641</c:v>
                </c:pt>
                <c:pt idx="7">
                  <c:v>7.9286612758310868</c:v>
                </c:pt>
                <c:pt idx="8">
                  <c:v>7.9258992805755399</c:v>
                </c:pt>
                <c:pt idx="9">
                  <c:v>6.3134996801023675</c:v>
                </c:pt>
                <c:pt idx="10">
                  <c:v>8.8920780711825493</c:v>
                </c:pt>
                <c:pt idx="11">
                  <c:v>7.6410361281526926</c:v>
                </c:pt>
                <c:pt idx="12">
                  <c:v>7.7256410566110665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F6-44C9-BEE5-0E7569A0F322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6-44C9-BEE5-0E7569A0F3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F6-44C9-BEE5-0E7569A0F322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F6-44C9-BEE5-0E7569A0F3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F6-44C9-BEE5-0E7569A0F3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8.5031357792411413</c:v>
                </c:pt>
                <c:pt idx="1">
                  <c:v>7.8615651670765221</c:v>
                </c:pt>
                <c:pt idx="2">
                  <c:v>7.2860209283606121</c:v>
                </c:pt>
                <c:pt idx="3">
                  <c:v>7.6862615587846763</c:v>
                </c:pt>
                <c:pt idx="4">
                  <c:v>7.3568722011712024</c:v>
                </c:pt>
                <c:pt idx="5">
                  <c:v>7.5051059001512863</c:v>
                </c:pt>
                <c:pt idx="6">
                  <c:v>7.6679137049507418</c:v>
                </c:pt>
                <c:pt idx="7">
                  <c:v>7.7958266452648477</c:v>
                </c:pt>
                <c:pt idx="8">
                  <c:v>7.7792072322670371</c:v>
                </c:pt>
                <c:pt idx="9">
                  <c:v>7.5672961028525512</c:v>
                </c:pt>
                <c:pt idx="10">
                  <c:v>0</c:v>
                </c:pt>
                <c:pt idx="11">
                  <c:v>0</c:v>
                </c:pt>
                <c:pt idx="12">
                  <c:v>7.6974744680532918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F6-44C9-BEE5-0E7569A0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F6-44C9-BEE5-0E7569A0F3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F6-44C9-BEE5-0E7569A0F3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F6-44C9-BEE5-0E7569A0F3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F6-44C9-BEE5-0E7569A0F3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F6-44C9-BEE5-0E7569A0F3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F6-44C9-BEE5-0E7569A0F3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F6-44C9-BEE5-0E7569A0F3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F6-44C9-BEE5-0E7569A0F3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F6-44C9-BEE5-0E7569A0F3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F6-44C9-BEE5-0E7569A0F3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F6-44C9-BEE5-0E7569A0F3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F6-44C9-BEE5-0E7569A0F3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F6-44C9-BEE5-0E7569A0F322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-0.52721081076045628</c:v>
                </c:pt>
                <c:pt idx="1">
                  <c:v>0.15401287150466647</c:v>
                </c:pt>
                <c:pt idx="2">
                  <c:v>-0.37191283337937797</c:v>
                </c:pt>
                <c:pt idx="3">
                  <c:v>0.93731856417904869</c:v>
                </c:pt>
                <c:pt idx="4">
                  <c:v>5.1458887007624909E-3</c:v>
                </c:pt>
                <c:pt idx="5">
                  <c:v>0.13067758438274346</c:v>
                </c:pt>
                <c:pt idx="6">
                  <c:v>-5.436957259927766E-3</c:v>
                </c:pt>
                <c:pt idx="7">
                  <c:v>-0.36980725190480612</c:v>
                </c:pt>
                <c:pt idx="8">
                  <c:v>-4.6382474666486928E-2</c:v>
                </c:pt>
                <c:pt idx="9">
                  <c:v>0.69347215646770799</c:v>
                </c:pt>
                <c:pt idx="10">
                  <c:v>0</c:v>
                </c:pt>
                <c:pt idx="11">
                  <c:v>0</c:v>
                </c:pt>
                <c:pt idx="12">
                  <c:v>7.9867928743960093E-2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F6-44C9-BEE5-0E7569A0F322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-0.76355259588096835</c:v>
                </c:pt>
                <c:pt idx="1">
                  <c:v>-0.85796301116725182</c:v>
                </c:pt>
                <c:pt idx="2">
                  <c:v>-0.44629566380346919</c:v>
                </c:pt>
                <c:pt idx="3">
                  <c:v>0.48540685792997529</c:v>
                </c:pt>
                <c:pt idx="4">
                  <c:v>-0.42248425515976251</c:v>
                </c:pt>
                <c:pt idx="5">
                  <c:v>-0.17159312897492729</c:v>
                </c:pt>
                <c:pt idx="6">
                  <c:v>-0.74286284021566118</c:v>
                </c:pt>
                <c:pt idx="7">
                  <c:v>-0.63873426125073252</c:v>
                </c:pt>
                <c:pt idx="8">
                  <c:v>-0.77015930333802984</c:v>
                </c:pt>
                <c:pt idx="9">
                  <c:v>0.64679899696218701</c:v>
                </c:pt>
                <c:pt idx="10">
                  <c:v>0</c:v>
                </c:pt>
                <c:pt idx="11">
                  <c:v>0</c:v>
                </c:pt>
                <c:pt idx="12">
                  <c:v>-0.34590010856936715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F6-44C9-BEE5-0E7569A0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7-4917-8347-22711433C5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8.9468033186920444</c:v>
                </c:pt>
                <c:pt idx="1">
                  <c:v>8.0986423419601188</c:v>
                </c:pt>
                <c:pt idx="2">
                  <c:v>7.6330428333024294</c:v>
                </c:pt>
                <c:pt idx="3">
                  <c:v>7.0737222976028944</c:v>
                </c:pt>
                <c:pt idx="4">
                  <c:v>8.4893985287754212</c:v>
                </c:pt>
                <c:pt idx="5">
                  <c:v>8.8535181794402309</c:v>
                </c:pt>
                <c:pt idx="6">
                  <c:v>7.9249880554228378</c:v>
                </c:pt>
                <c:pt idx="7">
                  <c:v>9.9984372286855354</c:v>
                </c:pt>
                <c:pt idx="8">
                  <c:v>8.8892355694227767</c:v>
                </c:pt>
                <c:pt idx="9">
                  <c:v>7.4415905926040535</c:v>
                </c:pt>
                <c:pt idx="10">
                  <c:v>7.4332813544219203</c:v>
                </c:pt>
                <c:pt idx="11">
                  <c:v>8.0252784918594688</c:v>
                </c:pt>
                <c:pt idx="12">
                  <c:v>8.1748388357100996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7-4917-8347-22711433C557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47-4917-8347-22711433C557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7.6091895557816205</c:v>
                </c:pt>
                <c:pt idx="1">
                  <c:v>6.6759882869692531</c:v>
                </c:pt>
                <c:pt idx="2">
                  <c:v>8.0673616680032083</c:v>
                </c:pt>
                <c:pt idx="3">
                  <c:v>6.0505244163753247</c:v>
                </c:pt>
                <c:pt idx="4">
                  <c:v>9.0643571532106098</c:v>
                </c:pt>
                <c:pt idx="5">
                  <c:v>8.0135706732463863</c:v>
                </c:pt>
                <c:pt idx="6">
                  <c:v>7.5247405624906003</c:v>
                </c:pt>
                <c:pt idx="7">
                  <c:v>8.8722478934493072</c:v>
                </c:pt>
                <c:pt idx="8">
                  <c:v>8.1407823073114383</c:v>
                </c:pt>
                <c:pt idx="9">
                  <c:v>8.0149519401922387</c:v>
                </c:pt>
                <c:pt idx="10">
                  <c:v>7.0539167806212149</c:v>
                </c:pt>
                <c:pt idx="11">
                  <c:v>7.6023429179978699</c:v>
                </c:pt>
                <c:pt idx="12">
                  <c:v>7.692902596803731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47-4917-8347-22711433C557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47-4917-8347-22711433C5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7.798589196213106</c:v>
                </c:pt>
                <c:pt idx="1">
                  <c:v>7.4807584006007133</c:v>
                </c:pt>
                <c:pt idx="2">
                  <c:v>8.337007206443408</c:v>
                </c:pt>
                <c:pt idx="3">
                  <c:v>6.1622316493122513</c:v>
                </c:pt>
                <c:pt idx="4">
                  <c:v>8.7324577186038148</c:v>
                </c:pt>
                <c:pt idx="5">
                  <c:v>7.7536370597243494</c:v>
                </c:pt>
                <c:pt idx="6">
                  <c:v>7.5807761732851988</c:v>
                </c:pt>
                <c:pt idx="7">
                  <c:v>9.0076436478650503</c:v>
                </c:pt>
                <c:pt idx="8">
                  <c:v>8.1342552074216705</c:v>
                </c:pt>
                <c:pt idx="9">
                  <c:v>7.7264816204051012</c:v>
                </c:pt>
                <c:pt idx="10">
                  <c:v>7.5194165188251532</c:v>
                </c:pt>
                <c:pt idx="11">
                  <c:v>7.7343208926510192</c:v>
                </c:pt>
                <c:pt idx="12">
                  <c:v>7.8054544428454529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47-4917-8347-22711433C557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47-4917-8347-22711433C5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47-4917-8347-22711433C5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7.9869806624545276</c:v>
                </c:pt>
                <c:pt idx="1">
                  <c:v>7.8487669443083456</c:v>
                </c:pt>
                <c:pt idx="2">
                  <c:v>7.9085292945396573</c:v>
                </c:pt>
                <c:pt idx="3">
                  <c:v>6.5747333425682228</c:v>
                </c:pt>
                <c:pt idx="4">
                  <c:v>7.8931557757819757</c:v>
                </c:pt>
                <c:pt idx="5">
                  <c:v>8.044391597304795</c:v>
                </c:pt>
                <c:pt idx="6">
                  <c:v>7.3956372968349013</c:v>
                </c:pt>
                <c:pt idx="7">
                  <c:v>8.6820465966194611</c:v>
                </c:pt>
                <c:pt idx="8">
                  <c:v>8.573217903849697</c:v>
                </c:pt>
                <c:pt idx="9">
                  <c:v>7.8618848318660701</c:v>
                </c:pt>
                <c:pt idx="10">
                  <c:v>0</c:v>
                </c:pt>
                <c:pt idx="11">
                  <c:v>0</c:v>
                </c:pt>
                <c:pt idx="12">
                  <c:v>7.8391996853800023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47-4917-8347-22711433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47-4917-8347-22711433C5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47-4917-8347-22711433C5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47-4917-8347-22711433C5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47-4917-8347-22711433C5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47-4917-8347-22711433C5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47-4917-8347-22711433C5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47-4917-8347-22711433C5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47-4917-8347-22711433C5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47-4917-8347-22711433C5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47-4917-8347-22711433C5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47-4917-8347-22711433C5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47-4917-8347-22711433C5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47-4917-8347-22711433C557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0.18839146624142167</c:v>
                </c:pt>
                <c:pt idx="1">
                  <c:v>0.36800854370763236</c:v>
                </c:pt>
                <c:pt idx="2">
                  <c:v>-0.42847791190375073</c:v>
                </c:pt>
                <c:pt idx="3">
                  <c:v>0.41250169325597152</c:v>
                </c:pt>
                <c:pt idx="4">
                  <c:v>-0.83930194282183912</c:v>
                </c:pt>
                <c:pt idx="5">
                  <c:v>0.29075453758044567</c:v>
                </c:pt>
                <c:pt idx="6">
                  <c:v>-0.18513887645029747</c:v>
                </c:pt>
                <c:pt idx="7">
                  <c:v>-0.32559705124558924</c:v>
                </c:pt>
                <c:pt idx="8">
                  <c:v>0.43896269642802643</c:v>
                </c:pt>
                <c:pt idx="9">
                  <c:v>0.1354032114609689</c:v>
                </c:pt>
                <c:pt idx="10">
                  <c:v>0</c:v>
                </c:pt>
                <c:pt idx="11">
                  <c:v>0</c:v>
                </c:pt>
                <c:pt idx="12">
                  <c:v>3.7021355920243693E-3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47-4917-8347-22711433C557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-0.95982265623751672</c:v>
                </c:pt>
                <c:pt idx="1">
                  <c:v>-0.24987539765177313</c:v>
                </c:pt>
                <c:pt idx="2">
                  <c:v>0.27548646123722786</c:v>
                </c:pt>
                <c:pt idx="3">
                  <c:v>-0.49898895503467156</c:v>
                </c:pt>
                <c:pt idx="4">
                  <c:v>-0.59624275299344554</c:v>
                </c:pt>
                <c:pt idx="5">
                  <c:v>-0.80912658213543587</c:v>
                </c:pt>
                <c:pt idx="6">
                  <c:v>-0.52935075858793645</c:v>
                </c:pt>
                <c:pt idx="7">
                  <c:v>-1.3163906320660743</c:v>
                </c:pt>
                <c:pt idx="8">
                  <c:v>-0.31601766557307975</c:v>
                </c:pt>
                <c:pt idx="9">
                  <c:v>0.42029423926201659</c:v>
                </c:pt>
                <c:pt idx="10">
                  <c:v>0</c:v>
                </c:pt>
                <c:pt idx="11">
                  <c:v>0</c:v>
                </c:pt>
                <c:pt idx="12">
                  <c:v>-0.41267994194681457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47-4917-8347-22711433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7-4618-B966-4565B776A7C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9.2666883751221096</c:v>
                </c:pt>
                <c:pt idx="1">
                  <c:v>8.7195281782437739</c:v>
                </c:pt>
                <c:pt idx="2">
                  <c:v>7.7323165921640813</c:v>
                </c:pt>
                <c:pt idx="3">
                  <c:v>7.200854700854701</c:v>
                </c:pt>
                <c:pt idx="4">
                  <c:v>7.779356456330965</c:v>
                </c:pt>
                <c:pt idx="5">
                  <c:v>7.6766990291262136</c:v>
                </c:pt>
                <c:pt idx="6">
                  <c:v>8.4107765451664029</c:v>
                </c:pt>
                <c:pt idx="7">
                  <c:v>8.4345609065155802</c:v>
                </c:pt>
                <c:pt idx="8">
                  <c:v>8.549366535605067</c:v>
                </c:pt>
                <c:pt idx="9">
                  <c:v>6.9204971058903642</c:v>
                </c:pt>
                <c:pt idx="10">
                  <c:v>7.7921008403361345</c:v>
                </c:pt>
                <c:pt idx="11">
                  <c:v>8.4378679888441273</c:v>
                </c:pt>
                <c:pt idx="12">
                  <c:v>8.0583304872495454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7-4618-B966-4565B776A7C5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7-4618-B966-4565B776A7C5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8.7088772845952995</c:v>
                </c:pt>
                <c:pt idx="1">
                  <c:v>6.9769477317554243</c:v>
                </c:pt>
                <c:pt idx="2">
                  <c:v>8.5546218487394956</c:v>
                </c:pt>
                <c:pt idx="3">
                  <c:v>7.242046234836347</c:v>
                </c:pt>
                <c:pt idx="4">
                  <c:v>7.2300592128178334</c:v>
                </c:pt>
                <c:pt idx="5">
                  <c:v>7.8921325051759839</c:v>
                </c:pt>
                <c:pt idx="6">
                  <c:v>7.8187372708757641</c:v>
                </c:pt>
                <c:pt idx="7">
                  <c:v>7.9286612758310868</c:v>
                </c:pt>
                <c:pt idx="8">
                  <c:v>7.9258992805755399</c:v>
                </c:pt>
                <c:pt idx="9">
                  <c:v>6.3134996801023675</c:v>
                </c:pt>
                <c:pt idx="10">
                  <c:v>8.8920780711825493</c:v>
                </c:pt>
                <c:pt idx="11">
                  <c:v>7.6410361281526926</c:v>
                </c:pt>
                <c:pt idx="12">
                  <c:v>7.7256410566110665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7-4618-B966-4565B776A7C5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7-4618-B966-4565B776A7C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7-4618-B966-4565B776A7C5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77-4618-B966-4565B776A7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77-4618-B966-4565B776A7C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8.5031357792411413</c:v>
                </c:pt>
                <c:pt idx="1">
                  <c:v>7.8615651670765221</c:v>
                </c:pt>
                <c:pt idx="2">
                  <c:v>7.2860209283606121</c:v>
                </c:pt>
                <c:pt idx="3">
                  <c:v>7.6862615587846763</c:v>
                </c:pt>
                <c:pt idx="4">
                  <c:v>7.3568722011712024</c:v>
                </c:pt>
                <c:pt idx="5">
                  <c:v>7.5051059001512863</c:v>
                </c:pt>
                <c:pt idx="6">
                  <c:v>7.6679137049507418</c:v>
                </c:pt>
                <c:pt idx="7">
                  <c:v>7.7958266452648477</c:v>
                </c:pt>
                <c:pt idx="8">
                  <c:v>7.7792072322670371</c:v>
                </c:pt>
                <c:pt idx="9">
                  <c:v>7.5672961028525512</c:v>
                </c:pt>
                <c:pt idx="10">
                  <c:v>0</c:v>
                </c:pt>
                <c:pt idx="11">
                  <c:v>0</c:v>
                </c:pt>
                <c:pt idx="12">
                  <c:v>7.6974744680532918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77-4618-B966-4565B776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77-4618-B966-4565B776A7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77-4618-B966-4565B776A7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7-4618-B966-4565B776A7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7-4618-B966-4565B776A7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7-4618-B966-4565B776A7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7-4618-B966-4565B776A7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77-4618-B966-4565B776A7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77-4618-B966-4565B776A7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77-4618-B966-4565B776A7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77-4618-B966-4565B776A7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77-4618-B966-4565B776A7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77-4618-B966-4565B776A7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77-4618-B966-4565B776A7C5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-0.52721081076045628</c:v>
                </c:pt>
                <c:pt idx="1">
                  <c:v>0.15401287150466647</c:v>
                </c:pt>
                <c:pt idx="2">
                  <c:v>-0.37191283337937797</c:v>
                </c:pt>
                <c:pt idx="3">
                  <c:v>0.93731856417904869</c:v>
                </c:pt>
                <c:pt idx="4">
                  <c:v>5.1458887007624909E-3</c:v>
                </c:pt>
                <c:pt idx="5">
                  <c:v>0.13067758438274346</c:v>
                </c:pt>
                <c:pt idx="6">
                  <c:v>-5.436957259927766E-3</c:v>
                </c:pt>
                <c:pt idx="7">
                  <c:v>-0.36980725190480612</c:v>
                </c:pt>
                <c:pt idx="8">
                  <c:v>-4.6382474666486928E-2</c:v>
                </c:pt>
                <c:pt idx="9">
                  <c:v>0.69347215646770799</c:v>
                </c:pt>
                <c:pt idx="10">
                  <c:v>0</c:v>
                </c:pt>
                <c:pt idx="11">
                  <c:v>0</c:v>
                </c:pt>
                <c:pt idx="12">
                  <c:v>7.9867928743960093E-2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77-4618-B966-4565B776A7C5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-0.76355259588096835</c:v>
                </c:pt>
                <c:pt idx="1">
                  <c:v>-0.85796301116725182</c:v>
                </c:pt>
                <c:pt idx="2">
                  <c:v>-0.44629566380346919</c:v>
                </c:pt>
                <c:pt idx="3">
                  <c:v>0.48540685792997529</c:v>
                </c:pt>
                <c:pt idx="4">
                  <c:v>-0.42248425515976251</c:v>
                </c:pt>
                <c:pt idx="5">
                  <c:v>-0.17159312897492729</c:v>
                </c:pt>
                <c:pt idx="6">
                  <c:v>-0.74286284021566118</c:v>
                </c:pt>
                <c:pt idx="7">
                  <c:v>-0.63873426125073252</c:v>
                </c:pt>
                <c:pt idx="8">
                  <c:v>-0.77015930333802984</c:v>
                </c:pt>
                <c:pt idx="9">
                  <c:v>0.64679899696218701</c:v>
                </c:pt>
                <c:pt idx="10">
                  <c:v>0</c:v>
                </c:pt>
                <c:pt idx="11">
                  <c:v>0</c:v>
                </c:pt>
                <c:pt idx="12">
                  <c:v>-0.34590010856936715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77-4618-B966-4565B776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A-48BB-9AA5-DD2B8CE7FF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7.6375326939843067</c:v>
                </c:pt>
                <c:pt idx="1">
                  <c:v>7.7814229249011859</c:v>
                </c:pt>
                <c:pt idx="2">
                  <c:v>7.2899596688601145</c:v>
                </c:pt>
                <c:pt idx="3">
                  <c:v>9.3692449355432785</c:v>
                </c:pt>
                <c:pt idx="4">
                  <c:v>7.6761718749999996</c:v>
                </c:pt>
                <c:pt idx="5">
                  <c:v>7.9596977329974807</c:v>
                </c:pt>
                <c:pt idx="6">
                  <c:v>8.1366459627329188</c:v>
                </c:pt>
                <c:pt idx="7">
                  <c:v>9.694642857142858</c:v>
                </c:pt>
                <c:pt idx="8">
                  <c:v>7.808080808080808</c:v>
                </c:pt>
                <c:pt idx="9">
                  <c:v>7.6181734740706748</c:v>
                </c:pt>
                <c:pt idx="10">
                  <c:v>8.3936713167744124</c:v>
                </c:pt>
                <c:pt idx="11">
                  <c:v>7.2598285545373926</c:v>
                </c:pt>
                <c:pt idx="12">
                  <c:v>7.8305128536364812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4A-48BB-9AA5-DD2B8CE7FFDB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4A-48BB-9AA5-DD2B8CE7FFDB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7.4816341829085458</c:v>
                </c:pt>
                <c:pt idx="1">
                  <c:v>7.9186262376237622</c:v>
                </c:pt>
                <c:pt idx="2">
                  <c:v>8.1415174765558405</c:v>
                </c:pt>
                <c:pt idx="3">
                  <c:v>7.9946319018404912</c:v>
                </c:pt>
                <c:pt idx="4">
                  <c:v>7.5626204238921</c:v>
                </c:pt>
                <c:pt idx="5">
                  <c:v>7.5051546391752577</c:v>
                </c:pt>
                <c:pt idx="6">
                  <c:v>8.0072780203784575</c:v>
                </c:pt>
                <c:pt idx="7">
                  <c:v>8.034782608695652</c:v>
                </c:pt>
                <c:pt idx="8">
                  <c:v>7.1622176591375766</c:v>
                </c:pt>
                <c:pt idx="9">
                  <c:v>6.6114445778311328</c:v>
                </c:pt>
                <c:pt idx="10">
                  <c:v>7.7335884604062404</c:v>
                </c:pt>
                <c:pt idx="11">
                  <c:v>8.4737500000000008</c:v>
                </c:pt>
                <c:pt idx="12">
                  <c:v>7.7723058082575225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A-48BB-9AA5-DD2B8CE7FFDB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4A-48BB-9AA5-DD2B8CE7FF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6.9183377627446241</c:v>
                </c:pt>
                <c:pt idx="1">
                  <c:v>7.8601462522851921</c:v>
                </c:pt>
                <c:pt idx="2">
                  <c:v>8.2257543103448274</c:v>
                </c:pt>
                <c:pt idx="3">
                  <c:v>7.3605860113421553</c:v>
                </c:pt>
                <c:pt idx="4">
                  <c:v>6.9700460829493087</c:v>
                </c:pt>
                <c:pt idx="5">
                  <c:v>6.8466666666666667</c:v>
                </c:pt>
                <c:pt idx="6">
                  <c:v>8.7509578544061295</c:v>
                </c:pt>
                <c:pt idx="7">
                  <c:v>7.1090629800307221</c:v>
                </c:pt>
                <c:pt idx="8">
                  <c:v>8.4351687388987564</c:v>
                </c:pt>
                <c:pt idx="9">
                  <c:v>6.4231318419800099</c:v>
                </c:pt>
                <c:pt idx="10">
                  <c:v>7.5530525628468821</c:v>
                </c:pt>
                <c:pt idx="11">
                  <c:v>7.572878603329273</c:v>
                </c:pt>
                <c:pt idx="12">
                  <c:v>7.5019520130134199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4A-48BB-9AA5-DD2B8CE7FFDB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4A-48BB-9AA5-DD2B8CE7FF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4A-48BB-9AA5-DD2B8CE7FF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7.7295487627365356</c:v>
                </c:pt>
                <c:pt idx="1">
                  <c:v>8.2838026205742956</c:v>
                </c:pt>
                <c:pt idx="2">
                  <c:v>7.2290683229813668</c:v>
                </c:pt>
                <c:pt idx="3">
                  <c:v>9.0169704588309241</c:v>
                </c:pt>
                <c:pt idx="4">
                  <c:v>8.4228295819935699</c:v>
                </c:pt>
                <c:pt idx="5">
                  <c:v>7.862222222222222</c:v>
                </c:pt>
                <c:pt idx="6">
                  <c:v>7.0123558484349262</c:v>
                </c:pt>
                <c:pt idx="7">
                  <c:v>8.0183486238532105</c:v>
                </c:pt>
                <c:pt idx="8">
                  <c:v>7.9058524173027989</c:v>
                </c:pt>
                <c:pt idx="9">
                  <c:v>6.6109550561797752</c:v>
                </c:pt>
                <c:pt idx="10">
                  <c:v>0</c:v>
                </c:pt>
                <c:pt idx="11">
                  <c:v>0</c:v>
                </c:pt>
                <c:pt idx="12">
                  <c:v>7.705018759175684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4A-48BB-9AA5-DD2B8CE7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4A-48BB-9AA5-DD2B8CE7FF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4A-48BB-9AA5-DD2B8CE7FF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4A-48BB-9AA5-DD2B8CE7FF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4A-48BB-9AA5-DD2B8CE7FF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4A-48BB-9AA5-DD2B8CE7FF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4A-48BB-9AA5-DD2B8CE7FF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4A-48BB-9AA5-DD2B8CE7FF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4A-48BB-9AA5-DD2B8CE7FF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4A-48BB-9AA5-DD2B8CE7FF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4A-48BB-9AA5-DD2B8CE7FF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4A-48BB-9AA5-DD2B8CE7FF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4A-48BB-9AA5-DD2B8CE7FF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4A-48BB-9AA5-DD2B8CE7FFDB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0.81121099999191149</c:v>
                </c:pt>
                <c:pt idx="1">
                  <c:v>0.42365636828910347</c:v>
                </c:pt>
                <c:pt idx="2">
                  <c:v>-0.99668598736346059</c:v>
                </c:pt>
                <c:pt idx="3">
                  <c:v>1.6563844474887688</c:v>
                </c:pt>
                <c:pt idx="4">
                  <c:v>1.4527834990442612</c:v>
                </c:pt>
                <c:pt idx="5">
                  <c:v>1.0155555555555553</c:v>
                </c:pt>
                <c:pt idx="6">
                  <c:v>-1.7386020059712033</c:v>
                </c:pt>
                <c:pt idx="7">
                  <c:v>0.90928564382248833</c:v>
                </c:pt>
                <c:pt idx="8">
                  <c:v>-0.52931632159595754</c:v>
                </c:pt>
                <c:pt idx="9">
                  <c:v>0.18782321419976533</c:v>
                </c:pt>
                <c:pt idx="10">
                  <c:v>0</c:v>
                </c:pt>
                <c:pt idx="11">
                  <c:v>0</c:v>
                </c:pt>
                <c:pt idx="12">
                  <c:v>0.22044049648160069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4A-48BB-9AA5-DD2B8CE7FFDB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9.2016068752228897E-2</c:v>
                </c:pt>
                <c:pt idx="1">
                  <c:v>0.50237969567310969</c:v>
                </c:pt>
                <c:pt idx="2">
                  <c:v>-6.0891345878747671E-2</c:v>
                </c:pt>
                <c:pt idx="3">
                  <c:v>-0.35227447671235446</c:v>
                </c:pt>
                <c:pt idx="4">
                  <c:v>0.74665770699357026</c:v>
                </c:pt>
                <c:pt idx="5">
                  <c:v>-9.7475510775258734E-2</c:v>
                </c:pt>
                <c:pt idx="6">
                  <c:v>-1.1242901142979926</c:v>
                </c:pt>
                <c:pt idx="7">
                  <c:v>-1.6762942332896476</c:v>
                </c:pt>
                <c:pt idx="8">
                  <c:v>9.7771609221990907E-2</c:v>
                </c:pt>
                <c:pt idx="9">
                  <c:v>-1.0072184178908996</c:v>
                </c:pt>
                <c:pt idx="10">
                  <c:v>0</c:v>
                </c:pt>
                <c:pt idx="11">
                  <c:v>0</c:v>
                </c:pt>
                <c:pt idx="12">
                  <c:v>-0.13667428522006286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4A-48BB-9AA5-DD2B8CE7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4-463B-AC9C-3B12A176192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8.0378315132605298</c:v>
                </c:pt>
                <c:pt idx="1">
                  <c:v>8.1903225806451605</c:v>
                </c:pt>
                <c:pt idx="2">
                  <c:v>7.8423496164715383</c:v>
                </c:pt>
                <c:pt idx="3">
                  <c:v>9.3837654058648532</c:v>
                </c:pt>
                <c:pt idx="4">
                  <c:v>8.1275510204081627</c:v>
                </c:pt>
                <c:pt idx="5">
                  <c:v>6.4932249322493227</c:v>
                </c:pt>
                <c:pt idx="6">
                  <c:v>8.4854838709677427</c:v>
                </c:pt>
                <c:pt idx="7">
                  <c:v>7.9084194977843429</c:v>
                </c:pt>
                <c:pt idx="8">
                  <c:v>7.8191126279863479</c:v>
                </c:pt>
                <c:pt idx="9">
                  <c:v>5.918250950570342</c:v>
                </c:pt>
                <c:pt idx="10">
                  <c:v>8.4100760456273758</c:v>
                </c:pt>
                <c:pt idx="11">
                  <c:v>7.2893936970084789</c:v>
                </c:pt>
                <c:pt idx="12">
                  <c:v>7.7773307826478364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4-463B-AC9C-3B12A176192A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D4-463B-AC9C-3B12A176192A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7.7749077490774905</c:v>
                </c:pt>
                <c:pt idx="1">
                  <c:v>7.2347826086956522</c:v>
                </c:pt>
                <c:pt idx="2">
                  <c:v>8.7922437673130194</c:v>
                </c:pt>
                <c:pt idx="3">
                  <c:v>7.5339805825242721</c:v>
                </c:pt>
                <c:pt idx="4">
                  <c:v>8.1943127962085303</c:v>
                </c:pt>
                <c:pt idx="5">
                  <c:v>6.7651006711409396</c:v>
                </c:pt>
                <c:pt idx="6">
                  <c:v>9.1115702479338836</c:v>
                </c:pt>
                <c:pt idx="7">
                  <c:v>7.5714285714285712</c:v>
                </c:pt>
                <c:pt idx="8">
                  <c:v>7.0497382198952883</c:v>
                </c:pt>
                <c:pt idx="9">
                  <c:v>5.6079854809437384</c:v>
                </c:pt>
                <c:pt idx="10">
                  <c:v>7.3335444374076424</c:v>
                </c:pt>
                <c:pt idx="11">
                  <c:v>7.992067553735926</c:v>
                </c:pt>
                <c:pt idx="12">
                  <c:v>7.5025120527784823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D4-463B-AC9C-3B12A176192A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4-463B-AC9C-3B12A176192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6.765537310330493</c:v>
                </c:pt>
                <c:pt idx="1">
                  <c:v>7.538742023701003</c:v>
                </c:pt>
                <c:pt idx="2">
                  <c:v>8.7350050830227044</c:v>
                </c:pt>
                <c:pt idx="3">
                  <c:v>7.4826315789473687</c:v>
                </c:pt>
                <c:pt idx="4">
                  <c:v>7.3178571428571431</c:v>
                </c:pt>
                <c:pt idx="5">
                  <c:v>6.7832167832167833</c:v>
                </c:pt>
                <c:pt idx="6">
                  <c:v>7.6214833759590794</c:v>
                </c:pt>
                <c:pt idx="7">
                  <c:v>6.5065274151436032</c:v>
                </c:pt>
                <c:pt idx="8">
                  <c:v>7.5864661654135341</c:v>
                </c:pt>
                <c:pt idx="9">
                  <c:v>5.0288944723618094</c:v>
                </c:pt>
                <c:pt idx="10">
                  <c:v>8.0071192473938471</c:v>
                </c:pt>
                <c:pt idx="11">
                  <c:v>7.3671026379960098</c:v>
                </c:pt>
                <c:pt idx="12">
                  <c:v>7.3068531577511981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D4-463B-AC9C-3B12A176192A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D4-463B-AC9C-3B12A17619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D4-463B-AC9C-3B12A176192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7.6107711138310892</c:v>
                </c:pt>
                <c:pt idx="1">
                  <c:v>7.6285875070343279</c:v>
                </c:pt>
                <c:pt idx="2">
                  <c:v>6.346367305751766</c:v>
                </c:pt>
                <c:pt idx="3">
                  <c:v>9.0444115470022197</c:v>
                </c:pt>
                <c:pt idx="4">
                  <c:v>8.3803680981595097</c:v>
                </c:pt>
                <c:pt idx="5">
                  <c:v>6.9055793991416312</c:v>
                </c:pt>
                <c:pt idx="6">
                  <c:v>6.1578947368421053</c:v>
                </c:pt>
                <c:pt idx="7">
                  <c:v>7.8706467661691546</c:v>
                </c:pt>
                <c:pt idx="8">
                  <c:v>7.12</c:v>
                </c:pt>
                <c:pt idx="9">
                  <c:v>5.8646384479717817</c:v>
                </c:pt>
                <c:pt idx="10">
                  <c:v>0</c:v>
                </c:pt>
                <c:pt idx="11">
                  <c:v>0</c:v>
                </c:pt>
                <c:pt idx="12">
                  <c:v>7.1549165691767751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D4-463B-AC9C-3B12A176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D4-463B-AC9C-3B12A17619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D4-463B-AC9C-3B12A17619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D4-463B-AC9C-3B12A17619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D4-463B-AC9C-3B12A17619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D4-463B-AC9C-3B12A17619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D4-463B-AC9C-3B12A17619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D4-463B-AC9C-3B12A17619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D4-463B-AC9C-3B12A17619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D4-463B-AC9C-3B12A17619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D4-463B-AC9C-3B12A17619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D4-463B-AC9C-3B12A17619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D4-463B-AC9C-3B12A17619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D4-463B-AC9C-3B12A176192A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0.84523380350059618</c:v>
                </c:pt>
                <c:pt idx="1">
                  <c:v>8.9845483333324871E-2</c:v>
                </c:pt>
                <c:pt idx="2">
                  <c:v>-2.3886377772709384</c:v>
                </c:pt>
                <c:pt idx="3">
                  <c:v>1.561779968054851</c:v>
                </c:pt>
                <c:pt idx="4">
                  <c:v>1.0625109553023666</c:v>
                </c:pt>
                <c:pt idx="5">
                  <c:v>0.12236261592484787</c:v>
                </c:pt>
                <c:pt idx="6">
                  <c:v>-1.4635886391169741</c:v>
                </c:pt>
                <c:pt idx="7">
                  <c:v>1.3641193510255514</c:v>
                </c:pt>
                <c:pt idx="8">
                  <c:v>-0.46646616541353403</c:v>
                </c:pt>
                <c:pt idx="9">
                  <c:v>0.83574397560997227</c:v>
                </c:pt>
                <c:pt idx="10">
                  <c:v>0</c:v>
                </c:pt>
                <c:pt idx="11">
                  <c:v>0</c:v>
                </c:pt>
                <c:pt idx="12">
                  <c:v>2.3754750678255832E-2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D4-463B-AC9C-3B12A176192A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-0.42706039942944063</c:v>
                </c:pt>
                <c:pt idx="1">
                  <c:v>-0.56173507361083264</c:v>
                </c:pt>
                <c:pt idx="2">
                  <c:v>-1.4959823107197723</c:v>
                </c:pt>
                <c:pt idx="3">
                  <c:v>-0.33935385886263347</c:v>
                </c:pt>
                <c:pt idx="4">
                  <c:v>0.25281707775134699</c:v>
                </c:pt>
                <c:pt idx="5">
                  <c:v>0.41235446689230848</c:v>
                </c:pt>
                <c:pt idx="6">
                  <c:v>-2.3275891341256374</c:v>
                </c:pt>
                <c:pt idx="7">
                  <c:v>-3.7772731615188349E-2</c:v>
                </c:pt>
                <c:pt idx="8">
                  <c:v>-0.69911262798634777</c:v>
                </c:pt>
                <c:pt idx="9">
                  <c:v>-5.3612502598560319E-2</c:v>
                </c:pt>
                <c:pt idx="10">
                  <c:v>0</c:v>
                </c:pt>
                <c:pt idx="11">
                  <c:v>0</c:v>
                </c:pt>
                <c:pt idx="12">
                  <c:v>-0.61084170001398874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D4-463B-AC9C-3B12A1761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3-4F14-8593-CB705E17987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8.4391259025923144</c:v>
                </c:pt>
                <c:pt idx="1">
                  <c:v>7.8240038206453502</c:v>
                </c:pt>
                <c:pt idx="2">
                  <c:v>7.2115145221524903</c:v>
                </c:pt>
                <c:pt idx="3">
                  <c:v>6.7539957361586662</c:v>
                </c:pt>
                <c:pt idx="4">
                  <c:v>6.6788553582945793</c:v>
                </c:pt>
                <c:pt idx="5">
                  <c:v>7.0132457341722736</c:v>
                </c:pt>
                <c:pt idx="6">
                  <c:v>7.5966545734741713</c:v>
                </c:pt>
                <c:pt idx="7">
                  <c:v>7.7168808475008195</c:v>
                </c:pt>
                <c:pt idx="8">
                  <c:v>7.7557068277203403</c:v>
                </c:pt>
                <c:pt idx="9">
                  <c:v>7.3055867189371115</c:v>
                </c:pt>
                <c:pt idx="10">
                  <c:v>7.5315155703237568</c:v>
                </c:pt>
                <c:pt idx="11">
                  <c:v>7.6105102871914729</c:v>
                </c:pt>
                <c:pt idx="12">
                  <c:v>7.4350901875799549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3-4F14-8593-CB705E179874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13-4F14-8593-CB705E179874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7.8675924721608022</c:v>
                </c:pt>
                <c:pt idx="1">
                  <c:v>6.9710077389092184</c:v>
                </c:pt>
                <c:pt idx="2">
                  <c:v>7.5340370483881314</c:v>
                </c:pt>
                <c:pt idx="3">
                  <c:v>6.7202182570716973</c:v>
                </c:pt>
                <c:pt idx="4">
                  <c:v>6.827112159401012</c:v>
                </c:pt>
                <c:pt idx="5">
                  <c:v>7.103049196835622</c:v>
                </c:pt>
                <c:pt idx="6">
                  <c:v>7.1580594869057226</c:v>
                </c:pt>
                <c:pt idx="7">
                  <c:v>7.5394597811433499</c:v>
                </c:pt>
                <c:pt idx="8">
                  <c:v>7.2205562876170806</c:v>
                </c:pt>
                <c:pt idx="9">
                  <c:v>7.0641728353204876</c:v>
                </c:pt>
                <c:pt idx="10">
                  <c:v>7.3048140088825431</c:v>
                </c:pt>
                <c:pt idx="11">
                  <c:v>7.2045591816853385</c:v>
                </c:pt>
                <c:pt idx="12">
                  <c:v>7.1895473603752658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3-4F14-8593-CB705E179874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13-4F14-8593-CB705E17987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13-4F14-8593-CB705E179874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13-4F14-8593-CB705E1798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13-4F14-8593-CB705E17987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7.7202650323008113</c:v>
                </c:pt>
                <c:pt idx="1">
                  <c:v>7.2083939787951126</c:v>
                </c:pt>
                <c:pt idx="2">
                  <c:v>6.8141729239968853</c:v>
                </c:pt>
                <c:pt idx="3">
                  <c:v>6.8861707753128698</c:v>
                </c:pt>
                <c:pt idx="4">
                  <c:v>6.7384641095313844</c:v>
                </c:pt>
                <c:pt idx="5">
                  <c:v>6.746200617578709</c:v>
                </c:pt>
                <c:pt idx="6">
                  <c:v>7.3441230252705418</c:v>
                </c:pt>
                <c:pt idx="7">
                  <c:v>7.4361541399893953</c:v>
                </c:pt>
                <c:pt idx="8">
                  <c:v>7.4121032226799128</c:v>
                </c:pt>
                <c:pt idx="9">
                  <c:v>7.0798877672037257</c:v>
                </c:pt>
                <c:pt idx="10">
                  <c:v>0</c:v>
                </c:pt>
                <c:pt idx="11">
                  <c:v>0</c:v>
                </c:pt>
                <c:pt idx="12">
                  <c:v>7.133719518433467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13-4F14-8593-CB705E17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13-4F14-8593-CB705E1798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13-4F14-8593-CB705E1798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13-4F14-8593-CB705E1798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13-4F14-8593-CB705E1798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13-4F14-8593-CB705E1798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13-4F14-8593-CB705E1798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13-4F14-8593-CB705E1798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13-4F14-8593-CB705E1798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13-4F14-8593-CB705E1798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13-4F14-8593-CB705E1798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13-4F14-8593-CB705E1798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13-4F14-8593-CB705E1798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13-4F14-8593-CB705E179874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-0.19908426068926044</c:v>
                </c:pt>
                <c:pt idx="1">
                  <c:v>-0.11898138677653947</c:v>
                </c:pt>
                <c:pt idx="2">
                  <c:v>-0.31177362171956968</c:v>
                </c:pt>
                <c:pt idx="3">
                  <c:v>0.27607084988408559</c:v>
                </c:pt>
                <c:pt idx="4">
                  <c:v>-0.17115172283182822</c:v>
                </c:pt>
                <c:pt idx="5">
                  <c:v>-5.0532779307213893E-2</c:v>
                </c:pt>
                <c:pt idx="6">
                  <c:v>-7.4330425707227477E-3</c:v>
                </c:pt>
                <c:pt idx="7">
                  <c:v>-0.18124737162319082</c:v>
                </c:pt>
                <c:pt idx="8">
                  <c:v>0.20729748401645143</c:v>
                </c:pt>
                <c:pt idx="9">
                  <c:v>6.80155574632888E-2</c:v>
                </c:pt>
                <c:pt idx="10">
                  <c:v>0</c:v>
                </c:pt>
                <c:pt idx="11">
                  <c:v>0</c:v>
                </c:pt>
                <c:pt idx="12">
                  <c:v>-4.3782599472184991E-2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13-4F14-8593-CB705E179874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-0.71886087029150314</c:v>
                </c:pt>
                <c:pt idx="1">
                  <c:v>-0.61560984185023759</c:v>
                </c:pt>
                <c:pt idx="2">
                  <c:v>-0.39734159815560499</c:v>
                </c:pt>
                <c:pt idx="3">
                  <c:v>0.13217503915420359</c:v>
                </c:pt>
                <c:pt idx="4">
                  <c:v>5.9608751236805091E-2</c:v>
                </c:pt>
                <c:pt idx="5">
                  <c:v>-0.26704511659356456</c:v>
                </c:pt>
                <c:pt idx="6">
                  <c:v>-0.25253154820362944</c:v>
                </c:pt>
                <c:pt idx="7">
                  <c:v>-0.28072670751142415</c:v>
                </c:pt>
                <c:pt idx="8">
                  <c:v>-0.34360360504042742</c:v>
                </c:pt>
                <c:pt idx="9">
                  <c:v>-0.22569895173338583</c:v>
                </c:pt>
                <c:pt idx="10">
                  <c:v>0</c:v>
                </c:pt>
                <c:pt idx="11">
                  <c:v>0</c:v>
                </c:pt>
                <c:pt idx="12">
                  <c:v>-0.27586733898481608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13-4F14-8593-CB705E17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F1-465D-B370-5F8AF8D430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8.2503806788612408</c:v>
                </c:pt>
                <c:pt idx="1">
                  <c:v>7.672650329691959</c:v>
                </c:pt>
                <c:pt idx="2">
                  <c:v>7.2298782669473542</c:v>
                </c:pt>
                <c:pt idx="3">
                  <c:v>6.8932736431701338</c:v>
                </c:pt>
                <c:pt idx="4">
                  <c:v>6.8085046391343811</c:v>
                </c:pt>
                <c:pt idx="5">
                  <c:v>7.0524334074709722</c:v>
                </c:pt>
                <c:pt idx="6">
                  <c:v>7.4854602157788266</c:v>
                </c:pt>
                <c:pt idx="7">
                  <c:v>7.5641013564431043</c:v>
                </c:pt>
                <c:pt idx="8">
                  <c:v>7.546100731112916</c:v>
                </c:pt>
                <c:pt idx="9">
                  <c:v>7.1231688405740057</c:v>
                </c:pt>
                <c:pt idx="10">
                  <c:v>7.3441428597878211</c:v>
                </c:pt>
                <c:pt idx="11">
                  <c:v>7.299135293335107</c:v>
                </c:pt>
                <c:pt idx="12">
                  <c:v>7.3447437273581109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1-465D-B370-5F8AF8D43039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F1-465D-B370-5F8AF8D43039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7.5182646018212402</c:v>
                </c:pt>
                <c:pt idx="1">
                  <c:v>6.7363253239954597</c:v>
                </c:pt>
                <c:pt idx="2">
                  <c:v>7.340603850050659</c:v>
                </c:pt>
                <c:pt idx="3">
                  <c:v>6.6255954316084074</c:v>
                </c:pt>
                <c:pt idx="4">
                  <c:v>6.7026465511730491</c:v>
                </c:pt>
                <c:pt idx="5">
                  <c:v>7.0056785596006428</c:v>
                </c:pt>
                <c:pt idx="6">
                  <c:v>7.0349361355325888</c:v>
                </c:pt>
                <c:pt idx="7">
                  <c:v>7.4451101998232163</c:v>
                </c:pt>
                <c:pt idx="8">
                  <c:v>7.1996563985093509</c:v>
                </c:pt>
                <c:pt idx="9">
                  <c:v>6.9613529785943582</c:v>
                </c:pt>
                <c:pt idx="10">
                  <c:v>7.1690575541344659</c:v>
                </c:pt>
                <c:pt idx="11">
                  <c:v>7.0770494781997302</c:v>
                </c:pt>
                <c:pt idx="12">
                  <c:v>7.0549781333920114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F1-465D-B370-5F8AF8D43039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F1-465D-B370-5F8AF8D430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7.6644705070714041</c:v>
                </c:pt>
                <c:pt idx="1">
                  <c:v>7.1058170367915148</c:v>
                </c:pt>
                <c:pt idx="2">
                  <c:v>7.0855993964299477</c:v>
                </c:pt>
                <c:pt idx="3">
                  <c:v>6.5495900152383717</c:v>
                </c:pt>
                <c:pt idx="4">
                  <c:v>6.924320405944183</c:v>
                </c:pt>
                <c:pt idx="5">
                  <c:v>6.859391485803159</c:v>
                </c:pt>
                <c:pt idx="6">
                  <c:v>7.2804276746500269</c:v>
                </c:pt>
                <c:pt idx="7">
                  <c:v>7.5113181535177445</c:v>
                </c:pt>
                <c:pt idx="8">
                  <c:v>7.201905187763999</c:v>
                </c:pt>
                <c:pt idx="9">
                  <c:v>6.9074537059605969</c:v>
                </c:pt>
                <c:pt idx="10">
                  <c:v>7.33855035279025</c:v>
                </c:pt>
                <c:pt idx="11">
                  <c:v>7.0566021750516033</c:v>
                </c:pt>
                <c:pt idx="12">
                  <c:v>7.1160415085707172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F1-465D-B370-5F8AF8D43039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F1-465D-B370-5F8AF8D430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F1-465D-B370-5F8AF8D430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7.5580568527588392</c:v>
                </c:pt>
                <c:pt idx="1">
                  <c:v>7.03976485746497</c:v>
                </c:pt>
                <c:pt idx="2">
                  <c:v>6.7417069787419814</c:v>
                </c:pt>
                <c:pt idx="3">
                  <c:v>6.8085421647177435</c:v>
                </c:pt>
                <c:pt idx="4">
                  <c:v>6.7435530409757645</c:v>
                </c:pt>
                <c:pt idx="5">
                  <c:v>6.6819662491005181</c:v>
                </c:pt>
                <c:pt idx="6">
                  <c:v>7.2822665110572462</c:v>
                </c:pt>
                <c:pt idx="7">
                  <c:v>7.2521785201399833</c:v>
                </c:pt>
                <c:pt idx="8">
                  <c:v>7.3222976656589189</c:v>
                </c:pt>
                <c:pt idx="9">
                  <c:v>7.0022098187235802</c:v>
                </c:pt>
                <c:pt idx="10">
                  <c:v>0</c:v>
                </c:pt>
                <c:pt idx="11">
                  <c:v>0</c:v>
                </c:pt>
                <c:pt idx="12">
                  <c:v>7.0377674700391903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F1-465D-B370-5F8AF8D4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F1-465D-B370-5F8AF8D430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F1-465D-B370-5F8AF8D430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F1-465D-B370-5F8AF8D430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F1-465D-B370-5F8AF8D430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F1-465D-B370-5F8AF8D430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F1-465D-B370-5F8AF8D430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F1-465D-B370-5F8AF8D430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F1-465D-B370-5F8AF8D430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F1-465D-B370-5F8AF8D430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F1-465D-B370-5F8AF8D430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F1-465D-B370-5F8AF8D430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F1-465D-B370-5F8AF8D430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F1-465D-B370-5F8AF8D43039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-0.10641365431256489</c:v>
                </c:pt>
                <c:pt idx="1">
                  <c:v>-6.6052179326544724E-2</c:v>
                </c:pt>
                <c:pt idx="2">
                  <c:v>-0.3438924176879663</c:v>
                </c:pt>
                <c:pt idx="3">
                  <c:v>0.25895214947937184</c:v>
                </c:pt>
                <c:pt idx="4">
                  <c:v>-0.1807673649684185</c:v>
                </c:pt>
                <c:pt idx="5">
                  <c:v>-0.17742523670264099</c:v>
                </c:pt>
                <c:pt idx="6">
                  <c:v>1.8388364072192687E-3</c:v>
                </c:pt>
                <c:pt idx="7">
                  <c:v>-0.25913963337776114</c:v>
                </c:pt>
                <c:pt idx="8">
                  <c:v>0.12039247789491991</c:v>
                </c:pt>
                <c:pt idx="9">
                  <c:v>9.4756112762983236E-2</c:v>
                </c:pt>
                <c:pt idx="10">
                  <c:v>0</c:v>
                </c:pt>
                <c:pt idx="11">
                  <c:v>0</c:v>
                </c:pt>
                <c:pt idx="12">
                  <c:v>-6.272634198318805E-2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F1-465D-B370-5F8AF8D43039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-0.69232382610240162</c:v>
                </c:pt>
                <c:pt idx="1">
                  <c:v>-0.63288547222698899</c:v>
                </c:pt>
                <c:pt idx="2">
                  <c:v>-0.48817128820537281</c:v>
                </c:pt>
                <c:pt idx="3">
                  <c:v>-8.4731478452390263E-2</c:v>
                </c:pt>
                <c:pt idx="4">
                  <c:v>-6.4951598158616619E-2</c:v>
                </c:pt>
                <c:pt idx="5">
                  <c:v>-0.37046715837045419</c:v>
                </c:pt>
                <c:pt idx="6">
                  <c:v>-0.20319370472158038</c:v>
                </c:pt>
                <c:pt idx="7">
                  <c:v>-0.31192283630312101</c:v>
                </c:pt>
                <c:pt idx="8">
                  <c:v>-0.22380306545399709</c:v>
                </c:pt>
                <c:pt idx="9">
                  <c:v>-0.12095902185042551</c:v>
                </c:pt>
                <c:pt idx="10">
                  <c:v>0</c:v>
                </c:pt>
                <c:pt idx="11">
                  <c:v>0</c:v>
                </c:pt>
                <c:pt idx="12">
                  <c:v>-0.31150224293041173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F1-465D-B370-5F8AF8D4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D-46AE-A146-76C49AD9DE2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8.2333166431840148</c:v>
                </c:pt>
                <c:pt idx="1">
                  <c:v>7.5458689988835133</c:v>
                </c:pt>
                <c:pt idx="2">
                  <c:v>7.224927224149619</c:v>
                </c:pt>
                <c:pt idx="3">
                  <c:v>6.9060150375939848</c:v>
                </c:pt>
                <c:pt idx="4">
                  <c:v>6.8420894883322632</c:v>
                </c:pt>
                <c:pt idx="5">
                  <c:v>6.9032372302308138</c:v>
                </c:pt>
                <c:pt idx="6">
                  <c:v>7.3246129151254724</c:v>
                </c:pt>
                <c:pt idx="7">
                  <c:v>7.4196919895113931</c:v>
                </c:pt>
                <c:pt idx="8">
                  <c:v>7.4743574533257116</c:v>
                </c:pt>
                <c:pt idx="9">
                  <c:v>7.0279658359313029</c:v>
                </c:pt>
                <c:pt idx="10">
                  <c:v>7.2312497298231966</c:v>
                </c:pt>
                <c:pt idx="11">
                  <c:v>7.2065753705698317</c:v>
                </c:pt>
                <c:pt idx="12">
                  <c:v>7.2669870022123897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D-46AE-A146-76C49AD9DE21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DD-46AE-A146-76C49AD9DE21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7.4674421006428959</c:v>
                </c:pt>
                <c:pt idx="1">
                  <c:v>6.6507065915604313</c:v>
                </c:pt>
                <c:pt idx="2">
                  <c:v>7.297614374012837</c:v>
                </c:pt>
                <c:pt idx="3">
                  <c:v>6.5945161392105511</c:v>
                </c:pt>
                <c:pt idx="4">
                  <c:v>6.6882519368571351</c:v>
                </c:pt>
                <c:pt idx="5">
                  <c:v>7.0047183079421824</c:v>
                </c:pt>
                <c:pt idx="6">
                  <c:v>6.9643698899562754</c:v>
                </c:pt>
                <c:pt idx="7">
                  <c:v>7.3769862429348407</c:v>
                </c:pt>
                <c:pt idx="8">
                  <c:v>7.1376755746517411</c:v>
                </c:pt>
                <c:pt idx="9">
                  <c:v>6.8989995831596502</c:v>
                </c:pt>
                <c:pt idx="10">
                  <c:v>7.1330528040515375</c:v>
                </c:pt>
                <c:pt idx="11">
                  <c:v>7.05457733747921</c:v>
                </c:pt>
                <c:pt idx="12">
                  <c:v>7.0085146420153253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D-46AE-A146-76C49AD9DE21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D-46AE-A146-76C49AD9DE2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7.5453921703162061</c:v>
                </c:pt>
                <c:pt idx="1">
                  <c:v>6.9978918500415102</c:v>
                </c:pt>
                <c:pt idx="2">
                  <c:v>7.0689602308594104</c:v>
                </c:pt>
                <c:pt idx="3">
                  <c:v>6.5399217363828601</c:v>
                </c:pt>
                <c:pt idx="4">
                  <c:v>6.9112693659913855</c:v>
                </c:pt>
                <c:pt idx="5">
                  <c:v>6.8310383944153577</c:v>
                </c:pt>
                <c:pt idx="6">
                  <c:v>7.2468178837455648</c:v>
                </c:pt>
                <c:pt idx="7">
                  <c:v>7.4616266035620873</c:v>
                </c:pt>
                <c:pt idx="8">
                  <c:v>7.1533715606525314</c:v>
                </c:pt>
                <c:pt idx="9">
                  <c:v>6.890301003344482</c:v>
                </c:pt>
                <c:pt idx="10">
                  <c:v>7.3095171919128523</c:v>
                </c:pt>
                <c:pt idx="11">
                  <c:v>7.0099346585283966</c:v>
                </c:pt>
                <c:pt idx="12">
                  <c:v>7.0731934312265743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DD-46AE-A146-76C49AD9DE21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DD-46AE-A146-76C49AD9DE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DD-46AE-A146-76C49AD9DE2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7.4795131736365352</c:v>
                </c:pt>
                <c:pt idx="1">
                  <c:v>6.9611814572379007</c:v>
                </c:pt>
                <c:pt idx="2">
                  <c:v>6.7553435594392406</c:v>
                </c:pt>
                <c:pt idx="3">
                  <c:v>6.7760773906924294</c:v>
                </c:pt>
                <c:pt idx="4">
                  <c:v>6.767806612632616</c:v>
                </c:pt>
                <c:pt idx="5">
                  <c:v>6.6362790459442387</c:v>
                </c:pt>
                <c:pt idx="6">
                  <c:v>7.2890932982917214</c:v>
                </c:pt>
                <c:pt idx="7">
                  <c:v>7.2055160552219784</c:v>
                </c:pt>
                <c:pt idx="8">
                  <c:v>7.3029817835805195</c:v>
                </c:pt>
                <c:pt idx="9">
                  <c:v>6.9900626094880476</c:v>
                </c:pt>
                <c:pt idx="10">
                  <c:v>0</c:v>
                </c:pt>
                <c:pt idx="11">
                  <c:v>0</c:v>
                </c:pt>
                <c:pt idx="12">
                  <c:v>7.0120557316519783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DD-46AE-A146-76C49AD9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DD-46AE-A146-76C49AD9DE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DD-46AE-A146-76C49AD9DE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DD-46AE-A146-76C49AD9DE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DD-46AE-A146-76C49AD9DE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DD-46AE-A146-76C49AD9DE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DD-46AE-A146-76C49AD9DE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DD-46AE-A146-76C49AD9DE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DD-46AE-A146-76C49AD9DE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DD-46AE-A146-76C49AD9DE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DD-46AE-A146-76C49AD9DE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DD-46AE-A146-76C49AD9DE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DD-46AE-A146-76C49AD9DE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DD-46AE-A146-76C49AD9DE21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-6.5878996679670898E-2</c:v>
                </c:pt>
                <c:pt idx="1">
                  <c:v>-3.6710392803609437E-2</c:v>
                </c:pt>
                <c:pt idx="2">
                  <c:v>-0.3136166714201698</c:v>
                </c:pt>
                <c:pt idx="3">
                  <c:v>0.23615565430956931</c:v>
                </c:pt>
                <c:pt idx="4">
                  <c:v>-0.14346275335876957</c:v>
                </c:pt>
                <c:pt idx="5">
                  <c:v>-0.19475934847111898</c:v>
                </c:pt>
                <c:pt idx="6">
                  <c:v>4.2275414546156576E-2</c:v>
                </c:pt>
                <c:pt idx="7">
                  <c:v>-0.25611054834010893</c:v>
                </c:pt>
                <c:pt idx="8">
                  <c:v>0.14961022292798809</c:v>
                </c:pt>
                <c:pt idx="9">
                  <c:v>9.9761606143565551E-2</c:v>
                </c:pt>
                <c:pt idx="10">
                  <c:v>0</c:v>
                </c:pt>
                <c:pt idx="11">
                  <c:v>0</c:v>
                </c:pt>
                <c:pt idx="12">
                  <c:v>-4.4604032322928866E-2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DD-46AE-A146-76C49AD9DE21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-0.75380346954747957</c:v>
                </c:pt>
                <c:pt idx="1">
                  <c:v>-0.58468754164561254</c:v>
                </c:pt>
                <c:pt idx="2">
                  <c:v>-0.46958366471037838</c:v>
                </c:pt>
                <c:pt idx="3">
                  <c:v>-0.1299376469015554</c:v>
                </c:pt>
                <c:pt idx="4">
                  <c:v>-7.4282875699647199E-2</c:v>
                </c:pt>
                <c:pt idx="5">
                  <c:v>-0.26695818428657514</c:v>
                </c:pt>
                <c:pt idx="6">
                  <c:v>-3.5519616833751044E-2</c:v>
                </c:pt>
                <c:pt idx="7">
                  <c:v>-0.21417593428941473</c:v>
                </c:pt>
                <c:pt idx="8">
                  <c:v>-0.17137566974519203</c:v>
                </c:pt>
                <c:pt idx="9">
                  <c:v>-3.7903226443255278E-2</c:v>
                </c:pt>
                <c:pt idx="10">
                  <c:v>0</c:v>
                </c:pt>
                <c:pt idx="11">
                  <c:v>0</c:v>
                </c:pt>
                <c:pt idx="12">
                  <c:v>-0.2644401534812495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DD-46AE-A146-76C49AD9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3-48EE-9558-E469E9B8D15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8.3323267908069116</c:v>
                </c:pt>
                <c:pt idx="1">
                  <c:v>8.3702803020606673</c:v>
                </c:pt>
                <c:pt idx="2">
                  <c:v>7.2548684144316411</c:v>
                </c:pt>
                <c:pt idx="3">
                  <c:v>6.8327880230021814</c:v>
                </c:pt>
                <c:pt idx="4">
                  <c:v>6.6521847441582382</c:v>
                </c:pt>
                <c:pt idx="5">
                  <c:v>7.8397273826536225</c:v>
                </c:pt>
                <c:pt idx="6">
                  <c:v>8.3651780358798185</c:v>
                </c:pt>
                <c:pt idx="7">
                  <c:v>8.3836721861245014</c:v>
                </c:pt>
                <c:pt idx="8">
                  <c:v>7.9721990903849846</c:v>
                </c:pt>
                <c:pt idx="9">
                  <c:v>7.6775337021322301</c:v>
                </c:pt>
                <c:pt idx="10">
                  <c:v>8.0185280826339582</c:v>
                </c:pt>
                <c:pt idx="11">
                  <c:v>7.8900458415193189</c:v>
                </c:pt>
                <c:pt idx="12">
                  <c:v>7.764727024907577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3-48EE-9558-E469E9B8D159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63-48EE-9558-E469E9B8D159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7.9685462655838961</c:v>
                </c:pt>
                <c:pt idx="1">
                  <c:v>7.431149250140348</c:v>
                </c:pt>
                <c:pt idx="2">
                  <c:v>7.6807281132620631</c:v>
                </c:pt>
                <c:pt idx="3">
                  <c:v>6.8932210297513921</c:v>
                </c:pt>
                <c:pt idx="4">
                  <c:v>6.8423889792076666</c:v>
                </c:pt>
                <c:pt idx="5">
                  <c:v>7.0134657836644587</c:v>
                </c:pt>
                <c:pt idx="6">
                  <c:v>7.5911216449939145</c:v>
                </c:pt>
                <c:pt idx="7">
                  <c:v>7.960238198622914</c:v>
                </c:pt>
                <c:pt idx="8">
                  <c:v>7.6872820979232985</c:v>
                </c:pt>
                <c:pt idx="9">
                  <c:v>7.4518625393494231</c:v>
                </c:pt>
                <c:pt idx="10">
                  <c:v>7.4436004827145599</c:v>
                </c:pt>
                <c:pt idx="11">
                  <c:v>7.232929964261082</c:v>
                </c:pt>
                <c:pt idx="12">
                  <c:v>7.4275981000211777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63-48EE-9558-E469E9B8D159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3-48EE-9558-E469E9B8D15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8.5360883914478407</c:v>
                </c:pt>
                <c:pt idx="1">
                  <c:v>7.9643095644431252</c:v>
                </c:pt>
                <c:pt idx="2">
                  <c:v>7.2202598160852434</c:v>
                </c:pt>
                <c:pt idx="3">
                  <c:v>6.6325707530769762</c:v>
                </c:pt>
                <c:pt idx="4">
                  <c:v>7.0364704064286814</c:v>
                </c:pt>
                <c:pt idx="5">
                  <c:v>7.1027638379147628</c:v>
                </c:pt>
                <c:pt idx="6">
                  <c:v>7.5522540286938193</c:v>
                </c:pt>
                <c:pt idx="7">
                  <c:v>7.9245908431738137</c:v>
                </c:pt>
                <c:pt idx="8">
                  <c:v>7.6300188205771642</c:v>
                </c:pt>
                <c:pt idx="9">
                  <c:v>7.0542501497703523</c:v>
                </c:pt>
                <c:pt idx="10">
                  <c:v>7.5841486537732274</c:v>
                </c:pt>
                <c:pt idx="11">
                  <c:v>7.4529502083790309</c:v>
                </c:pt>
                <c:pt idx="12">
                  <c:v>7.4724241619167229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63-48EE-9558-E469E9B8D159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63-48EE-9558-E469E9B8D1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63-48EE-9558-E469E9B8D15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8.3014899957428696</c:v>
                </c:pt>
                <c:pt idx="1">
                  <c:v>7.751214378238342</c:v>
                </c:pt>
                <c:pt idx="2">
                  <c:v>6.624144705643249</c:v>
                </c:pt>
                <c:pt idx="3">
                  <c:v>7.1035439137134055</c:v>
                </c:pt>
                <c:pt idx="4">
                  <c:v>6.5189393939393936</c:v>
                </c:pt>
                <c:pt idx="5">
                  <c:v>7.124307794032565</c:v>
                </c:pt>
                <c:pt idx="6">
                  <c:v>7.2211466865227107</c:v>
                </c:pt>
                <c:pt idx="7">
                  <c:v>7.7122955784373106</c:v>
                </c:pt>
                <c:pt idx="8">
                  <c:v>7.5017424564385893</c:v>
                </c:pt>
                <c:pt idx="9">
                  <c:v>7.1212844601878951</c:v>
                </c:pt>
                <c:pt idx="10">
                  <c:v>0</c:v>
                </c:pt>
                <c:pt idx="11">
                  <c:v>0</c:v>
                </c:pt>
                <c:pt idx="12">
                  <c:v>7.2767616285415793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63-48EE-9558-E469E9B8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63-48EE-9558-E469E9B8D1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63-48EE-9558-E469E9B8D1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63-48EE-9558-E469E9B8D1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63-48EE-9558-E469E9B8D1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63-48EE-9558-E469E9B8D1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63-48EE-9558-E469E9B8D1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63-48EE-9558-E469E9B8D1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63-48EE-9558-E469E9B8D1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63-48EE-9558-E469E9B8D1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63-48EE-9558-E469E9B8D1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63-48EE-9558-E469E9B8D1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63-48EE-9558-E469E9B8D1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63-48EE-9558-E469E9B8D159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-0.2345983957049711</c:v>
                </c:pt>
                <c:pt idx="1">
                  <c:v>-0.21309518620478318</c:v>
                </c:pt>
                <c:pt idx="2">
                  <c:v>-0.59611511044199439</c:v>
                </c:pt>
                <c:pt idx="3">
                  <c:v>0.47097316063642936</c:v>
                </c:pt>
                <c:pt idx="4">
                  <c:v>-0.51753101248928779</c:v>
                </c:pt>
                <c:pt idx="5">
                  <c:v>2.1543956117802132E-2</c:v>
                </c:pt>
                <c:pt idx="6">
                  <c:v>-0.3311073421711086</c:v>
                </c:pt>
                <c:pt idx="7">
                  <c:v>-0.21229526473650306</c:v>
                </c:pt>
                <c:pt idx="8">
                  <c:v>-0.12827636413857491</c:v>
                </c:pt>
                <c:pt idx="9">
                  <c:v>6.7034310417542819E-2</c:v>
                </c:pt>
                <c:pt idx="10">
                  <c:v>0</c:v>
                </c:pt>
                <c:pt idx="11">
                  <c:v>0</c:v>
                </c:pt>
                <c:pt idx="12">
                  <c:v>-0.18696554328770176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63-48EE-9558-E469E9B8D159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-3.0836795064042022E-2</c:v>
                </c:pt>
                <c:pt idx="1">
                  <c:v>-0.61906592382232528</c:v>
                </c:pt>
                <c:pt idx="2">
                  <c:v>-0.63072370878839212</c:v>
                </c:pt>
                <c:pt idx="3">
                  <c:v>0.27075589071122419</c:v>
                </c:pt>
                <c:pt idx="4">
                  <c:v>-0.13324535021884465</c:v>
                </c:pt>
                <c:pt idx="5">
                  <c:v>-0.71541958862105748</c:v>
                </c:pt>
                <c:pt idx="6">
                  <c:v>-1.1440313493571077</c:v>
                </c:pt>
                <c:pt idx="7">
                  <c:v>-0.67137660768719076</c:v>
                </c:pt>
                <c:pt idx="8">
                  <c:v>-0.47045663394639536</c:v>
                </c:pt>
                <c:pt idx="9">
                  <c:v>-0.556249241944335</c:v>
                </c:pt>
                <c:pt idx="10">
                  <c:v>0</c:v>
                </c:pt>
                <c:pt idx="11">
                  <c:v>0</c:v>
                </c:pt>
                <c:pt idx="12">
                  <c:v>-0.45610769211770386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663-48EE-9558-E469E9B8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FF5-84A7-EB754DD4560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9.1470450027110068</c:v>
                </c:pt>
                <c:pt idx="1">
                  <c:v>8.3691467867144027</c:v>
                </c:pt>
                <c:pt idx="2">
                  <c:v>7.1482012737391702</c:v>
                </c:pt>
                <c:pt idx="3">
                  <c:v>6.3384631221370116</c:v>
                </c:pt>
                <c:pt idx="4">
                  <c:v>6.2435806413442192</c:v>
                </c:pt>
                <c:pt idx="5">
                  <c:v>6.892098210660242</c:v>
                </c:pt>
                <c:pt idx="6">
                  <c:v>7.9522846744844315</c:v>
                </c:pt>
                <c:pt idx="7">
                  <c:v>8.23697290363957</c:v>
                </c:pt>
                <c:pt idx="8">
                  <c:v>8.5541528940150506</c:v>
                </c:pt>
                <c:pt idx="9">
                  <c:v>8.0383557312252965</c:v>
                </c:pt>
                <c:pt idx="10">
                  <c:v>8.2542312361636796</c:v>
                </c:pt>
                <c:pt idx="11">
                  <c:v>8.8450070323488053</c:v>
                </c:pt>
                <c:pt idx="12">
                  <c:v>7.7516678888908759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C-4FF5-84A7-EB754DD45600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3C-4FF5-84A7-EB754DD45600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10.058643771827706</c:v>
                </c:pt>
                <c:pt idx="1">
                  <c:v>8.5183896043624543</c:v>
                </c:pt>
                <c:pt idx="2">
                  <c:v>8.9438208884688084</c:v>
                </c:pt>
                <c:pt idx="3">
                  <c:v>7.2615639657124369</c:v>
                </c:pt>
                <c:pt idx="4">
                  <c:v>7.5795092261617238</c:v>
                </c:pt>
                <c:pt idx="5">
                  <c:v>7.6719207173194901</c:v>
                </c:pt>
                <c:pt idx="6">
                  <c:v>7.8098892707140131</c:v>
                </c:pt>
                <c:pt idx="7">
                  <c:v>8.0280654359897952</c:v>
                </c:pt>
                <c:pt idx="8">
                  <c:v>7.3250566263515537</c:v>
                </c:pt>
                <c:pt idx="9">
                  <c:v>7.6415784008307375</c:v>
                </c:pt>
                <c:pt idx="10">
                  <c:v>7.9870946393117137</c:v>
                </c:pt>
                <c:pt idx="11">
                  <c:v>7.7937504563043003</c:v>
                </c:pt>
                <c:pt idx="12">
                  <c:v>7.94246678177314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C-4FF5-84A7-EB754DD45600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FF5-84A7-EB754DD4560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9.1694865070637004</c:v>
                </c:pt>
                <c:pt idx="1">
                  <c:v>8.342087286527514</c:v>
                </c:pt>
                <c:pt idx="2">
                  <c:v>7.2962298025134649</c:v>
                </c:pt>
                <c:pt idx="3">
                  <c:v>6.8897870199563975</c:v>
                </c:pt>
                <c:pt idx="4">
                  <c:v>6.8398547955674438</c:v>
                </c:pt>
                <c:pt idx="5">
                  <c:v>6.5240314296404636</c:v>
                </c:pt>
                <c:pt idx="6">
                  <c:v>7.6651164324823533</c:v>
                </c:pt>
                <c:pt idx="7">
                  <c:v>8.0638530164077604</c:v>
                </c:pt>
                <c:pt idx="8">
                  <c:v>7.2178584261588217</c:v>
                </c:pt>
                <c:pt idx="9">
                  <c:v>7.5350687417126112</c:v>
                </c:pt>
                <c:pt idx="10">
                  <c:v>7.928793932416875</c:v>
                </c:pt>
                <c:pt idx="11">
                  <c:v>7.5041961545687981</c:v>
                </c:pt>
                <c:pt idx="12">
                  <c:v>7.5594228758302462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C-4FF5-84A7-EB754DD45600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3C-4FF5-84A7-EB754DD456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3C-4FF5-84A7-EB754DD4560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8.4320445539252429</c:v>
                </c:pt>
                <c:pt idx="1">
                  <c:v>7.8970631762423125</c:v>
                </c:pt>
                <c:pt idx="2">
                  <c:v>7.1176644057800056</c:v>
                </c:pt>
                <c:pt idx="3">
                  <c:v>7.2501342882721573</c:v>
                </c:pt>
                <c:pt idx="4">
                  <c:v>6.7150291423813488</c:v>
                </c:pt>
                <c:pt idx="5">
                  <c:v>7.0445658424381827</c:v>
                </c:pt>
                <c:pt idx="6">
                  <c:v>7.5937150964470073</c:v>
                </c:pt>
                <c:pt idx="7">
                  <c:v>8.262072418865209</c:v>
                </c:pt>
                <c:pt idx="8">
                  <c:v>7.8073064340239915</c:v>
                </c:pt>
                <c:pt idx="9">
                  <c:v>7.4144357116541819</c:v>
                </c:pt>
                <c:pt idx="10">
                  <c:v>0</c:v>
                </c:pt>
                <c:pt idx="11">
                  <c:v>0</c:v>
                </c:pt>
                <c:pt idx="12">
                  <c:v>7.5531759930875344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3C-4FF5-84A7-EB754DD4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3C-4FF5-84A7-EB754DD456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3C-4FF5-84A7-EB754DD456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3C-4FF5-84A7-EB754DD456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C-4FF5-84A7-EB754DD456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C-4FF5-84A7-EB754DD456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C-4FF5-84A7-EB754DD456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C-4FF5-84A7-EB754DD456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3C-4FF5-84A7-EB754DD456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3C-4FF5-84A7-EB754DD456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3C-4FF5-84A7-EB754DD456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3C-4FF5-84A7-EB754DD456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3C-4FF5-84A7-EB754DD456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3C-4FF5-84A7-EB754DD45600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-0.73744195313845751</c:v>
                </c:pt>
                <c:pt idx="1">
                  <c:v>-0.4450241102852015</c:v>
                </c:pt>
                <c:pt idx="2">
                  <c:v>-0.17856539673345928</c:v>
                </c:pt>
                <c:pt idx="3">
                  <c:v>0.36034726831575981</c:v>
                </c:pt>
                <c:pt idx="4">
                  <c:v>-0.12482565318609495</c:v>
                </c:pt>
                <c:pt idx="5">
                  <c:v>0.52053441279771917</c:v>
                </c:pt>
                <c:pt idx="6">
                  <c:v>-7.1401336035346041E-2</c:v>
                </c:pt>
                <c:pt idx="7">
                  <c:v>0.19821940245744862</c:v>
                </c:pt>
                <c:pt idx="8">
                  <c:v>0.58944800786516982</c:v>
                </c:pt>
                <c:pt idx="9">
                  <c:v>-0.12063303005842929</c:v>
                </c:pt>
                <c:pt idx="10">
                  <c:v>0</c:v>
                </c:pt>
                <c:pt idx="11">
                  <c:v>0</c:v>
                </c:pt>
                <c:pt idx="12">
                  <c:v>2.5982333634685162E-2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3C-4FF5-84A7-EB754DD45600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-0.71500044878576396</c:v>
                </c:pt>
                <c:pt idx="1">
                  <c:v>-0.47208361047209024</c:v>
                </c:pt>
                <c:pt idx="2">
                  <c:v>-3.053686795916466E-2</c:v>
                </c:pt>
                <c:pt idx="3">
                  <c:v>0.91167116613514576</c:v>
                </c:pt>
                <c:pt idx="4">
                  <c:v>0.47144850103712965</c:v>
                </c:pt>
                <c:pt idx="5">
                  <c:v>0.15246763177794076</c:v>
                </c:pt>
                <c:pt idx="6">
                  <c:v>-0.35856957803742429</c:v>
                </c:pt>
                <c:pt idx="7">
                  <c:v>2.5099515225639024E-2</c:v>
                </c:pt>
                <c:pt idx="8">
                  <c:v>-0.74684645999105914</c:v>
                </c:pt>
                <c:pt idx="9">
                  <c:v>-0.62392001957111454</c:v>
                </c:pt>
                <c:pt idx="10">
                  <c:v>0</c:v>
                </c:pt>
                <c:pt idx="11">
                  <c:v>0</c:v>
                </c:pt>
                <c:pt idx="12">
                  <c:v>-6.3624587354784268E-2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C3C-4FF5-84A7-EB754DD4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83-4BBE-B5A6-653B9834EDF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0.76090000000000002</c:v>
                </c:pt>
                <c:pt idx="1">
                  <c:v>0.77150000000000007</c:v>
                </c:pt>
                <c:pt idx="2">
                  <c:v>0.76700000000000002</c:v>
                </c:pt>
                <c:pt idx="3">
                  <c:v>0.76760000000000006</c:v>
                </c:pt>
                <c:pt idx="4">
                  <c:v>0.69900000000000007</c:v>
                </c:pt>
                <c:pt idx="5">
                  <c:v>0.77910000000000001</c:v>
                </c:pt>
                <c:pt idx="6">
                  <c:v>0.82269999999999999</c:v>
                </c:pt>
                <c:pt idx="7">
                  <c:v>0.86730000000000007</c:v>
                </c:pt>
                <c:pt idx="8">
                  <c:v>0.75</c:v>
                </c:pt>
                <c:pt idx="9">
                  <c:v>0.79150000000000009</c:v>
                </c:pt>
                <c:pt idx="10">
                  <c:v>0.7229000000000001</c:v>
                </c:pt>
                <c:pt idx="11">
                  <c:v>0.73370000000000002</c:v>
                </c:pt>
                <c:pt idx="12">
                  <c:v>0.76972196158821105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3-4BBE-B5A6-653B9834EDF7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83-4BBE-B5A6-653B9834EDF7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0.59370000000000001</c:v>
                </c:pt>
                <c:pt idx="1">
                  <c:v>0.75780000000000003</c:v>
                </c:pt>
                <c:pt idx="2">
                  <c:v>0.78410000000000002</c:v>
                </c:pt>
                <c:pt idx="3">
                  <c:v>0.82299999999999995</c:v>
                </c:pt>
                <c:pt idx="4">
                  <c:v>0.72030000000000005</c:v>
                </c:pt>
                <c:pt idx="5">
                  <c:v>0.76419999999999999</c:v>
                </c:pt>
                <c:pt idx="6">
                  <c:v>0.86370000000000002</c:v>
                </c:pt>
                <c:pt idx="7">
                  <c:v>0.90879999999999994</c:v>
                </c:pt>
                <c:pt idx="8">
                  <c:v>0.76670000000000005</c:v>
                </c:pt>
                <c:pt idx="9">
                  <c:v>0.8234999999999999</c:v>
                </c:pt>
                <c:pt idx="10">
                  <c:v>0.79489999999999994</c:v>
                </c:pt>
                <c:pt idx="11">
                  <c:v>0.77950000000000008</c:v>
                </c:pt>
                <c:pt idx="12">
                  <c:v>0.78235212112064911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83-4BBE-B5A6-653B9834EDF7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83-4BBE-B5A6-653B9834EDF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0.77349999999999997</c:v>
                </c:pt>
                <c:pt idx="1">
                  <c:v>0.83819999999999995</c:v>
                </c:pt>
                <c:pt idx="2">
                  <c:v>0.77450000000000008</c:v>
                </c:pt>
                <c:pt idx="3">
                  <c:v>0.8075</c:v>
                </c:pt>
                <c:pt idx="4">
                  <c:v>0.73370000000000002</c:v>
                </c:pt>
                <c:pt idx="5">
                  <c:v>0.77629999999999999</c:v>
                </c:pt>
                <c:pt idx="6">
                  <c:v>0.86620000000000008</c:v>
                </c:pt>
                <c:pt idx="7">
                  <c:v>0.91400000000000003</c:v>
                </c:pt>
                <c:pt idx="8">
                  <c:v>0.79319999999999991</c:v>
                </c:pt>
                <c:pt idx="9">
                  <c:v>0.83819999999999995</c:v>
                </c:pt>
                <c:pt idx="10">
                  <c:v>0.82430000000000003</c:v>
                </c:pt>
                <c:pt idx="11">
                  <c:v>0.79909999999999992</c:v>
                </c:pt>
                <c:pt idx="12">
                  <c:v>0.81120905005064936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83-4BBE-B5A6-653B9834EDF7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83-4BBE-B5A6-653B9834ED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E83-4BBE-B5A6-653B9834EDF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0.80409999999999993</c:v>
                </c:pt>
                <c:pt idx="1">
                  <c:v>0.82450000000000001</c:v>
                </c:pt>
                <c:pt idx="2">
                  <c:v>0.82980000000000009</c:v>
                </c:pt>
                <c:pt idx="3">
                  <c:v>0.79059999999999997</c:v>
                </c:pt>
                <c:pt idx="4">
                  <c:v>0.76329999999999998</c:v>
                </c:pt>
                <c:pt idx="5">
                  <c:v>0.76719999999999999</c:v>
                </c:pt>
                <c:pt idx="6">
                  <c:v>0.85230000000000006</c:v>
                </c:pt>
                <c:pt idx="7">
                  <c:v>0.90689999999999993</c:v>
                </c:pt>
                <c:pt idx="8">
                  <c:v>0.7923</c:v>
                </c:pt>
                <c:pt idx="9">
                  <c:v>0.8397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83-4BBE-B5A6-653B9834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83-4BBE-B5A6-653B9834ED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83-4BBE-B5A6-653B9834ED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83-4BBE-B5A6-653B9834ED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83-4BBE-B5A6-653B9834ED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83-4BBE-B5A6-653B9834ED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83-4BBE-B5A6-653B9834ED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83-4BBE-B5A6-653B9834ED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83-4BBE-B5A6-653B9834ED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83-4BBE-B5A6-653B9834ED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83-4BBE-B5A6-653B9834ED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83-4BBE-B5A6-653B9834ED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83-4BBE-B5A6-653B9834ED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83-4BBE-B5A6-653B9834EDF7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3.956043956043942E-2</c:v>
                </c:pt>
                <c:pt idx="1">
                  <c:v>-1.634454784061079E-2</c:v>
                </c:pt>
                <c:pt idx="2">
                  <c:v>7.1400903808908955E-2</c:v>
                </c:pt>
                <c:pt idx="3">
                  <c:v>-2.0928792569659516E-2</c:v>
                </c:pt>
                <c:pt idx="4">
                  <c:v>4.0343464631320547E-2</c:v>
                </c:pt>
                <c:pt idx="5">
                  <c:v>-1.1722272317403082E-2</c:v>
                </c:pt>
                <c:pt idx="6">
                  <c:v>-1.6047102285846271E-2</c:v>
                </c:pt>
                <c:pt idx="7">
                  <c:v>-7.7680525164115499E-3</c:v>
                </c:pt>
                <c:pt idx="8">
                  <c:v>-1.1346444780634402E-3</c:v>
                </c:pt>
                <c:pt idx="9">
                  <c:v>1.7895490336437003E-3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83-4BBE-B5A6-653B9834EDF7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5.6774871862268261E-2</c:v>
                </c:pt>
                <c:pt idx="1">
                  <c:v>6.8697342838625941E-2</c:v>
                </c:pt>
                <c:pt idx="2">
                  <c:v>8.1877444589309123E-2</c:v>
                </c:pt>
                <c:pt idx="3">
                  <c:v>2.9963522668056131E-2</c:v>
                </c:pt>
                <c:pt idx="4">
                  <c:v>9.1988555078683643E-2</c:v>
                </c:pt>
                <c:pt idx="5">
                  <c:v>-1.5274034141958714E-2</c:v>
                </c:pt>
                <c:pt idx="6">
                  <c:v>3.5979093229610015E-2</c:v>
                </c:pt>
                <c:pt idx="7">
                  <c:v>4.5658941542718656E-2</c:v>
                </c:pt>
                <c:pt idx="8">
                  <c:v>5.6400000000000006E-2</c:v>
                </c:pt>
                <c:pt idx="9">
                  <c:v>6.089703095388499E-2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E83-4BBE-B5A6-653B9834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2-4AAC-81B4-04255B26A3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0.55779999999999996</c:v>
                </c:pt>
                <c:pt idx="1">
                  <c:v>0.65590000000000004</c:v>
                </c:pt>
                <c:pt idx="2">
                  <c:v>0.6109</c:v>
                </c:pt>
                <c:pt idx="3">
                  <c:v>0.61370000000000002</c:v>
                </c:pt>
                <c:pt idx="4">
                  <c:v>0.51890000000000003</c:v>
                </c:pt>
                <c:pt idx="5">
                  <c:v>0.55549999999999999</c:v>
                </c:pt>
                <c:pt idx="6">
                  <c:v>0.6764</c:v>
                </c:pt>
                <c:pt idx="7">
                  <c:v>0.70750000000000002</c:v>
                </c:pt>
                <c:pt idx="8">
                  <c:v>0.5857</c:v>
                </c:pt>
                <c:pt idx="9">
                  <c:v>0.60840000000000005</c:v>
                </c:pt>
                <c:pt idx="10">
                  <c:v>0.65980000000000005</c:v>
                </c:pt>
                <c:pt idx="11">
                  <c:v>0.63490000000000002</c:v>
                </c:pt>
                <c:pt idx="12">
                  <c:v>0.61544999999999994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2-4AAC-81B4-04255B26A3E0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E2-4AAC-81B4-04255B26A3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0.6331</c:v>
                </c:pt>
                <c:pt idx="1">
                  <c:v>0.7087</c:v>
                </c:pt>
                <c:pt idx="2">
                  <c:v>0.62719999999999998</c:v>
                </c:pt>
                <c:pt idx="3">
                  <c:v>0.61809999999999998</c:v>
                </c:pt>
                <c:pt idx="4">
                  <c:v>0.52439999999999998</c:v>
                </c:pt>
                <c:pt idx="5">
                  <c:v>0.58069999999999999</c:v>
                </c:pt>
                <c:pt idx="6">
                  <c:v>0.69200000000000006</c:v>
                </c:pt>
                <c:pt idx="7">
                  <c:v>0.76980000000000004</c:v>
                </c:pt>
                <c:pt idx="8">
                  <c:v>0.61809999999999998</c:v>
                </c:pt>
                <c:pt idx="9">
                  <c:v>0.64300000000000002</c:v>
                </c:pt>
                <c:pt idx="10">
                  <c:v>0.72049999999999992</c:v>
                </c:pt>
                <c:pt idx="11">
                  <c:v>0.70209999999999995</c:v>
                </c:pt>
                <c:pt idx="12">
                  <c:v>0.65314166666666662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2-4AAC-81B4-04255B26A3E0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2-4AAC-81B4-04255B26A3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0.68700000000000006</c:v>
                </c:pt>
                <c:pt idx="1">
                  <c:v>0.77319999999999989</c:v>
                </c:pt>
                <c:pt idx="2">
                  <c:v>0.70200000000000007</c:v>
                </c:pt>
                <c:pt idx="3">
                  <c:v>0.60750000000000004</c:v>
                </c:pt>
                <c:pt idx="4">
                  <c:v>0.55859999999999999</c:v>
                </c:pt>
                <c:pt idx="5">
                  <c:v>0.57379999999999998</c:v>
                </c:pt>
                <c:pt idx="6">
                  <c:v>0.71260000000000001</c:v>
                </c:pt>
                <c:pt idx="7">
                  <c:v>0.74790000000000001</c:v>
                </c:pt>
                <c:pt idx="8">
                  <c:v>0.62869999999999993</c:v>
                </c:pt>
                <c:pt idx="9">
                  <c:v>0.67059999999999997</c:v>
                </c:pt>
                <c:pt idx="10">
                  <c:v>0</c:v>
                </c:pt>
                <c:pt idx="11">
                  <c:v>0</c:v>
                </c:pt>
                <c:pt idx="12">
                  <c:v>0.66618999999999995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2-4AAC-81B4-04255B26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E2-4AAC-81B4-04255B26A3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E2-4AAC-81B4-04255B26A3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E2-4AAC-81B4-04255B26A3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E2-4AAC-81B4-04255B26A3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E2-4AAC-81B4-04255B26A3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E2-4AAC-81B4-04255B26A3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E2-4AAC-81B4-04255B26A3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E2-4AAC-81B4-04255B26A3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E2-4AAC-81B4-04255B26A3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E2-4AAC-81B4-04255B26A3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E2-4AAC-81B4-04255B26A3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E2-4AAC-81B4-04255B26A3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E2-4AAC-81B4-04255B26A3E0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8.5136629284473297E-2</c:v>
                </c:pt>
                <c:pt idx="1">
                  <c:v>9.1011711584591426E-2</c:v>
                </c:pt>
                <c:pt idx="2">
                  <c:v>0.11926020408163285</c:v>
                </c:pt>
                <c:pt idx="3">
                  <c:v>-1.7149328587607093E-2</c:v>
                </c:pt>
                <c:pt idx="4">
                  <c:v>6.5217391304347894E-2</c:v>
                </c:pt>
                <c:pt idx="5">
                  <c:v>-1.1882211124504938E-2</c:v>
                </c:pt>
                <c:pt idx="6">
                  <c:v>2.9768786127167601E-2</c:v>
                </c:pt>
                <c:pt idx="7">
                  <c:v>-2.8448947778643818E-2</c:v>
                </c:pt>
                <c:pt idx="8">
                  <c:v>1.7149328587606982E-2</c:v>
                </c:pt>
                <c:pt idx="9">
                  <c:v>4.2923794712286023E-2</c:v>
                </c:pt>
                <c:pt idx="10">
                  <c:v>0</c:v>
                </c:pt>
                <c:pt idx="11">
                  <c:v>0</c:v>
                </c:pt>
                <c:pt idx="12">
                  <c:v>3.9379774294403536E-2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E2-4AAC-81B4-04255B26A3E0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4.8694855747214216E-2</c:v>
                </c:pt>
                <c:pt idx="1">
                  <c:v>0.14260381262006794</c:v>
                </c:pt>
                <c:pt idx="2">
                  <c:v>8.8203379321035502E-2</c:v>
                </c:pt>
                <c:pt idx="3">
                  <c:v>-7.8008802549704104E-2</c:v>
                </c:pt>
                <c:pt idx="4">
                  <c:v>2.2327964860907823E-2</c:v>
                </c:pt>
                <c:pt idx="5">
                  <c:v>-0.15753927470268692</c:v>
                </c:pt>
                <c:pt idx="6">
                  <c:v>-4.4644054162756408E-2</c:v>
                </c:pt>
                <c:pt idx="7">
                  <c:v>-4.0415704387990692E-2</c:v>
                </c:pt>
                <c:pt idx="8">
                  <c:v>-1.3339610797238E-2</c:v>
                </c:pt>
                <c:pt idx="9">
                  <c:v>4.0657976412166397E-2</c:v>
                </c:pt>
                <c:pt idx="10">
                  <c:v>0</c:v>
                </c:pt>
                <c:pt idx="11">
                  <c:v>0</c:v>
                </c:pt>
                <c:pt idx="12">
                  <c:v>-1.7629908514166237E-3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CE2-4AAC-81B4-04255B26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0-4958-8937-942680FD9E7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0.47479999999999994</c:v>
                </c:pt>
                <c:pt idx="1">
                  <c:v>0.6603</c:v>
                </c:pt>
                <c:pt idx="2">
                  <c:v>0.68440000000000001</c:v>
                </c:pt>
                <c:pt idx="3">
                  <c:v>0.67489999999999994</c:v>
                </c:pt>
                <c:pt idx="4">
                  <c:v>0.51469999999999994</c:v>
                </c:pt>
                <c:pt idx="5">
                  <c:v>0.63390000000000002</c:v>
                </c:pt>
                <c:pt idx="6">
                  <c:v>0.76269999999999993</c:v>
                </c:pt>
                <c:pt idx="7">
                  <c:v>0.82590000000000008</c:v>
                </c:pt>
                <c:pt idx="8">
                  <c:v>0.67400000000000004</c:v>
                </c:pt>
                <c:pt idx="9">
                  <c:v>0.73069999999999991</c:v>
                </c:pt>
                <c:pt idx="10">
                  <c:v>0.69680000000000009</c:v>
                </c:pt>
                <c:pt idx="11">
                  <c:v>0.71420000000000006</c:v>
                </c:pt>
                <c:pt idx="12">
                  <c:v>0.67060833333333336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0-4958-8937-942680FD9E77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00-4958-8937-942680FD9E7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0.73709999999999998</c:v>
                </c:pt>
                <c:pt idx="1">
                  <c:v>0.77049999999999996</c:v>
                </c:pt>
                <c:pt idx="2">
                  <c:v>0.73790000000000011</c:v>
                </c:pt>
                <c:pt idx="3">
                  <c:v>0.73510000000000009</c:v>
                </c:pt>
                <c:pt idx="4">
                  <c:v>0.67920000000000003</c:v>
                </c:pt>
                <c:pt idx="5">
                  <c:v>0.73089999999999999</c:v>
                </c:pt>
                <c:pt idx="6">
                  <c:v>0.82840000000000003</c:v>
                </c:pt>
                <c:pt idx="7">
                  <c:v>0.85589999999999999</c:v>
                </c:pt>
                <c:pt idx="8">
                  <c:v>0.7498999999999999</c:v>
                </c:pt>
                <c:pt idx="9">
                  <c:v>0.7904000000000001</c:v>
                </c:pt>
                <c:pt idx="10">
                  <c:v>0.77069999999999994</c:v>
                </c:pt>
                <c:pt idx="11">
                  <c:v>0.76029999999999998</c:v>
                </c:pt>
                <c:pt idx="12">
                  <c:v>0.76219166666666671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0-4958-8937-942680FD9E77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00-4958-8937-942680FD9E7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0.72719999999999996</c:v>
                </c:pt>
                <c:pt idx="1">
                  <c:v>0.81709999999999994</c:v>
                </c:pt>
                <c:pt idx="2">
                  <c:v>0.75370000000000004</c:v>
                </c:pt>
                <c:pt idx="3">
                  <c:v>0.74290000000000012</c:v>
                </c:pt>
                <c:pt idx="4">
                  <c:v>0.6875</c:v>
                </c:pt>
                <c:pt idx="5">
                  <c:v>0.76069999999999993</c:v>
                </c:pt>
                <c:pt idx="6">
                  <c:v>0.78110000000000002</c:v>
                </c:pt>
                <c:pt idx="7">
                  <c:v>0.82050000000000001</c:v>
                </c:pt>
                <c:pt idx="8">
                  <c:v>0.73459999999999992</c:v>
                </c:pt>
                <c:pt idx="9">
                  <c:v>0.7448999999999999</c:v>
                </c:pt>
                <c:pt idx="10">
                  <c:v>0</c:v>
                </c:pt>
                <c:pt idx="11">
                  <c:v>0</c:v>
                </c:pt>
                <c:pt idx="12">
                  <c:v>0.75702000000000003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00-4958-8937-942680FD9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00-4958-8937-942680FD9E7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00-4958-8937-942680FD9E7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00-4958-8937-942680FD9E7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00-4958-8937-942680FD9E7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00-4958-8937-942680FD9E7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00-4958-8937-942680FD9E7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00-4958-8937-942680FD9E7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00-4958-8937-942680FD9E7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00-4958-8937-942680FD9E7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00-4958-8937-942680FD9E7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00-4958-8937-942680FD9E7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00-4958-8937-942680FD9E7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00-4958-8937-942680FD9E7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-1.3431013431013494E-2</c:v>
                </c:pt>
                <c:pt idx="1">
                  <c:v>6.0480207657365392E-2</c:v>
                </c:pt>
                <c:pt idx="2">
                  <c:v>2.1412115462799752E-2</c:v>
                </c:pt>
                <c:pt idx="3">
                  <c:v>1.0610801251530466E-2</c:v>
                </c:pt>
                <c:pt idx="4">
                  <c:v>1.2220259128386202E-2</c:v>
                </c:pt>
                <c:pt idx="5">
                  <c:v>4.0771651388698871E-2</c:v>
                </c:pt>
                <c:pt idx="6">
                  <c:v>-5.7098020280057948E-2</c:v>
                </c:pt>
                <c:pt idx="7">
                  <c:v>-4.1359971959341046E-2</c:v>
                </c:pt>
                <c:pt idx="8">
                  <c:v>-2.0402720362714954E-2</c:v>
                </c:pt>
                <c:pt idx="9">
                  <c:v>-5.7565789473684514E-2</c:v>
                </c:pt>
                <c:pt idx="10">
                  <c:v>0</c:v>
                </c:pt>
                <c:pt idx="11">
                  <c:v>0</c:v>
                </c:pt>
                <c:pt idx="12">
                  <c:v>-5.6158513048196745E-3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00-4958-8937-942680FD9E77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-1.3832384052074875E-2</c:v>
                </c:pt>
                <c:pt idx="1">
                  <c:v>0.14008650760429742</c:v>
                </c:pt>
                <c:pt idx="2">
                  <c:v>5.634197617379133E-2</c:v>
                </c:pt>
                <c:pt idx="3">
                  <c:v>5.3908355795148521E-2</c:v>
                </c:pt>
                <c:pt idx="4">
                  <c:v>4.0405569007263997E-2</c:v>
                </c:pt>
                <c:pt idx="5">
                  <c:v>9.5554080955539966E-3</c:v>
                </c:pt>
                <c:pt idx="6">
                  <c:v>3.9845758354755123E-3</c:v>
                </c:pt>
                <c:pt idx="7">
                  <c:v>1.12151836332266E-2</c:v>
                </c:pt>
                <c:pt idx="8">
                  <c:v>0.12634161300214641</c:v>
                </c:pt>
                <c:pt idx="9">
                  <c:v>2.7590012415505516E-2</c:v>
                </c:pt>
                <c:pt idx="10">
                  <c:v>0</c:v>
                </c:pt>
                <c:pt idx="11">
                  <c:v>0</c:v>
                </c:pt>
                <c:pt idx="12">
                  <c:v>4.3633946016429892E-2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500-4958-8937-942680FD9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D-41A0-97AE-09A56BE0DB0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0.79900000000000004</c:v>
                </c:pt>
                <c:pt idx="1">
                  <c:v>0.80559999999999998</c:v>
                </c:pt>
                <c:pt idx="2">
                  <c:v>0.81099999999999994</c:v>
                </c:pt>
                <c:pt idx="3">
                  <c:v>0.80870000000000009</c:v>
                </c:pt>
                <c:pt idx="4">
                  <c:v>0.75670000000000004</c:v>
                </c:pt>
                <c:pt idx="5">
                  <c:v>0.81620000000000004</c:v>
                </c:pt>
                <c:pt idx="6">
                  <c:v>0.85180000000000011</c:v>
                </c:pt>
                <c:pt idx="7">
                  <c:v>0.89980000000000004</c:v>
                </c:pt>
                <c:pt idx="8">
                  <c:v>0.79180000000000006</c:v>
                </c:pt>
                <c:pt idx="9">
                  <c:v>0.8456999999999999</c:v>
                </c:pt>
                <c:pt idx="10">
                  <c:v>0.7661</c:v>
                </c:pt>
                <c:pt idx="11">
                  <c:v>0.76919999999999999</c:v>
                </c:pt>
                <c:pt idx="12">
                  <c:v>0.81043671021028874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D-41A0-97AE-09A56BE0DB01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CD-41A0-97AE-09A56BE0DB01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0.60199999999999998</c:v>
                </c:pt>
                <c:pt idx="1">
                  <c:v>0.78110000000000002</c:v>
                </c:pt>
                <c:pt idx="2">
                  <c:v>0.82319999999999993</c:v>
                </c:pt>
                <c:pt idx="3">
                  <c:v>0.88049999999999995</c:v>
                </c:pt>
                <c:pt idx="4">
                  <c:v>0.77670000000000006</c:v>
                </c:pt>
                <c:pt idx="5">
                  <c:v>0.82209999999999994</c:v>
                </c:pt>
                <c:pt idx="6">
                  <c:v>0.91700000000000004</c:v>
                </c:pt>
                <c:pt idx="7">
                  <c:v>0.96599999999999997</c:v>
                </c:pt>
                <c:pt idx="8">
                  <c:v>0.81819999999999993</c:v>
                </c:pt>
                <c:pt idx="9">
                  <c:v>0.88470000000000004</c:v>
                </c:pt>
                <c:pt idx="10">
                  <c:v>0.8327</c:v>
                </c:pt>
                <c:pt idx="11">
                  <c:v>0.82420000000000004</c:v>
                </c:pt>
                <c:pt idx="12">
                  <c:v>0.82736563433026633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CD-41A0-97AE-09A56BE0DB01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CD-41A0-97AE-09A56BE0DB0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0.81779999999999997</c:v>
                </c:pt>
                <c:pt idx="1">
                  <c:v>0.87939999999999996</c:v>
                </c:pt>
                <c:pt idx="2">
                  <c:v>0.8216</c:v>
                </c:pt>
                <c:pt idx="3">
                  <c:v>0.86809999999999998</c:v>
                </c:pt>
                <c:pt idx="4">
                  <c:v>0.80019999999999991</c:v>
                </c:pt>
                <c:pt idx="5">
                  <c:v>0.83799999999999997</c:v>
                </c:pt>
                <c:pt idx="6">
                  <c:v>0.92159999999999997</c:v>
                </c:pt>
                <c:pt idx="7">
                  <c:v>0.95979999999999999</c:v>
                </c:pt>
                <c:pt idx="8">
                  <c:v>0.84670000000000001</c:v>
                </c:pt>
                <c:pt idx="9">
                  <c:v>0.89749999999999996</c:v>
                </c:pt>
                <c:pt idx="10">
                  <c:v>0.85580000000000001</c:v>
                </c:pt>
                <c:pt idx="11">
                  <c:v>0.82900000000000007</c:v>
                </c:pt>
                <c:pt idx="12">
                  <c:v>0.86092257017663798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CD-41A0-97AE-09A56BE0DB01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D-41A0-97AE-09A56BE0DB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CD-41A0-97AE-09A56BE0DB0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0.84060000000000001</c:v>
                </c:pt>
                <c:pt idx="1">
                  <c:v>0.87919999999999998</c:v>
                </c:pt>
                <c:pt idx="2">
                  <c:v>0.86970000000000003</c:v>
                </c:pt>
                <c:pt idx="3">
                  <c:v>0.84870000000000001</c:v>
                </c:pt>
                <c:pt idx="4">
                  <c:v>0.82900000000000007</c:v>
                </c:pt>
                <c:pt idx="5">
                  <c:v>0.83069999999999988</c:v>
                </c:pt>
                <c:pt idx="6">
                  <c:v>0.89780000000000004</c:v>
                </c:pt>
                <c:pt idx="7">
                  <c:v>0.95860000000000001</c:v>
                </c:pt>
                <c:pt idx="8">
                  <c:v>0.84549999999999992</c:v>
                </c:pt>
                <c:pt idx="9">
                  <c:v>0.8952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CD-41A0-97AE-09A56BE0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CD-41A0-97AE-09A56BE0DB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CD-41A0-97AE-09A56BE0DB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CD-41A0-97AE-09A56BE0DB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CD-41A0-97AE-09A56BE0DB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CD-41A0-97AE-09A56BE0DB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CD-41A0-97AE-09A56BE0DB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CD-41A0-97AE-09A56BE0DB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CD-41A0-97AE-09A56BE0DB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CD-41A0-97AE-09A56BE0DB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CD-41A0-97AE-09A56BE0DB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CD-41A0-97AE-09A56BE0DB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CD-41A0-97AE-09A56BE0DB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CD-41A0-97AE-09A56BE0DB01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2.7879677182685247E-2</c:v>
                </c:pt>
                <c:pt idx="1">
                  <c:v>-2.2742779167617133E-4</c:v>
                </c:pt>
                <c:pt idx="2">
                  <c:v>5.8544303797468444E-2</c:v>
                </c:pt>
                <c:pt idx="3">
                  <c:v>-2.2347655800022959E-2</c:v>
                </c:pt>
                <c:pt idx="4">
                  <c:v>3.5991002249437853E-2</c:v>
                </c:pt>
                <c:pt idx="5">
                  <c:v>-8.7112171837709917E-3</c:v>
                </c:pt>
                <c:pt idx="6">
                  <c:v>-2.5824652777777679E-2</c:v>
                </c:pt>
                <c:pt idx="7">
                  <c:v>-1.2502604709314635E-3</c:v>
                </c:pt>
                <c:pt idx="8">
                  <c:v>-1.4172670367309514E-3</c:v>
                </c:pt>
                <c:pt idx="9">
                  <c:v>-2.5626740947074511E-3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CD-41A0-97AE-09A56BE0DB01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5.2065081351689635E-2</c:v>
                </c:pt>
                <c:pt idx="1">
                  <c:v>9.1360476663356449E-2</c:v>
                </c:pt>
                <c:pt idx="2">
                  <c:v>7.237977805178808E-2</c:v>
                </c:pt>
                <c:pt idx="3">
                  <c:v>4.9462099666130799E-2</c:v>
                </c:pt>
                <c:pt idx="4">
                  <c:v>9.5546451698163004E-2</c:v>
                </c:pt>
                <c:pt idx="5">
                  <c:v>1.7765253614310028E-2</c:v>
                </c:pt>
                <c:pt idx="6">
                  <c:v>5.4003287156609403E-2</c:v>
                </c:pt>
                <c:pt idx="7">
                  <c:v>6.5347855078906392E-2</c:v>
                </c:pt>
                <c:pt idx="8">
                  <c:v>6.7820156605203241E-2</c:v>
                </c:pt>
                <c:pt idx="9">
                  <c:v>5.8531394111387192E-2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CD-41A0-97AE-09A56BE0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91-4AD4-B775-D95B1C5F3EF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0.81330000000000002</c:v>
                </c:pt>
                <c:pt idx="1">
                  <c:v>0.82629999999999992</c:v>
                </c:pt>
                <c:pt idx="2">
                  <c:v>0.83360000000000001</c:v>
                </c:pt>
                <c:pt idx="3">
                  <c:v>0.83430000000000004</c:v>
                </c:pt>
                <c:pt idx="4">
                  <c:v>0.78040000000000009</c:v>
                </c:pt>
                <c:pt idx="5">
                  <c:v>0.83109999999999995</c:v>
                </c:pt>
                <c:pt idx="6">
                  <c:v>0.86900000000000011</c:v>
                </c:pt>
                <c:pt idx="7">
                  <c:v>0.91980000000000006</c:v>
                </c:pt>
                <c:pt idx="8">
                  <c:v>0.82340000000000002</c:v>
                </c:pt>
                <c:pt idx="9">
                  <c:v>0.873</c:v>
                </c:pt>
                <c:pt idx="10">
                  <c:v>0.79220000000000002</c:v>
                </c:pt>
                <c:pt idx="11">
                  <c:v>0.79409999999999992</c:v>
                </c:pt>
                <c:pt idx="12">
                  <c:v>0.83287780864793659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1-4AD4-B775-D95B1C5F3EF4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91-4AD4-B775-D95B1C5F3EF4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0.622</c:v>
                </c:pt>
                <c:pt idx="1">
                  <c:v>0.8012999999999999</c:v>
                </c:pt>
                <c:pt idx="2">
                  <c:v>0.84599999999999997</c:v>
                </c:pt>
                <c:pt idx="3">
                  <c:v>0.91430000000000011</c:v>
                </c:pt>
                <c:pt idx="4">
                  <c:v>0.82069999999999999</c:v>
                </c:pt>
                <c:pt idx="5">
                  <c:v>0.85340000000000005</c:v>
                </c:pt>
                <c:pt idx="6">
                  <c:v>0.94340000000000002</c:v>
                </c:pt>
                <c:pt idx="7">
                  <c:v>0.99</c:v>
                </c:pt>
                <c:pt idx="8">
                  <c:v>0.84279999999999999</c:v>
                </c:pt>
                <c:pt idx="9">
                  <c:v>0.91099999999999992</c:v>
                </c:pt>
                <c:pt idx="10">
                  <c:v>0.85560000000000003</c:v>
                </c:pt>
                <c:pt idx="11">
                  <c:v>0.84340000000000004</c:v>
                </c:pt>
                <c:pt idx="12">
                  <c:v>0.8534849854599893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91-4AD4-B775-D95B1C5F3EF4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91-4AD4-B775-D95B1C5F3EF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0.83180000000000009</c:v>
                </c:pt>
                <c:pt idx="1">
                  <c:v>0.89749999999999996</c:v>
                </c:pt>
                <c:pt idx="2">
                  <c:v>0.83349999999999991</c:v>
                </c:pt>
                <c:pt idx="3">
                  <c:v>0.88709999999999989</c:v>
                </c:pt>
                <c:pt idx="4">
                  <c:v>0.8173999999999999</c:v>
                </c:pt>
                <c:pt idx="5">
                  <c:v>0.85319999999999996</c:v>
                </c:pt>
                <c:pt idx="6">
                  <c:v>0.93519999999999992</c:v>
                </c:pt>
                <c:pt idx="7">
                  <c:v>0.97499999999999998</c:v>
                </c:pt>
                <c:pt idx="8">
                  <c:v>0.86010000000000009</c:v>
                </c:pt>
                <c:pt idx="9">
                  <c:v>0.9123</c:v>
                </c:pt>
                <c:pt idx="10">
                  <c:v>0.86750000000000005</c:v>
                </c:pt>
                <c:pt idx="11">
                  <c:v>0.83849999999999991</c:v>
                </c:pt>
                <c:pt idx="12">
                  <c:v>0.87536297769058991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91-4AD4-B775-D95B1C5F3EF4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91-4AD4-B775-D95B1C5F3E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91-4AD4-B775-D95B1C5F3EF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0.85629999999999995</c:v>
                </c:pt>
                <c:pt idx="1">
                  <c:v>0.88749999999999996</c:v>
                </c:pt>
                <c:pt idx="2">
                  <c:v>0.88519999999999999</c:v>
                </c:pt>
                <c:pt idx="3">
                  <c:v>0.86290000000000011</c:v>
                </c:pt>
                <c:pt idx="4">
                  <c:v>0.84709999999999996</c:v>
                </c:pt>
                <c:pt idx="5">
                  <c:v>0.83930000000000005</c:v>
                </c:pt>
                <c:pt idx="6">
                  <c:v>0.91290000000000004</c:v>
                </c:pt>
                <c:pt idx="7">
                  <c:v>0.97640000000000005</c:v>
                </c:pt>
                <c:pt idx="8">
                  <c:v>0.8599</c:v>
                </c:pt>
                <c:pt idx="9">
                  <c:v>0.91430000000000011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91-4AD4-B775-D95B1C5F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91-4AD4-B775-D95B1C5F3E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91-4AD4-B775-D95B1C5F3E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91-4AD4-B775-D95B1C5F3E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91-4AD4-B775-D95B1C5F3E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91-4AD4-B775-D95B1C5F3E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91-4AD4-B775-D95B1C5F3E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91-4AD4-B775-D95B1C5F3E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91-4AD4-B775-D95B1C5F3E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91-4AD4-B775-D95B1C5F3E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91-4AD4-B775-D95B1C5F3E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91-4AD4-B775-D95B1C5F3E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91-4AD4-B775-D95B1C5F3E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91-4AD4-B775-D95B1C5F3EF4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2.9454195720124865E-2</c:v>
                </c:pt>
                <c:pt idx="1">
                  <c:v>-1.1142061281337101E-2</c:v>
                </c:pt>
                <c:pt idx="2">
                  <c:v>6.2027594481103954E-2</c:v>
                </c:pt>
                <c:pt idx="3">
                  <c:v>-2.7279900800360468E-2</c:v>
                </c:pt>
                <c:pt idx="4">
                  <c:v>3.6334719843406083E-2</c:v>
                </c:pt>
                <c:pt idx="5">
                  <c:v>-1.6291608063759844E-2</c:v>
                </c:pt>
                <c:pt idx="6">
                  <c:v>-2.3845166809238538E-2</c:v>
                </c:pt>
                <c:pt idx="7">
                  <c:v>1.4358974358974486E-3</c:v>
                </c:pt>
                <c:pt idx="8">
                  <c:v>-2.3253110103482744E-4</c:v>
                </c:pt>
                <c:pt idx="9">
                  <c:v>2.1922613175491268E-3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91-4AD4-B775-D95B1C5F3EF4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5.2871019304069788E-2</c:v>
                </c:pt>
                <c:pt idx="1">
                  <c:v>7.406510952438583E-2</c:v>
                </c:pt>
                <c:pt idx="2">
                  <c:v>6.1900191938579541E-2</c:v>
                </c:pt>
                <c:pt idx="3">
                  <c:v>3.4280234927484221E-2</c:v>
                </c:pt>
                <c:pt idx="4">
                  <c:v>8.546899026140431E-2</c:v>
                </c:pt>
                <c:pt idx="5">
                  <c:v>9.8664420647336382E-3</c:v>
                </c:pt>
                <c:pt idx="6">
                  <c:v>5.0517836593785947E-2</c:v>
                </c:pt>
                <c:pt idx="7">
                  <c:v>6.153511632963693E-2</c:v>
                </c:pt>
                <c:pt idx="8">
                  <c:v>4.4328394461986775E-2</c:v>
                </c:pt>
                <c:pt idx="9">
                  <c:v>4.7308132875143238E-2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491-4AD4-B775-D95B1C5F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92954</c:v>
                </c:pt>
                <c:pt idx="1">
                  <c:v>45639</c:v>
                </c:pt>
                <c:pt idx="2">
                  <c:v>22908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6-48EC-8497-7CFB37F9B6D4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88222</c:v>
                </c:pt>
                <c:pt idx="1">
                  <c:v>34283</c:v>
                </c:pt>
                <c:pt idx="2">
                  <c:v>20440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6-48EC-8497-7CFB37F9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E6-48EC-8497-7CFB37F9B6D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E6-48EC-8497-7CFB37F9B6D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3E6-48EC-8497-7CFB37F9B6D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6-48EC-8497-7CFB37F9B6D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6-48EC-8497-7CFB37F9B6D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6-48EC-8497-7CFB37F9B6D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6-48EC-8497-7CFB37F9B6D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6-48EC-8497-7CFB37F9B6D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6-48EC-8497-7CFB37F9B6D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0.61717443772080172</c:v>
                </c:pt>
                <c:pt idx="1">
                  <c:v>0.23983350239602644</c:v>
                </c:pt>
                <c:pt idx="2">
                  <c:v>0.14299205988317185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E6-48EC-8497-7CFB37F9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E6-48EC-8497-7CFB37F9B6D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E6-48EC-8497-7CFB37F9B6D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E6-48EC-8497-7CFB37F9B6D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E6-48EC-8497-7CFB37F9B6D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E6-48EC-8497-7CFB37F9B6D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E6-48EC-8497-7CFB37F9B6D4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6-48EC-8497-7CFB37F9B6D4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6-48EC-8497-7CFB37F9B6D4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E6-48EC-8497-7CFB37F9B6D4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E6-48EC-8497-7CFB37F9B6D4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E6-48EC-8497-7CFB37F9B6D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E6-48EC-8497-7CFB37F9B6D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-5.0906900187189352E-2</c:v>
                </c:pt>
                <c:pt idx="1">
                  <c:v>-0.24882227919104272</c:v>
                </c:pt>
                <c:pt idx="2">
                  <c:v>-0.10773528898201501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E6-48EC-8497-7CFB37F9B6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7F-494A-8E1A-71F6B2F2C5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7F-494A-8E1A-71F6B2F2C5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7F-494A-8E1A-71F6B2F2C5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7F-494A-8E1A-71F6B2F2C5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7F-494A-8E1A-71F6B2F2C549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F-494A-8E1A-71F6B2F2C549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F-494A-8E1A-71F6B2F2C549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F-494A-8E1A-71F6B2F2C5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F-494A-8E1A-71F6B2F2C5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F-494A-8E1A-71F6B2F2C549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7F-494A-8E1A-71F6B2F2C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88222</c:v>
                </c:pt>
                <c:pt idx="1">
                  <c:v>34283</c:v>
                </c:pt>
                <c:pt idx="2">
                  <c:v>20440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7F-494A-8E1A-71F6B2F2C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B-4E1F-86B0-7FA1E465104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B-4E1F-86B0-7FA1E465104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B-4E1F-86B0-7FA1E465104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B-4E1F-86B0-7FA1E465104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B-4E1F-86B0-7FA1E465104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B-4E1F-86B0-7FA1E465104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B-4E1F-86B0-7FA1E465104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B-4E1F-86B0-7FA1E465104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B-4E1F-86B0-7FA1E465104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BB-4E1F-86B0-7FA1E4651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ABB-4E1F-86B0-7FA1E465104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BB-4E1F-86B0-7FA1E465104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BB-4E1F-86B0-7FA1E465104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BB-4E1F-86B0-7FA1E465104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BB-4E1F-86B0-7FA1E4651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ABB-4E1F-86B0-7FA1E465104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ABB-4E1F-86B0-7FA1E465104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BB-4E1F-86B0-7FA1E465104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BB-4E1F-86B0-7FA1E465104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BB-4E1F-86B0-7FA1E465104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BB-4E1F-86B0-7FA1E465104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BB-4E1F-86B0-7FA1E465104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BB-4E1F-86B0-7FA1E465104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BB-4E1F-86B0-7FA1E465104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BB-4E1F-86B0-7FA1E465104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BB-4E1F-86B0-7FA1E465104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BB-4E1F-86B0-7FA1E465104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BB-4E1F-86B0-7FA1E465104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BB-4E1F-86B0-7FA1E465104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BB-4E1F-86B0-7FA1E465104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BB-4E1F-86B0-7FA1E465104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BB-4E1F-86B0-7FA1E465104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BB-4E1F-86B0-7FA1E46510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ABB-4E1F-86B0-7FA1E465104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BB-4E1F-86B0-7FA1E46510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ABB-4E1F-86B0-7FA1E46510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ABB-4E1F-86B0-7FA1E46510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ABB-4E1F-86B0-7FA1E46510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ABB-4E1F-86B0-7FA1E46510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ABB-4E1F-86B0-7FA1E46510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ABB-4E1F-86B0-7FA1E46510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ABB-4E1F-86B0-7FA1E46510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ABB-4E1F-86B0-7FA1E46510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ABB-4E1F-86B0-7FA1E46510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ABB-4E1F-86B0-7FA1E46510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ABB-4E1F-86B0-7FA1E46510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ABB-4E1F-86B0-7FA1E46510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ABB-4E1F-86B0-7FA1E46510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ABB-4E1F-86B0-7FA1E465104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ABB-4E1F-86B0-7FA1E46510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BB-4E1F-86B0-7FA1E465104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BB-4E1F-86B0-7FA1E465104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BB-4E1F-86B0-7FA1E465104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BB-4E1F-86B0-7FA1E465104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BB-4E1F-86B0-7FA1E465104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BB-4E1F-86B0-7FA1E465104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BB-4E1F-86B0-7FA1E465104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BB-4E1F-86B0-7FA1E465104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BB-4E1F-86B0-7FA1E465104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BB-4E1F-86B0-7FA1E465104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ABB-4E1F-86B0-7FA1E465104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ABB-4E1F-86B0-7FA1E465104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ABB-4E1F-86B0-7FA1E465104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ABB-4E1F-86B0-7FA1E465104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BB-4E1F-86B0-7FA1E465104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BB-4E1F-86B0-7FA1E46510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ABB-4E1F-86B0-7FA1E465104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BB-4E1F-86B0-7FA1E465104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ABB-4E1F-86B0-7FA1E465104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BB-4E1F-86B0-7FA1E465104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ABB-4E1F-86B0-7FA1E465104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BB-4E1F-86B0-7FA1E465104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ABB-4E1F-86B0-7FA1E465104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ABB-4E1F-86B0-7FA1E465104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ABB-4E1F-86B0-7FA1E465104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BB-4E1F-86B0-7FA1E465104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ABB-4E1F-86B0-7FA1E465104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BB-4E1F-86B0-7FA1E465104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ABB-4E1F-86B0-7FA1E465104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ABB-4E1F-86B0-7FA1E465104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ABB-4E1F-86B0-7FA1E465104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BB-4E1F-86B0-7FA1E465104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ABB-4E1F-86B0-7FA1E46510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ABB-4E1F-86B0-7FA1E465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A6-491A-B3E1-D7D3EDC0E1C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A6-491A-B3E1-D7D3EDC0E1C3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6-491A-B3E1-D7D3EDC0E1C3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6-491A-B3E1-D7D3EDC0E1C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6847</c:v>
                </c:pt>
                <c:pt idx="1">
                  <c:v>106162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6-491A-B3E1-D7D3EDC0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74004</c:v>
                </c:pt>
                <c:pt idx="1">
                  <c:v>2633</c:v>
                </c:pt>
                <c:pt idx="2">
                  <c:v>71371</c:v>
                </c:pt>
                <c:pt idx="3">
                  <c:v>17005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8-47A4-AD86-E17949D5CE66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127253</c:v>
                </c:pt>
                <c:pt idx="1">
                  <c:v>10580</c:v>
                </c:pt>
                <c:pt idx="2">
                  <c:v>116673</c:v>
                </c:pt>
                <c:pt idx="3">
                  <c:v>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8-47A4-AD86-E17949D5CE66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113009</c:v>
                </c:pt>
                <c:pt idx="1">
                  <c:v>6847</c:v>
                </c:pt>
                <c:pt idx="2">
                  <c:v>106162</c:v>
                </c:pt>
                <c:pt idx="3">
                  <c:v>29936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8-47A4-AD86-E17949D5C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-0.11193449270351186</c:v>
                </c:pt>
                <c:pt idx="1">
                  <c:v>-0.35283553875236295</c:v>
                </c:pt>
                <c:pt idx="2">
                  <c:v>-9.0089395147120555E-2</c:v>
                </c:pt>
                <c:pt idx="3">
                  <c:v>-0.1259051623452464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8-47A4-AD86-E17949D5CE66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-0.30931615521424771</c:v>
                </c:pt>
                <c:pt idx="1">
                  <c:v>-0.61252900232018559</c:v>
                </c:pt>
                <c:pt idx="2">
                  <c:v>-0.27260394112971742</c:v>
                </c:pt>
                <c:pt idx="3">
                  <c:v>-0.18301402761857977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8-47A4-AD86-E17949D5CE66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0.8292544210432774</c:v>
                </c:pt>
                <c:pt idx="1">
                  <c:v>3.4444148227139426E-2</c:v>
                </c:pt>
                <c:pt idx="2">
                  <c:v>0.79481027281613792</c:v>
                </c:pt>
                <c:pt idx="3">
                  <c:v>0.17074557895672265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F8-47A4-AD86-E17949D5CE66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0.79057679527090841</c:v>
                </c:pt>
                <c:pt idx="1">
                  <c:v>4.7899541781804188E-2</c:v>
                </c:pt>
                <c:pt idx="2">
                  <c:v>0.74267725348910418</c:v>
                </c:pt>
                <c:pt idx="3">
                  <c:v>0.20942320472909162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8-47A4-AD86-E17949D5C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65-4693-81E0-B4B2CC8F99B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65-4693-81E0-B4B2CC8F99B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65-4693-81E0-B4B2CC8F99B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5-4693-81E0-B4B2CC8F99B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4622</c:v>
                </c:pt>
                <c:pt idx="1">
                  <c:v>68791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65-4693-81E0-B4B2CC8F9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36583</c:v>
                </c:pt>
                <c:pt idx="1">
                  <c:v>984</c:v>
                </c:pt>
                <c:pt idx="2">
                  <c:v>35599</c:v>
                </c:pt>
                <c:pt idx="3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6-4393-B1AF-AE745CE0E101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77048</c:v>
                </c:pt>
                <c:pt idx="1">
                  <c:v>5478</c:v>
                </c:pt>
                <c:pt idx="2">
                  <c:v>71570</c:v>
                </c:pt>
                <c:pt idx="3">
                  <c:v>15906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6-4393-B1AF-AE745CE0E101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73413</c:v>
                </c:pt>
                <c:pt idx="1">
                  <c:v>4622</c:v>
                </c:pt>
                <c:pt idx="2">
                  <c:v>68791</c:v>
                </c:pt>
                <c:pt idx="3">
                  <c:v>14809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6-4393-B1AF-AE745CE0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-4.7178382307133226E-2</c:v>
                </c:pt>
                <c:pt idx="1">
                  <c:v>-0.15626140927345744</c:v>
                </c:pt>
                <c:pt idx="2">
                  <c:v>-3.8829118345675595E-2</c:v>
                </c:pt>
                <c:pt idx="3">
                  <c:v>-6.8967685150257751E-2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6-4393-B1AF-AE745CE0E101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-0.15915884960313365</c:v>
                </c:pt>
                <c:pt idx="1">
                  <c:v>-0.47956311226213266</c:v>
                </c:pt>
                <c:pt idx="2">
                  <c:v>-0.12287703371244962</c:v>
                </c:pt>
                <c:pt idx="3">
                  <c:v>0.46088586366775175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46-4393-B1AF-AE745CE0E101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0.90618543268246377</c:v>
                </c:pt>
                <c:pt idx="1">
                  <c:v>3.6092548815218804E-2</c:v>
                </c:pt>
                <c:pt idx="2">
                  <c:v>0.87009288386724493</c:v>
                </c:pt>
                <c:pt idx="3">
                  <c:v>9.3814567317536249E-2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46-4393-B1AF-AE745CE0E101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0.83213937566593366</c:v>
                </c:pt>
                <c:pt idx="1">
                  <c:v>5.2390560177733442E-2</c:v>
                </c:pt>
                <c:pt idx="2">
                  <c:v>0.77974881548820019</c:v>
                </c:pt>
                <c:pt idx="3">
                  <c:v>0.16786062433406634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46-4393-B1AF-AE745CE0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7-4A31-959A-D33DD8BC666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F7-4A31-959A-D33DD8BC666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7-4A31-959A-D33DD8BC666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7-4A31-959A-D33DD8BC666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2225</c:v>
                </c:pt>
                <c:pt idx="1">
                  <c:v>37371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F7-4A31-959A-D33DD8BC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37421</c:v>
                </c:pt>
                <c:pt idx="1">
                  <c:v>1649</c:v>
                </c:pt>
                <c:pt idx="2">
                  <c:v>35772</c:v>
                </c:pt>
                <c:pt idx="3">
                  <c:v>14753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F-4DF1-B693-AB1CC41B3DEB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50205</c:v>
                </c:pt>
                <c:pt idx="1">
                  <c:v>5102</c:v>
                </c:pt>
                <c:pt idx="2">
                  <c:v>45103</c:v>
                </c:pt>
                <c:pt idx="3">
                  <c:v>18342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F-4DF1-B693-AB1CC41B3DEB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39596</c:v>
                </c:pt>
                <c:pt idx="1">
                  <c:v>2225</c:v>
                </c:pt>
                <c:pt idx="2">
                  <c:v>37371</c:v>
                </c:pt>
                <c:pt idx="3">
                  <c:v>15127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F-4DF1-B693-AB1CC41B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-0.21131361418185435</c:v>
                </c:pt>
                <c:pt idx="1">
                  <c:v>-0.56389651117208939</c:v>
                </c:pt>
                <c:pt idx="2">
                  <c:v>-0.17142983836995318</c:v>
                </c:pt>
                <c:pt idx="3">
                  <c:v>-0.17528077636026607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0F-4DF1-B693-AB1CC41B3DEB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-0.4811164984929891</c:v>
                </c:pt>
                <c:pt idx="1">
                  <c:v>-0.7468714448236633</c:v>
                </c:pt>
                <c:pt idx="2">
                  <c:v>-0.44651954976303321</c:v>
                </c:pt>
                <c:pt idx="3">
                  <c:v>-0.4292774948122996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0F-4DF1-B693-AB1CC41B3DEB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0.75897427177036747</c:v>
                </c:pt>
                <c:pt idx="1">
                  <c:v>3.2938255649837607E-2</c:v>
                </c:pt>
                <c:pt idx="2">
                  <c:v>0.72603601612052981</c:v>
                </c:pt>
                <c:pt idx="3">
                  <c:v>0.24102572822963253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0F-4DF1-B693-AB1CC41B3DEB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0.72357144162417997</c:v>
                </c:pt>
                <c:pt idx="1">
                  <c:v>4.0659320578184673E-2</c:v>
                </c:pt>
                <c:pt idx="2">
                  <c:v>0.6829121210459953</c:v>
                </c:pt>
                <c:pt idx="3">
                  <c:v>0.27642855837582003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0F-4DF1-B693-AB1CC41B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48-4575-B389-73802A833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48-4575-B389-73802A833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48-4575-B389-73802A833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48-4575-B389-73802A83310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148-4575-B389-73802A8331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48-4575-B389-73802A8331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48-4575-B389-73802A8331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48-4575-B389-73802A8331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48-4575-B389-73802A8331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148-4575-B389-73802A83310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8-4575-B389-73802A83310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8-4575-B389-73802A83310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8-4575-B389-73802A83310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8-4575-B389-73802A83310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8-4575-B389-73802A83310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8-4575-B389-73802A83310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8-4575-B389-73802A83310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48-4575-B389-73802A83310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48-4575-B389-73802A83310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148-4575-B389-73802A83310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148-4575-B389-73802A83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57-4EE7-AFBB-D7402C23502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7-4EE7-AFBB-D7402C23502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7-4EE7-AFBB-D7402C23502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7-4EE7-AFBB-D7402C23502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7-4EE7-AFBB-D7402C23502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7-4EE7-AFBB-D7402C23502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7-4EE7-AFBB-D7402C23502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7-4EE7-AFBB-D7402C23502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7-4EE7-AFBB-D7402C23502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57-4EE7-AFBB-D7402C235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A57-4EE7-AFBB-D7402C23502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57-4EE7-AFBB-D7402C23502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57-4EE7-AFBB-D7402C23502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57-4EE7-AFBB-D7402C23502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57-4EE7-AFBB-D7402C235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A57-4EE7-AFBB-D7402C23502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A57-4EE7-AFBB-D7402C23502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57-4EE7-AFBB-D7402C23502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57-4EE7-AFBB-D7402C23502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57-4EE7-AFBB-D7402C23502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57-4EE7-AFBB-D7402C23502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57-4EE7-AFBB-D7402C23502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57-4EE7-AFBB-D7402C23502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57-4EE7-AFBB-D7402C23502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57-4EE7-AFBB-D7402C23502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57-4EE7-AFBB-D7402C23502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57-4EE7-AFBB-D7402C23502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57-4EE7-AFBB-D7402C23502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57-4EE7-AFBB-D7402C23502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57-4EE7-AFBB-D7402C23502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57-4EE7-AFBB-D7402C23502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57-4EE7-AFBB-D7402C23502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57-4EE7-AFBB-D7402C2350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A57-4EE7-AFBB-D7402C23502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57-4EE7-AFBB-D7402C2350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A57-4EE7-AFBB-D7402C2350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A57-4EE7-AFBB-D7402C2350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A57-4EE7-AFBB-D7402C2350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A57-4EE7-AFBB-D7402C2350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A57-4EE7-AFBB-D7402C2350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A57-4EE7-AFBB-D7402C2350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A57-4EE7-AFBB-D7402C2350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A57-4EE7-AFBB-D7402C2350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A57-4EE7-AFBB-D7402C2350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A57-4EE7-AFBB-D7402C2350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A57-4EE7-AFBB-D7402C2350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A57-4EE7-AFBB-D7402C2350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A57-4EE7-AFBB-D7402C2350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A57-4EE7-AFBB-D7402C23502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A57-4EE7-AFBB-D7402C23502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57-4EE7-AFBB-D7402C23502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57-4EE7-AFBB-D7402C23502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57-4EE7-AFBB-D7402C23502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57-4EE7-AFBB-D7402C23502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57-4EE7-AFBB-D7402C23502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57-4EE7-AFBB-D7402C23502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57-4EE7-AFBB-D7402C23502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57-4EE7-AFBB-D7402C23502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57-4EE7-AFBB-D7402C23502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57-4EE7-AFBB-D7402C23502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A57-4EE7-AFBB-D7402C23502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A57-4EE7-AFBB-D7402C23502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A57-4EE7-AFBB-D7402C23502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A57-4EE7-AFBB-D7402C23502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A57-4EE7-AFBB-D7402C23502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A57-4EE7-AFBB-D7402C2350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A57-4EE7-AFBB-D7402C23502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A57-4EE7-AFBB-D7402C23502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A57-4EE7-AFBB-D7402C23502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A57-4EE7-AFBB-D7402C23502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A57-4EE7-AFBB-D7402C23502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A57-4EE7-AFBB-D7402C23502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A57-4EE7-AFBB-D7402C23502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A57-4EE7-AFBB-D7402C23502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A57-4EE7-AFBB-D7402C23502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A57-4EE7-AFBB-D7402C23502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A57-4EE7-AFBB-D7402C23502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57-4EE7-AFBB-D7402C23502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A57-4EE7-AFBB-D7402C23502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A57-4EE7-AFBB-D7402C23502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A57-4EE7-AFBB-D7402C23502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A57-4EE7-AFBB-D7402C23502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A57-4EE7-AFBB-D7402C2350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A57-4EE7-AFBB-D7402C23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91009</c:v>
                </c:pt>
                <c:pt idx="1">
                  <c:v>41966</c:v>
                </c:pt>
                <c:pt idx="2">
                  <c:v>2244</c:v>
                </c:pt>
                <c:pt idx="3">
                  <c:v>85786</c:v>
                </c:pt>
                <c:pt idx="4">
                  <c:v>26699</c:v>
                </c:pt>
                <c:pt idx="5">
                  <c:v>43048</c:v>
                </c:pt>
                <c:pt idx="6">
                  <c:v>12382</c:v>
                </c:pt>
                <c:pt idx="7">
                  <c:v>18408</c:v>
                </c:pt>
                <c:pt idx="8">
                  <c:v>20131</c:v>
                </c:pt>
                <c:pt idx="9">
                  <c:v>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2E2-9494-B2CEE18E7141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161501</c:v>
                </c:pt>
                <c:pt idx="1">
                  <c:v>104488</c:v>
                </c:pt>
                <c:pt idx="2">
                  <c:v>17500</c:v>
                </c:pt>
                <c:pt idx="3">
                  <c:v>304437</c:v>
                </c:pt>
                <c:pt idx="4">
                  <c:v>49296</c:v>
                </c:pt>
                <c:pt idx="5">
                  <c:v>122286</c:v>
                </c:pt>
                <c:pt idx="6">
                  <c:v>32685</c:v>
                </c:pt>
                <c:pt idx="7">
                  <c:v>28851</c:v>
                </c:pt>
                <c:pt idx="8">
                  <c:v>40798</c:v>
                </c:pt>
                <c:pt idx="9">
                  <c:v>52055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2E2-9494-B2CEE18E7141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2E2-9494-B2CEE18E7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-0.11489712138005337</c:v>
                </c:pt>
                <c:pt idx="1">
                  <c:v>-3.3936911415664905E-2</c:v>
                </c:pt>
                <c:pt idx="2">
                  <c:v>-0.43937142857142852</c:v>
                </c:pt>
                <c:pt idx="3">
                  <c:v>0.10628800047300424</c:v>
                </c:pt>
                <c:pt idx="4">
                  <c:v>-0.10225981824083086</c:v>
                </c:pt>
                <c:pt idx="5">
                  <c:v>5.1518571218291509E-2</c:v>
                </c:pt>
                <c:pt idx="6">
                  <c:v>-0.1031054000305951</c:v>
                </c:pt>
                <c:pt idx="7">
                  <c:v>-8.2007556063914633E-2</c:v>
                </c:pt>
                <c:pt idx="8">
                  <c:v>0.31356929261238298</c:v>
                </c:pt>
                <c:pt idx="9">
                  <c:v>-7.7168379598501535E-2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2E2-9494-B2CEE18E7141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-0.2862065005168255</c:v>
                </c:pt>
                <c:pt idx="1">
                  <c:v>-9.6788625524566241E-2</c:v>
                </c:pt>
                <c:pt idx="2">
                  <c:v>5.4719415179531383E-2</c:v>
                </c:pt>
                <c:pt idx="3">
                  <c:v>9.06538515095483E-2</c:v>
                </c:pt>
                <c:pt idx="4">
                  <c:v>0.67391633255163019</c:v>
                </c:pt>
                <c:pt idx="5">
                  <c:v>0.30658239681346156</c:v>
                </c:pt>
                <c:pt idx="6">
                  <c:v>-2.8233213143751268E-3</c:v>
                </c:pt>
                <c:pt idx="7">
                  <c:v>-0.36075979918903267</c:v>
                </c:pt>
                <c:pt idx="8">
                  <c:v>0.42936014722748239</c:v>
                </c:pt>
                <c:pt idx="9">
                  <c:v>2.3936907172546151E-2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2E2-9494-B2CEE18E7141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0.32777239727074792</c:v>
                </c:pt>
                <c:pt idx="1">
                  <c:v>0.10178479104618902</c:v>
                </c:pt>
                <c:pt idx="2">
                  <c:v>6.6483648517771448E-3</c:v>
                </c:pt>
                <c:pt idx="3">
                  <c:v>0.22043589388831039</c:v>
                </c:pt>
                <c:pt idx="4">
                  <c:v>5.7809462086843809E-2</c:v>
                </c:pt>
                <c:pt idx="5">
                  <c:v>0.11866857937623337</c:v>
                </c:pt>
                <c:pt idx="6">
                  <c:v>2.3425837599306765E-2</c:v>
                </c:pt>
                <c:pt idx="7">
                  <c:v>6.1065922943048342E-2</c:v>
                </c:pt>
                <c:pt idx="8">
                  <c:v>3.4794323039169281E-2</c:v>
                </c:pt>
                <c:pt idx="9">
                  <c:v>4.7594427898373953E-2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41-42E2-9494-B2CEE18E7141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0.15524624686265628</c:v>
                </c:pt>
                <c:pt idx="1">
                  <c:v>0.10962864493903426</c:v>
                </c:pt>
                <c:pt idx="2">
                  <c:v>1.0655293490290117E-2</c:v>
                </c:pt>
                <c:pt idx="3">
                  <c:v>0.36577816441364391</c:v>
                </c:pt>
                <c:pt idx="4">
                  <c:v>4.8063399593597921E-2</c:v>
                </c:pt>
                <c:pt idx="5">
                  <c:v>0.13965157157705077</c:v>
                </c:pt>
                <c:pt idx="6">
                  <c:v>3.1837725886031475E-2</c:v>
                </c:pt>
                <c:pt idx="7">
                  <c:v>2.8764187961505837E-2</c:v>
                </c:pt>
                <c:pt idx="8">
                  <c:v>5.8202816577121369E-2</c:v>
                </c:pt>
                <c:pt idx="9">
                  <c:v>5.2171948699068056E-2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41-42E2-9494-B2CEE18E7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F-4CF5-B776-BC273BE80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CF-4CF5-B776-BC273BE80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CF-4CF5-B776-BC273BE80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CF-4CF5-B776-BC273BE8095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CF-4CF5-B776-BC273BE80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CF-4CF5-B776-BC273BE80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CF-4CF5-B776-BC273BE809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CF-4CF5-B776-BC273BE809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CF-4CF5-B776-BC273BE8095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2CF-4CF5-B776-BC273BE8095E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F-4CF5-B776-BC273BE8095E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F-4CF5-B776-BC273BE8095E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F-4CF5-B776-BC273BE8095E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F-4CF5-B776-BC273BE8095E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F-4CF5-B776-BC273BE8095E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F-4CF5-B776-BC273BE8095E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F-4CF5-B776-BC273BE8095E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CF-4CF5-B776-BC273BE8095E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CF-4CF5-B776-BC273BE8095E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2CF-4CF5-B776-BC273BE8095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2CF-4CF5-B776-BC273BE8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E5-43AF-A328-BB3704454E4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5-43AF-A328-BB3704454E4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5-43AF-A328-BB3704454E4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5-43AF-A328-BB3704454E4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5-43AF-A328-BB3704454E4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5-43AF-A328-BB3704454E4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5-43AF-A328-BB3704454E4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5-43AF-A328-BB3704454E4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5-43AF-A328-BB3704454E4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5-43AF-A328-BB3704454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EE5-43AF-A328-BB3704454E4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5-43AF-A328-BB3704454E4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5-43AF-A328-BB3704454E4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5-43AF-A328-BB3704454E4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5-43AF-A328-BB3704454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EE5-43AF-A328-BB3704454E4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EE5-43AF-A328-BB3704454E4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5-43AF-A328-BB3704454E4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5-43AF-A328-BB3704454E4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5-43AF-A328-BB3704454E4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5-43AF-A328-BB3704454E4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5-43AF-A328-BB3704454E4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5-43AF-A328-BB3704454E4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5-43AF-A328-BB3704454E4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5-43AF-A328-BB3704454E4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5-43AF-A328-BB3704454E4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5-43AF-A328-BB3704454E4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5-43AF-A328-BB3704454E4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5-43AF-A328-BB3704454E4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5-43AF-A328-BB3704454E4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E5-43AF-A328-BB3704454E4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E5-43AF-A328-BB3704454E4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E5-43AF-A328-BB3704454E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EE5-43AF-A328-BB3704454E4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E5-43AF-A328-BB3704454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EE5-43AF-A328-BB3704454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EE5-43AF-A328-BB3704454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EE5-43AF-A328-BB3704454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EE5-43AF-A328-BB3704454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EE5-43AF-A328-BB3704454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EE5-43AF-A328-BB3704454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EE5-43AF-A328-BB3704454E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EE5-43AF-A328-BB3704454E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EE5-43AF-A328-BB3704454E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EE5-43AF-A328-BB3704454E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EE5-43AF-A328-BB3704454E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EE5-43AF-A328-BB3704454E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EE5-43AF-A328-BB3704454E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EE5-43AF-A328-BB3704454E4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EE5-43AF-A328-BB3704454E4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E5-43AF-A328-BB3704454E4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E5-43AF-A328-BB3704454E4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E5-43AF-A328-BB3704454E4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E5-43AF-A328-BB3704454E4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E5-43AF-A328-BB3704454E4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E5-43AF-A328-BB3704454E4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E5-43AF-A328-BB3704454E4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E5-43AF-A328-BB3704454E4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E5-43AF-A328-BB3704454E4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E5-43AF-A328-BB3704454E4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E5-43AF-A328-BB3704454E4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EE5-43AF-A328-BB3704454E4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E5-43AF-A328-BB3704454E4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E5-43AF-A328-BB3704454E4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E5-43AF-A328-BB3704454E4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EE5-43AF-A328-BB3704454E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EE5-43AF-A328-BB3704454E4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EE5-43AF-A328-BB3704454E4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EE5-43AF-A328-BB3704454E4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EE5-43AF-A328-BB3704454E4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E5-43AF-A328-BB3704454E4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EE5-43AF-A328-BB3704454E4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E5-43AF-A328-BB3704454E4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EE5-43AF-A328-BB3704454E4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E5-43AF-A328-BB3704454E4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EE5-43AF-A328-BB3704454E4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E5-43AF-A328-BB3704454E4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EE5-43AF-A328-BB3704454E4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E5-43AF-A328-BB3704454E4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EE5-43AF-A328-BB3704454E4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E5-43AF-A328-BB3704454E4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EE5-43AF-A328-BB3704454E4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E5-43AF-A328-BB3704454E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EE5-43AF-A328-BB370445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38835</c:v>
                </c:pt>
                <c:pt idx="1">
                  <c:v>21414</c:v>
                </c:pt>
                <c:pt idx="2">
                  <c:v>652</c:v>
                </c:pt>
                <c:pt idx="3">
                  <c:v>65110</c:v>
                </c:pt>
                <c:pt idx="4">
                  <c:v>24100</c:v>
                </c:pt>
                <c:pt idx="5">
                  <c:v>23563</c:v>
                </c:pt>
                <c:pt idx="6">
                  <c:v>5893</c:v>
                </c:pt>
                <c:pt idx="7">
                  <c:v>5089</c:v>
                </c:pt>
                <c:pt idx="8">
                  <c:v>12942</c:v>
                </c:pt>
                <c:pt idx="9">
                  <c:v>30869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E-4D27-98AD-F026E2CFC75C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92954</c:v>
                </c:pt>
                <c:pt idx="1">
                  <c:v>58131</c:v>
                </c:pt>
                <c:pt idx="2">
                  <c:v>4579</c:v>
                </c:pt>
                <c:pt idx="3">
                  <c:v>221702</c:v>
                </c:pt>
                <c:pt idx="4">
                  <c:v>31028</c:v>
                </c:pt>
                <c:pt idx="5">
                  <c:v>66570</c:v>
                </c:pt>
                <c:pt idx="6">
                  <c:v>22489</c:v>
                </c:pt>
                <c:pt idx="7">
                  <c:v>9698</c:v>
                </c:pt>
                <c:pt idx="8">
                  <c:v>12212</c:v>
                </c:pt>
                <c:pt idx="9">
                  <c:v>13546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E-4D27-98AD-F026E2CFC75C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E-4D27-98AD-F026E2CF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-5.0906900187189352E-2</c:v>
                </c:pt>
                <c:pt idx="1">
                  <c:v>-4.5414666873096921E-2</c:v>
                </c:pt>
                <c:pt idx="2">
                  <c:v>-0.32168595763267094</c:v>
                </c:pt>
                <c:pt idx="3">
                  <c:v>9.3264832973992018E-2</c:v>
                </c:pt>
                <c:pt idx="4">
                  <c:v>-4.7054273559365756E-2</c:v>
                </c:pt>
                <c:pt idx="5">
                  <c:v>-6.6246056782334195E-3</c:v>
                </c:pt>
                <c:pt idx="6">
                  <c:v>-0.10409533549735428</c:v>
                </c:pt>
                <c:pt idx="7">
                  <c:v>-7.9913384202928484E-2</c:v>
                </c:pt>
                <c:pt idx="8">
                  <c:v>0.6233213232885686</c:v>
                </c:pt>
                <c:pt idx="9">
                  <c:v>0.16381219548206105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6E-4D27-98AD-F026E2CFC75C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-9.4657553927303351E-2</c:v>
                </c:pt>
                <c:pt idx="1">
                  <c:v>-0.16215971372922044</c:v>
                </c:pt>
                <c:pt idx="2">
                  <c:v>-0.23270750988142297</c:v>
                </c:pt>
                <c:pt idx="3">
                  <c:v>-1.5279921995612233E-2</c:v>
                </c:pt>
                <c:pt idx="4">
                  <c:v>0.85158745068570352</c:v>
                </c:pt>
                <c:pt idx="5">
                  <c:v>0.36399075945711812</c:v>
                </c:pt>
                <c:pt idx="6">
                  <c:v>0.35942244113082777</c:v>
                </c:pt>
                <c:pt idx="7">
                  <c:v>-0.51547567332754129</c:v>
                </c:pt>
                <c:pt idx="8">
                  <c:v>0.18465399784869119</c:v>
                </c:pt>
                <c:pt idx="9">
                  <c:v>-0.12673793829280455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E-4D27-98AD-F026E2CFC75C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0.33414501407224267</c:v>
                </c:pt>
                <c:pt idx="1">
                  <c:v>9.6956974701062029E-2</c:v>
                </c:pt>
                <c:pt idx="2">
                  <c:v>6.935049991447808E-3</c:v>
                </c:pt>
                <c:pt idx="3">
                  <c:v>0.29641585420845579</c:v>
                </c:pt>
                <c:pt idx="4">
                  <c:v>5.4326631524933527E-2</c:v>
                </c:pt>
                <c:pt idx="5">
                  <c:v>0.12433020789600535</c:v>
                </c:pt>
                <c:pt idx="6">
                  <c:v>2.44872572343767E-2</c:v>
                </c:pt>
                <c:pt idx="7">
                  <c:v>3.109576899752764E-2</c:v>
                </c:pt>
                <c:pt idx="8">
                  <c:v>1.0949915255555037E-2</c:v>
                </c:pt>
                <c:pt idx="9">
                  <c:v>2.0357326118393432E-2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E-4D27-98AD-F026E2CFC75C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0.16053352257735803</c:v>
                </c:pt>
                <c:pt idx="1">
                  <c:v>0.10097442476185277</c:v>
                </c:pt>
                <c:pt idx="2">
                  <c:v>5.6518455841544522E-3</c:v>
                </c:pt>
                <c:pt idx="3">
                  <c:v>0.44104593716734447</c:v>
                </c:pt>
                <c:pt idx="4">
                  <c:v>5.3803531948576573E-2</c:v>
                </c:pt>
                <c:pt idx="5">
                  <c:v>0.12033190490487758</c:v>
                </c:pt>
                <c:pt idx="6">
                  <c:v>3.6662390479569831E-2</c:v>
                </c:pt>
                <c:pt idx="7">
                  <c:v>1.6236773389378678E-2</c:v>
                </c:pt>
                <c:pt idx="8">
                  <c:v>3.6072822556432023E-2</c:v>
                </c:pt>
                <c:pt idx="9">
                  <c:v>2.8686846630455551E-2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6E-4D27-98AD-F026E2CF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3-4C70-9566-64024A1360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43-4C70-9566-64024A1360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43-4C70-9566-64024A1360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43-4C70-9566-64024A13609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43-4C70-9566-64024A1360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43-4C70-9566-64024A1360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43-4C70-9566-64024A1360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43-4C70-9566-64024A1360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43-4C70-9566-64024A1360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43-4C70-9566-64024A13609C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3-4C70-9566-64024A13609C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3-4C70-9566-64024A13609C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3-4C70-9566-64024A13609C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3-4C70-9566-64024A13609C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43-4C70-9566-64024A13609C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43-4C70-9566-64024A13609C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43-4C70-9566-64024A13609C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43-4C70-9566-64024A13609C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43-4C70-9566-64024A13609C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343-4C70-9566-64024A13609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43-4C70-9566-64024A13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8-476E-9A0B-D376600AFD4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8-476E-9A0B-D376600AFD4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8-476E-9A0B-D376600AFD4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8-476E-9A0B-D376600AFD4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8-476E-9A0B-D376600AFD4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8-476E-9A0B-D376600AFD4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38-476E-9A0B-D376600AFD4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38-476E-9A0B-D376600AFD4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38-476E-9A0B-D376600AFD4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38-476E-9A0B-D376600AF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D38-476E-9A0B-D376600AFD4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38-476E-9A0B-D376600AFD4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38-476E-9A0B-D376600AFD4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38-476E-9A0B-D376600AFD4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38-476E-9A0B-D376600AF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D38-476E-9A0B-D376600AFD4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D38-476E-9A0B-D376600AFD4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38-476E-9A0B-D376600AFD4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38-476E-9A0B-D376600AFD4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38-476E-9A0B-D376600AFD4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38-476E-9A0B-D376600AFD4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38-476E-9A0B-D376600AFD4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38-476E-9A0B-D376600AFD4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38-476E-9A0B-D376600AFD4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38-476E-9A0B-D376600AFD4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38-476E-9A0B-D376600AFD4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38-476E-9A0B-D376600AFD4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38-476E-9A0B-D376600AFD4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38-476E-9A0B-D376600AFD4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38-476E-9A0B-D376600AFD4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38-476E-9A0B-D376600AFD4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38-476E-9A0B-D376600AFD4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38-476E-9A0B-D376600AFD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D38-476E-9A0B-D376600AFD4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D38-476E-9A0B-D376600AFD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D38-476E-9A0B-D376600AFD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D38-476E-9A0B-D376600AFD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D38-476E-9A0B-D376600AFD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D38-476E-9A0B-D376600AFD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D38-476E-9A0B-D376600AFD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D38-476E-9A0B-D376600AFD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D38-476E-9A0B-D376600AFD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D38-476E-9A0B-D376600AFD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D38-476E-9A0B-D376600AFD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D38-476E-9A0B-D376600AFD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D38-476E-9A0B-D376600AFD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D38-476E-9A0B-D376600AFD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D38-476E-9A0B-D376600AFD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D38-476E-9A0B-D376600AFD4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D38-476E-9A0B-D376600AFD4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38-476E-9A0B-D376600AFD4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38-476E-9A0B-D376600AFD4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38-476E-9A0B-D376600AFD4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38-476E-9A0B-D376600AFD4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38-476E-9A0B-D376600AFD4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38-476E-9A0B-D376600AFD4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38-476E-9A0B-D376600AFD4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38-476E-9A0B-D376600AFD4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38-476E-9A0B-D376600AFD4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38-476E-9A0B-D376600AFD4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38-476E-9A0B-D376600AFD4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D38-476E-9A0B-D376600AFD4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D38-476E-9A0B-D376600AFD4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D38-476E-9A0B-D376600AFD4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D38-476E-9A0B-D376600AFD4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D38-476E-9A0B-D376600AFD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D38-476E-9A0B-D376600AFD4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D38-476E-9A0B-D376600AFD4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D38-476E-9A0B-D376600AFD4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D38-476E-9A0B-D376600AFD4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D38-476E-9A0B-D376600AFD4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D38-476E-9A0B-D376600AFD4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D38-476E-9A0B-D376600AFD4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D38-476E-9A0B-D376600AFD4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D38-476E-9A0B-D376600AFD4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D38-476E-9A0B-D376600AFD4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D38-476E-9A0B-D376600AFD4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D38-476E-9A0B-D376600AFD4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D38-476E-9A0B-D376600AFD4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D38-476E-9A0B-D376600AFD4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D38-476E-9A0B-D376600AFD4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D38-476E-9A0B-D376600AFD4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D38-476E-9A0B-D376600AFD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D38-476E-9A0B-D376600A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52174</c:v>
                </c:pt>
                <c:pt idx="1">
                  <c:v>20552</c:v>
                </c:pt>
                <c:pt idx="2">
                  <c:v>1592</c:v>
                </c:pt>
                <c:pt idx="3">
                  <c:v>20676</c:v>
                </c:pt>
                <c:pt idx="4">
                  <c:v>2599</c:v>
                </c:pt>
                <c:pt idx="5">
                  <c:v>19485</c:v>
                </c:pt>
                <c:pt idx="6">
                  <c:v>6489</c:v>
                </c:pt>
                <c:pt idx="7">
                  <c:v>13319</c:v>
                </c:pt>
                <c:pt idx="8">
                  <c:v>7189</c:v>
                </c:pt>
                <c:pt idx="9">
                  <c:v>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5-4FF6-8640-0076257892D6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68547</c:v>
                </c:pt>
                <c:pt idx="1">
                  <c:v>46357</c:v>
                </c:pt>
                <c:pt idx="2">
                  <c:v>12921</c:v>
                </c:pt>
                <c:pt idx="3">
                  <c:v>82735</c:v>
                </c:pt>
                <c:pt idx="4">
                  <c:v>18268</c:v>
                </c:pt>
                <c:pt idx="5">
                  <c:v>55716</c:v>
                </c:pt>
                <c:pt idx="6">
                  <c:v>10196</c:v>
                </c:pt>
                <c:pt idx="7">
                  <c:v>19153</c:v>
                </c:pt>
                <c:pt idx="8">
                  <c:v>28586</c:v>
                </c:pt>
                <c:pt idx="9">
                  <c:v>38509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5-4FF6-8640-0076257892D6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5-4FF6-8640-00762578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-0.20167184559499318</c:v>
                </c:pt>
                <c:pt idx="1">
                  <c:v>-1.9543973941368087E-2</c:v>
                </c:pt>
                <c:pt idx="2">
                  <c:v>-0.48107731599721382</c:v>
                </c:pt>
                <c:pt idx="3">
                  <c:v>0.14118571342237263</c:v>
                </c:pt>
                <c:pt idx="4">
                  <c:v>-0.19602583753010727</c:v>
                </c:pt>
                <c:pt idx="5">
                  <c:v>0.12098858496661635</c:v>
                </c:pt>
                <c:pt idx="6">
                  <c:v>-0.10092193016869355</c:v>
                </c:pt>
                <c:pt idx="7">
                  <c:v>-8.3067926695556848E-2</c:v>
                </c:pt>
                <c:pt idx="8">
                  <c:v>0.1812425662911914</c:v>
                </c:pt>
                <c:pt idx="9">
                  <c:v>-0.16193617076527567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5-4FF6-8640-0076257892D6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-0.46775275981131159</c:v>
                </c:pt>
                <c:pt idx="1">
                  <c:v>-1.691266912669076E-3</c:v>
                </c:pt>
                <c:pt idx="2">
                  <c:v>0.27617053673391712</c:v>
                </c:pt>
                <c:pt idx="3">
                  <c:v>0.50677454876238803</c:v>
                </c:pt>
                <c:pt idx="4">
                  <c:v>0.40290381125226871</c:v>
                </c:pt>
                <c:pt idx="5">
                  <c:v>0.25084114395577983</c:v>
                </c:pt>
                <c:pt idx="6">
                  <c:v>-0.37113260616038968</c:v>
                </c:pt>
                <c:pt idx="7">
                  <c:v>-0.23696558915537014</c:v>
                </c:pt>
                <c:pt idx="8">
                  <c:v>0.62661977937280211</c:v>
                </c:pt>
                <c:pt idx="9">
                  <c:v>0.118183078095766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5-4FF6-8640-0076257892D6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0.32215952667908404</c:v>
                </c:pt>
                <c:pt idx="1">
                  <c:v>0.10603703297907308</c:v>
                </c:pt>
                <c:pt idx="2">
                  <c:v>6.3958584419853181E-3</c:v>
                </c:pt>
                <c:pt idx="3">
                  <c:v>0.15351429823600307</c:v>
                </c:pt>
                <c:pt idx="4">
                  <c:v>6.0877068039881667E-2</c:v>
                </c:pt>
                <c:pt idx="5">
                  <c:v>0.11368193272707351</c:v>
                </c:pt>
                <c:pt idx="6">
                  <c:v>2.2490960885285415E-2</c:v>
                </c:pt>
                <c:pt idx="7">
                  <c:v>8.7463021803440344E-2</c:v>
                </c:pt>
                <c:pt idx="8">
                  <c:v>5.5795989920017532E-2</c:v>
                </c:pt>
                <c:pt idx="9">
                  <c:v>7.1584310288156025E-2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B5-4FF6-8640-0076257892D6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0.14741869787289066</c:v>
                </c:pt>
                <c:pt idx="1">
                  <c:v>0.12244078791405358</c:v>
                </c:pt>
                <c:pt idx="2">
                  <c:v>1.8062649511863968E-2</c:v>
                </c:pt>
                <c:pt idx="3">
                  <c:v>0.25434796663865</c:v>
                </c:pt>
                <c:pt idx="4">
                  <c:v>3.9565418848731708E-2</c:v>
                </c:pt>
                <c:pt idx="5">
                  <c:v>0.16825337815995345</c:v>
                </c:pt>
                <c:pt idx="6">
                  <c:v>2.469504967565354E-2</c:v>
                </c:pt>
                <c:pt idx="7">
                  <c:v>4.7310402793043251E-2</c:v>
                </c:pt>
                <c:pt idx="8">
                  <c:v>9.0965173164371457E-2</c:v>
                </c:pt>
                <c:pt idx="9">
                  <c:v>8.6940475420788352E-2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B5-4FF6-8640-00762578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8-4840-8DF8-8431B59F6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8-4840-8DF8-8431B59F6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106138</c:v>
                </c:pt>
                <c:pt idx="1">
                  <c:v>120397</c:v>
                </c:pt>
                <c:pt idx="2">
                  <c:v>120918</c:v>
                </c:pt>
                <c:pt idx="3">
                  <c:v>49521</c:v>
                </c:pt>
                <c:pt idx="4">
                  <c:v>109920</c:v>
                </c:pt>
                <c:pt idx="5">
                  <c:v>100131</c:v>
                </c:pt>
                <c:pt idx="6">
                  <c:v>99475</c:v>
                </c:pt>
                <c:pt idx="7">
                  <c:v>87491</c:v>
                </c:pt>
                <c:pt idx="8">
                  <c:v>96210</c:v>
                </c:pt>
                <c:pt idx="9">
                  <c:v>106794</c:v>
                </c:pt>
                <c:pt idx="10">
                  <c:v>126190</c:v>
                </c:pt>
                <c:pt idx="11">
                  <c:v>149348</c:v>
                </c:pt>
                <c:pt idx="12">
                  <c:v>161329</c:v>
                </c:pt>
                <c:pt idx="13">
                  <c:v>182156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0-4366-A119-229BC219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-0.11843318355108512</c:v>
                </c:pt>
                <c:pt idx="1">
                  <c:v>-4.3087050728592979E-3</c:v>
                </c:pt>
                <c:pt idx="2">
                  <c:v>1.4417519840067849</c:v>
                </c:pt>
                <c:pt idx="3">
                  <c:v>-0.54948144104803487</c:v>
                </c:pt>
                <c:pt idx="4">
                  <c:v>9.7761931869251306E-2</c:v>
                </c:pt>
                <c:pt idx="5">
                  <c:v>6.5946217642622873E-3</c:v>
                </c:pt>
                <c:pt idx="6">
                  <c:v>0.13697408876341566</c:v>
                </c:pt>
                <c:pt idx="7">
                  <c:v>-9.0624675189689197E-2</c:v>
                </c:pt>
                <c:pt idx="8">
                  <c:v>-9.9106691387156554E-2</c:v>
                </c:pt>
                <c:pt idx="9">
                  <c:v>-0.15370473096124893</c:v>
                </c:pt>
                <c:pt idx="10">
                  <c:v>-0.15506066368481664</c:v>
                </c:pt>
                <c:pt idx="11">
                  <c:v>-7.4264391398942586E-2</c:v>
                </c:pt>
                <c:pt idx="12">
                  <c:v>-0.11433606359384263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0-4366-A119-229BC219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75374</c:v>
                </c:pt>
                <c:pt idx="1">
                  <c:v>86811</c:v>
                </c:pt>
                <c:pt idx="2">
                  <c:v>126666</c:v>
                </c:pt>
                <c:pt idx="3">
                  <c:v>68476</c:v>
                </c:pt>
                <c:pt idx="4">
                  <c:v>113067</c:v>
                </c:pt>
                <c:pt idx="5">
                  <c:v>89686</c:v>
                </c:pt>
                <c:pt idx="6">
                  <c:v>64129</c:v>
                </c:pt>
                <c:pt idx="7">
                  <c:v>77235</c:v>
                </c:pt>
                <c:pt idx="8">
                  <c:v>84759</c:v>
                </c:pt>
                <c:pt idx="9">
                  <c:v>101989</c:v>
                </c:pt>
                <c:pt idx="10">
                  <c:v>86199</c:v>
                </c:pt>
                <c:pt idx="11">
                  <c:v>91473</c:v>
                </c:pt>
                <c:pt idx="12">
                  <c:v>100521</c:v>
                </c:pt>
                <c:pt idx="13">
                  <c:v>136324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E-422F-BC17-EC2B635A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-0.13174597689232936</c:v>
                </c:pt>
                <c:pt idx="1">
                  <c:v>-0.31464639287575202</c:v>
                </c:pt>
                <c:pt idx="2">
                  <c:v>0.84978678661136753</c:v>
                </c:pt>
                <c:pt idx="3">
                  <c:v>-0.39437678544579757</c:v>
                </c:pt>
                <c:pt idx="4">
                  <c:v>0.26069843676828053</c:v>
                </c:pt>
                <c:pt idx="5">
                  <c:v>0.39852484835253943</c:v>
                </c:pt>
                <c:pt idx="6">
                  <c:v>-0.16968990742539003</c:v>
                </c:pt>
                <c:pt idx="7">
                  <c:v>-8.8769334229993224E-2</c:v>
                </c:pt>
                <c:pt idx="8">
                  <c:v>-0.16893978762415551</c:v>
                </c:pt>
                <c:pt idx="9">
                  <c:v>0.18318077935938937</c:v>
                </c:pt>
                <c:pt idx="10">
                  <c:v>-5.765635761372212E-2</c:v>
                </c:pt>
                <c:pt idx="11">
                  <c:v>-9.0011042468737923E-2</c:v>
                </c:pt>
                <c:pt idx="12">
                  <c:v>-0.26263167160588008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E-422F-BC17-EC2B635A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2E51EC-9F14-475F-ACC8-F2FBCCC4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21D2E1-302C-4571-B5F5-7F3B58174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E00D0F-D234-43C4-8993-BF2CAF15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D06201-5399-4821-991A-9F033DF11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F55DB2-8E64-4ACE-99C3-8A154319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012DF4-9596-47D6-A7C0-FF032FD66D0A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DB2049A-ED49-B63A-173C-5F5A43B663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1288F96-0A5B-FDCF-34D0-87345A0410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BCE50-165B-4D76-B8A2-8F7D49DA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A7B1D5-39E3-44EE-A659-0515BADA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9E43F4-6272-4B66-B88A-466843304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6DD6FE-89F2-4D40-88C1-ED5A1240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5C31B7-B94A-4657-9592-074192B6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C4EE62-1B84-466F-A7DC-C60C635B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3924DAB-DB0F-42EE-878D-B59893CDDBA0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595D97A-5C6E-5351-2F2B-A8E9E4C1D4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13FC9A4-436E-45CC-D2D2-E611328B9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C8E20F-6D95-40E4-A299-47C0F011F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5ADA1B-725B-4243-9352-CC987F7A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3CA05D-922F-4B0E-87B2-D717BCE85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62937C-B064-473E-B4F1-D4710E5F2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0B6A213-64D0-47B1-A261-90DE65E84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6EC242-A792-4715-8D71-791665720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6130B45-060B-4FF7-B8AD-28A14BF8C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FF1DDED-5015-42E5-8FAE-0D2C4A4C9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FF0CC667-B8F8-45EC-A87D-A94296DB3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F35DC5B8-406D-458B-9E2B-FBE5BDFC2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019DFFA-B45D-494B-B1ED-9245E89DF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62B7C65-5EAB-4323-ACC0-A72DD22FE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C7FA1F0-7926-471F-A13B-1EBC270E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A1396F7-8A66-47BC-B48C-D584ABD52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38D1222-9AF0-4E7B-A26B-B8EE3469E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Adeje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37600-6E48-4FE0-BE46-CA6FED49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27CE9C-94D8-4658-A93D-C99027FC0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8DA674-A169-4ABB-B079-898E1F305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4B6ED3-EE7F-4A55-AD21-4216BF5B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9C1112-740C-475F-9ED7-333A574D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160EC82-B5D9-4218-AEC8-70D229979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BD19AF-7ED7-412C-8F50-A72F3F350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463AB28-EE37-4086-A7AB-8867986D0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E3DA31-7844-45A6-932E-2395DDDD8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Adeje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575D7-AA24-4D8C-9820-B5F2BF893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6C7647-878E-4980-AD35-50060F78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FE2C3A-B973-401B-891A-3FDCF511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9A5CB4-42ED-478B-9253-AE0E9A1EA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C7C15C4-4700-4655-907B-525E8FDFE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Adeje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Adeje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BB5458-DF7E-45B5-82C9-1E870EA7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DB2203-9F4D-4B14-90A7-F1A6C506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C053D-5DC9-401F-9BD2-B2129EC4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14379A-5116-4DF3-9F9F-4400EDEF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CFE0E85-DC68-4C30-9CC6-C83DDD1F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C1305F-F226-4BFA-B764-7E6C389A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F978946-90A6-4881-AC5C-AE49242C8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C43CA8-2D4D-4773-80E7-FB0702557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3848BD-87BB-4D44-8D26-B6C4C12F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F20BD1-FFD5-408B-ABB7-EE5319202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71D7B15-FA2A-451C-A3BC-E62E87E8C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68147F-5E95-4CDD-B0A9-5951E419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193240-FB9B-4B65-9260-699CE296E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F57EE2E-1EF8-47EC-A0CE-E41BAEDDD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1E73B-E8E0-4F8D-8849-B9057374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F40093-1E88-49C4-B8E7-CD8D794FF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571500</xdr:colOff>
      <xdr:row>3</xdr:row>
      <xdr:rowOff>228600</xdr:rowOff>
    </xdr:from>
    <xdr:to>
      <xdr:col>40</xdr:col>
      <xdr:colOff>243840</xdr:colOff>
      <xdr:row>27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917172F-3C28-4D7E-BBD7-4E778D47D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B5F18-A9EC-407E-90AE-BBBEEC8A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AF2C8F-FA81-4D48-A6B6-C6DC59F5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A64F8D-45B6-4FEC-8C83-3ADA920B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58E686-A72E-4E1B-8920-D43E3716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2CA45DC-BE5C-4AD7-8584-F0C3E38F416D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D86A30D-8CA4-E746-22A4-94B388D755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5F962C7-FF49-83DE-C2C6-26A3A4945D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B0FFA-B0A1-4509-A75F-E29B79D5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8C1C1-AD39-4B29-9DDF-CAD7337C1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86EC878-61EA-41F3-B9FB-6E997385E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0CA24-C364-4C83-B91B-2A12A7B5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4BF9A6-A4BA-460C-B373-3CF76AD0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190499</xdr:colOff>
      <xdr:row>1</xdr:row>
      <xdr:rowOff>28575</xdr:rowOff>
    </xdr:from>
    <xdr:to>
      <xdr:col>41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E8C69F5-96CB-424E-8B8F-9105DB02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B8E7BF-A40C-4B96-8D18-611882973AE8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D4B1236-677A-A948-F6F5-19D8372ACB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B3C9DD9-3B24-E4D4-FADD-C15D4F6FE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308A67-984A-40E7-9924-7BE26E63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2C692B-D1FB-49DD-8772-4C6212E0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6F47AC-8FCE-4929-829C-9D284636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407ECE-46A8-4D97-A784-4159B217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8FDCE5-3D46-4D31-83D4-6698A2EED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1A16DF2-F4AF-4DA7-A331-D128E4BB5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96BBA34-63B8-4E93-AD90-E50E33D4B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90D300F-73A7-46A6-B95E-FA70402DB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3FE97DB-2820-4152-8886-DCC5B1298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2292B07-EA25-4155-B468-C433F20AC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B48FBDE-91BF-4C86-90B5-EAEC43E8D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AE8AA56-A363-4123-A822-120FF2F47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E9DB3D-4F79-42D9-B06A-40EAD2DB6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CE590E9-0FEE-422F-B9EA-6F4EB135D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Adeje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Adeje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Adeje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Adeje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Adeje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Adeje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Adeje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Adeje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Adeje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Adeje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Adeje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Adeje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9479EB-6DE9-4640-B566-407B38B46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027EAC-A0A4-4C37-8C8F-0DD21CDC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76DEEE-5CD8-4268-8634-EFD6944D5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C32F54-60E2-4ECE-981A-9FF6D681B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9AA1D5-16DD-4EA5-9F7F-A631867E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15073CE-CB40-4CB1-AA86-6B22CFC46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F11F80C-B0F6-42A6-AEC8-FDF2F6D91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Adeje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Adeje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Adeje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Adeje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11ECB5-3883-4FBA-85C0-917D9265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A05C8-F915-45BD-9F0C-E62DD168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A27ED8-80B4-4262-96ED-927F3BA0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57D786-31AB-4236-843E-0E35BD84C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DFD9AC-E967-48F3-A045-0D8FEE7C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A7D35D-1101-4730-8D23-13CC600D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2EE1563-71A2-4DE3-9EEC-5D99E2FEF6EA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A085F3E-0AFC-42D6-9243-F4E3FE9880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91D53B8-BD95-7F4D-A570-F943165403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D8CBAE-A1FF-4F23-A411-E685F3F11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E33819-3706-478B-A565-0AED12DE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16E0C1-3D83-4B0B-82AC-3EACF3538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7149F97-A205-4FF3-9CCB-9B11CEECB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366620-2351-4461-A507-751A3CEB3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306DE4E-EFE2-4AEF-93F0-10988F10C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79F27CE-147F-45B4-81FE-9E2B4A25A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75119B-381C-4252-A411-F4A847DEE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C55529AC-AAF1-4686-9ECE-395C6577A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87FD9B5-9B9E-4DFD-BB76-4509BDCB7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6960CE6-DBBC-4AA6-A991-4EDCE0C00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070A88-EC61-4837-9661-E24C36F08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C3E66E1-EA5A-4301-944A-918DE7286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445C632-1555-4B78-9B99-4DFF88BE6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70EFB37-E586-4B92-B472-7A4A9C11C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Adeje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Adeje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D22B48-9BCC-4823-BB77-4A50FD601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DEFAA6-E3E5-4DEE-892F-484FA290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E2231D-6D5A-451A-BCBA-D2FB0EC5A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1887616-4598-487B-982F-90DD2972C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92F41A-CB2C-4F2C-AD85-04C17B5E7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933DC9B-DD24-4F1A-93DE-8BA9E97D7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9034753-202A-47F0-834E-484539643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Adeje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Adeje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Adeje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7137018-60E5-4177-B4B5-8768355ED070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DE771B-4720-6987-E328-CF04284ADD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C2082F4-C979-E640-6275-889A729FEF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3C4443-0B79-41FB-AA87-873D82F4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917A116C-952A-4A87-8D66-6BFF61471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29ABA95-DD6A-4095-AB31-09393D783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2B0728-605B-4C0A-946C-BE747A48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0AF9B2-8B2C-4FF6-9090-6DBA93BB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E7F2607-9473-4CED-8A23-54E36EA46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EC40718-DD75-4D3C-A2A0-E1D6D6E83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Adeje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Adeje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Adeje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33D7231-DFAE-4967-B750-BE516B07AA3F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4F0FEAB-055B-3F29-0995-C50A116CED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D35A77A-E155-32BE-B631-A630DDB2B1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FFE7C0-3114-4F15-BE73-848F5A94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30CD6A-0AC0-4464-AA34-1C093D5BD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292CDE4-3143-422D-B780-42F7AE80638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1FBD6EC-C411-FB37-E549-0511FEF05B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EE8753F-A4C0-A8F2-9C8E-D80D8E1FA9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C83CFE-1919-45FF-89FA-AF95E38A8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DF2BA5-700A-4EED-B8CE-6FAD4E4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69E704-6963-43FA-BBEF-F9DFB9DB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F4BE138-E0F0-4BAB-BE78-9622BBA67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454E183-B765-467B-AFBF-B461808C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-20,2%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54.723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38,3%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Adeje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Adeje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54.723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38,3%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01A7C5C-D2D9-46C1-ABAC-009A487BA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909AF2-616E-4606-85BA-66B12D5E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F3C2A4B-5B65-4AA3-AA63-A4F63D86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760EF2-2109-48F5-9D74-3898280FD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Adeje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113.009 viajeros 
cuota: 79,1%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29.936 viajeros
cuota: 20,9%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469FFBB-F75A-4BE6-93AC-72CE7639F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291A97-93BC-4108-9337-95FB84E5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0883C4C-E906-4490-89B1-04AF115D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4FC08E-748C-45BF-97FB-EF3CE79EB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73.413 viajeros 
cuota: 83,2%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14.809 viajeros
cuota: 16,8%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B6585A8-8670-4BC5-8D6F-2EAF7A745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CEB59A-690C-496B-9C28-A979413D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FECF926-B321-4E26-92E0-C714BE2E3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E015AE0-A251-4302-81F0-DE2F64376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Adeje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39.596 viajeros 
cuota: 72,4%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15.127 viajeros
cuota: 27,6%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D043340-D42F-4A7D-AF0A-D80CB7B3E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1B1E2A-304B-4E81-B2DE-A058AEE5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37CF7BE-6F21-40F9-96DA-72B0CEC7E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EDE5739-10EA-4567-A5B6-C05E9D301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F823DF-6A45-4259-B838-57209C0CF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53256ED-A5FD-4DDA-A481-D72459C3F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D9E6E4-0A0E-4971-A90F-AAAC3ECB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8FE1502-6A69-43E0-88B5-78494482B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4AF6EC8-7BC1-4444-9711-7ECE514A5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ECC5A7-5470-4178-AB74-AB9DE27C6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2BC8E31-5A8D-4B11-8C22-669543278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1A1651-5680-498A-8516-E33205F3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970D198-DC4D-4A3B-BDEB-846E74AF0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B37874F-084A-4F1B-AAB8-3B6BC16F6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AC7A421-18E1-46D3-BD8F-8931F0E03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CA3197-73AA-4A63-95A5-9E1734487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D41D03-692D-4C6A-9C93-124CA6CD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CBD6-9D3F-46DB-BE08-230EA29D1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Adeje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15CED9-058D-48A9-B433-505358940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973435-3C4D-46B1-B4DE-CC2FA8F8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F7D519-E207-4AE3-A858-23EB94C19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Adeje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3E7ED6-0ABF-4B2C-811C-B82761D40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76598-3851-4EB9-BE8D-808637BE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375AF6-7913-4891-A538-43E061849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Adeje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D9C9-0AFC-4672-BFD9-5157CCD22FEF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44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221</v>
      </c>
    </row>
    <row r="49" spans="2:2" ht="15.75" x14ac:dyDescent="0.25">
      <c r="B49" s="6" t="s">
        <v>222</v>
      </c>
    </row>
    <row r="50" spans="2:2" ht="15.75" x14ac:dyDescent="0.25">
      <c r="B50" s="6" t="s">
        <v>223</v>
      </c>
    </row>
    <row r="51" spans="2:2" ht="15.75" x14ac:dyDescent="0.25">
      <c r="B51" s="6" t="s">
        <v>224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62ED620A-6D06-4E1F-80A7-AF56C199096A}"/>
    <hyperlink ref="B19" location="'Viajeros entr evol mensu TF'!A1" tooltip="Evolución mensual de viajeros entrentrados en Tenerife según lugar de residencia" display="Evolución mensual de viajeros entrados en Tenerife según lugar de residencia" xr:uid="{BD1CBBE6-9364-4DDE-ADB2-042B16840720}"/>
    <hyperlink ref="B14" location="'Establecim aloj islas cat y tip'!A1" tooltip="Establecimientos alojativos Canarias e islas" display="Establecimientos alojativos Canarias e islas" xr:uid="{536966DD-4E61-4631-A073-82D2B31A9A28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4027530A-F825-48CD-B80F-E0E9B19B75E3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5CCE73F9-DA27-4635-98BF-6D880332CDFB}"/>
    <hyperlink ref="B37" location="'Pernoctaciones lugar reside'!A1" tooltip="Pernoctaciones registradas en establecimientos alojativos de Canarias e islas según tipología y categoría" display="'Pernoctaciones lugar reside'!A1" xr:uid="{0E659A53-C508-4F5B-AE6A-E5A478AF1E51}"/>
    <hyperlink ref="B8" location="'Resumen indicadores (aloj)'!A1" tooltip="Resumen indicadores Tenerife" display="'Resumen indicadores (aloj)'!A1" xr:uid="{CA52714F-A5CD-4EBD-A512-318F232824E1}"/>
    <hyperlink ref="B9" location="'Resumen indicadores municipios '!A1" tooltip="Resumen indicadores municipios Tenerife" display="Resumen indicadores municipios Tenerife" xr:uid="{8C39A7C6-8E04-4807-BAF2-679F01EC3113}"/>
    <hyperlink ref="B20" location="'Viajeros entr evol mensu TF cat'!A1" tooltip="Evolución mensual de viajeros entrentrados en Tenerife según lugar de residencia" display="'Viajeros entr evol mensu TF cat'!A1" xr:uid="{37DC7FBF-5D5F-4C9C-8F01-34906F2E5AA4}"/>
    <hyperlink ref="B21" location="'Viajeros entr evol anual TF cat'!A1" tooltip="Evolución mensual de viajeros entrentrados en Tenerife según lugar de residencia" display="'Viajeros entr evol anual TF cat'!A1" xr:uid="{DDBD708E-57E9-4834-B385-E7D278A67EC6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0DA77D1F-C23C-4FD2-BF74-54D78DA9AECF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A8464BE5-C5AD-4C47-B5ED-B1CD802197DF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C19CF579-6EA7-42C1-AEB4-B29F4967AEFA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729AC1B3-CB6E-4EA4-A98C-6DB833BC1BB0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DE179E63-8C56-4167-8108-08E35DC6F28D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2728B39B-67E4-4CEC-B016-0EE467562FFB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E067BD91-9E15-4967-B2FB-8B1CFA124FAA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BF9F5E0B-F8CD-4CB9-8FC5-E04CE6B0D416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FC811E6F-262E-46DF-AE66-2684BF9BA7E9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C91EB427-FA55-49B9-9E2E-39E21F47CF7E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AFE3FA74-48D5-4FC5-AC5B-4335D5990DB0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6EC5BFF0-3228-4001-89F7-443ADCAB636E}"/>
    <hyperlink ref="B35" location="'Pernoctaciones evol mensu TF'!A1" tooltip="Evolución mensual de pernoctaciones en Tenerife según lugar de residencia" display="'Pernoctaciones evol mensu TF'!A1" xr:uid="{286F1CC1-6CE3-40A6-82C3-517C68D7C523}"/>
    <hyperlink ref="B36" location="'Pernocta evol mensu TF cat'!A1" tooltip="Evolución mensual de pernoctaciones en Tenerife según lugar de residencia" display="'Pernocta evol mensu TF cat'!A1" xr:uid="{06B14830-31EB-4887-AA35-B8E51658CF52}"/>
    <hyperlink ref="B38" location="'Pernoctaciones lugar residen ac'!A1" tooltip="Pernoctaciones registradas en establecimientos alojativos de Canarias e islas según tipología y categoría" display="'Pernoctaciones lugar residen ac'!A1" xr:uid="{61D950AA-CE8E-4FAA-B735-F073E68E7B74}"/>
    <hyperlink ref="B39" location="'Pernoctaciones lugar reside año'!A1" tooltip="Pernoctaciones registradas en establecimientos alojativos de Canarias e islas según tipología y categoría" display="'Pernoctaciones lugar reside año'!A1" xr:uid="{64AF632D-3E30-4C50-86E9-FFE8AAF7AE04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27AA8227-54BF-4A25-8D42-6A5B31385DBE}"/>
    <hyperlink ref="B41" location="'EM evol menusual lugar resd'!A1" tooltip="Evolución mensual de estancia media en Tenerife según lugar de residencia" display="'EM evol menusual lugar resd'!A1" xr:uid="{43CDB495-3170-43D4-BCB6-7E509CA74601}"/>
    <hyperlink ref="B42" location="'EM evol mensu TF cat '!A1" tooltip="Evolución mensual de estancia media en Tenerife según lugar de residencia" display="'EM evol mensu TF cat '!A1" xr:uid="{AB433D7D-FD44-48B3-8A2B-68AE9CE911D4}"/>
    <hyperlink ref="B44" location="'tasa de ocupación evol mens'!A1" tooltip="Evolución mensual de estancia media en Tenerife según lugar de residencia" display="'tasa de ocupación evol mens'!A1" xr:uid="{0EC8F12D-2044-4209-BF41-B5C8FE34DF6E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4136E99B-7319-449F-80EE-6507C1698B72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DF3D8F4F-59CC-41BB-A587-30E1EDADDA70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91622D8B-7FBF-4A54-B9F8-918383715D99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44E165AC-0273-47F5-BE21-2600B9D2C422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A72339CA-F15E-4883-B043-7F16D960248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E2EC-F8D0-4DCD-A067-78096A79A0AA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4" x14ac:dyDescent="0.25">
      <c r="B7" s="271" t="s">
        <v>44</v>
      </c>
      <c r="C7" s="274" t="s">
        <v>8</v>
      </c>
      <c r="D7" s="15" t="s">
        <v>30</v>
      </c>
      <c r="E7" s="16">
        <v>158662</v>
      </c>
      <c r="F7" s="16">
        <v>139108</v>
      </c>
      <c r="G7" s="16">
        <v>159273</v>
      </c>
      <c r="H7" s="16">
        <v>172251</v>
      </c>
      <c r="I7" s="16">
        <v>172855</v>
      </c>
      <c r="J7" s="17">
        <f>I7/H7-1</f>
        <v>3.5065108475422768E-3</v>
      </c>
      <c r="K7" s="16">
        <f>I7-H7</f>
        <v>604</v>
      </c>
      <c r="L7" s="17">
        <f>I7/E7-1</f>
        <v>8.9454311681435916E-2</v>
      </c>
      <c r="M7" s="16">
        <f>I7-E7</f>
        <v>14193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127037</v>
      </c>
      <c r="F8" s="20">
        <v>122247</v>
      </c>
      <c r="G8" s="20">
        <v>135198</v>
      </c>
      <c r="H8" s="20">
        <v>143593</v>
      </c>
      <c r="I8" s="20">
        <v>140283</v>
      </c>
      <c r="J8" s="21">
        <f t="shared" ref="J8:J20" si="0">I8/H8-1</f>
        <v>-2.3051262944572493E-2</v>
      </c>
      <c r="K8" s="20">
        <f t="shared" ref="K8:K17" si="1">I8-H8</f>
        <v>-3310</v>
      </c>
      <c r="L8" s="21">
        <f t="shared" ref="L8:L20" si="2">I8/E8-1</f>
        <v>0.10426883506380036</v>
      </c>
      <c r="M8" s="20">
        <f t="shared" ref="M8:M17" si="3">I8-E8</f>
        <v>13246</v>
      </c>
      <c r="N8" s="22">
        <f>I8/$I$7</f>
        <v>0.81156460617280379</v>
      </c>
    </row>
    <row r="9" spans="2:14" x14ac:dyDescent="0.25">
      <c r="B9" s="272"/>
      <c r="C9" s="276"/>
      <c r="D9" s="23" t="s">
        <v>32</v>
      </c>
      <c r="E9" s="24">
        <v>31625</v>
      </c>
      <c r="F9" s="24">
        <v>16861</v>
      </c>
      <c r="G9" s="24">
        <v>24075</v>
      </c>
      <c r="H9" s="24">
        <v>28658</v>
      </c>
      <c r="I9" s="24">
        <v>32572</v>
      </c>
      <c r="J9" s="25">
        <f>IFERROR(I9/H9-1,"-")</f>
        <v>0.13657617419219759</v>
      </c>
      <c r="K9" s="24">
        <f>IFERROR(I9-H9,"-")</f>
        <v>3914</v>
      </c>
      <c r="L9" s="25">
        <f>IFERROR(I9/E9-1,"-")</f>
        <v>2.9944664031620549E-2</v>
      </c>
      <c r="M9" s="24">
        <f>IFERROR(I9-E9,"-")</f>
        <v>947</v>
      </c>
      <c r="N9" s="25">
        <f>IFERROR(I9/$I$7,"-")</f>
        <v>0.18843539382719621</v>
      </c>
    </row>
    <row r="10" spans="2:14" x14ac:dyDescent="0.25">
      <c r="B10" s="272"/>
      <c r="C10" s="277" t="s">
        <v>33</v>
      </c>
      <c r="D10" s="26" t="s">
        <v>30</v>
      </c>
      <c r="E10" s="27">
        <v>186207</v>
      </c>
      <c r="F10" s="27">
        <v>157938</v>
      </c>
      <c r="G10" s="27">
        <v>186101</v>
      </c>
      <c r="H10" s="27">
        <v>202954</v>
      </c>
      <c r="I10" s="27">
        <v>203516</v>
      </c>
      <c r="J10" s="28">
        <f t="shared" si="0"/>
        <v>2.7691003872798436E-3</v>
      </c>
      <c r="K10" s="27">
        <f t="shared" si="1"/>
        <v>562</v>
      </c>
      <c r="L10" s="28">
        <f t="shared" si="2"/>
        <v>9.2955689098691341E-2</v>
      </c>
      <c r="M10" s="27">
        <f t="shared" si="3"/>
        <v>17309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147764</v>
      </c>
      <c r="F11" s="29">
        <v>138912</v>
      </c>
      <c r="G11" s="29">
        <v>157325</v>
      </c>
      <c r="H11" s="29">
        <v>168511</v>
      </c>
      <c r="I11" s="29">
        <v>164990</v>
      </c>
      <c r="J11" s="30">
        <f t="shared" si="0"/>
        <v>-2.0894778382420154E-2</v>
      </c>
      <c r="K11" s="29">
        <f t="shared" si="1"/>
        <v>-3521</v>
      </c>
      <c r="L11" s="30">
        <f t="shared" si="2"/>
        <v>0.11657778619961556</v>
      </c>
      <c r="M11" s="29">
        <f t="shared" si="3"/>
        <v>17226</v>
      </c>
      <c r="N11" s="31">
        <f>I11/$I$10</f>
        <v>0.81069793038385185</v>
      </c>
    </row>
    <row r="12" spans="2:14" x14ac:dyDescent="0.25">
      <c r="B12" s="272"/>
      <c r="C12" s="279"/>
      <c r="D12" s="32" t="s">
        <v>32</v>
      </c>
      <c r="E12" s="33">
        <v>38443</v>
      </c>
      <c r="F12" s="33">
        <v>19026</v>
      </c>
      <c r="G12" s="33">
        <v>28776</v>
      </c>
      <c r="H12" s="33">
        <v>34443</v>
      </c>
      <c r="I12" s="33">
        <v>38526</v>
      </c>
      <c r="J12" s="34">
        <f>IFERROR(I12/H12-1,"-")</f>
        <v>0.11854368086403633</v>
      </c>
      <c r="K12" s="33">
        <f>IFERROR(I12-H12,"-")</f>
        <v>4083</v>
      </c>
      <c r="L12" s="34">
        <f>IFERROR(I12/E12-1,"-")</f>
        <v>2.1590406575968668E-3</v>
      </c>
      <c r="M12" s="33">
        <f>IFERROR(I12-E12,"-")</f>
        <v>83</v>
      </c>
      <c r="N12" s="34">
        <f>IFERROR(I12/$I$10,"-")</f>
        <v>0.18930206961614812</v>
      </c>
    </row>
    <row r="13" spans="2:14" x14ac:dyDescent="0.25">
      <c r="B13" s="272"/>
      <c r="C13" s="274" t="s">
        <v>21</v>
      </c>
      <c r="D13" s="15" t="s">
        <v>30</v>
      </c>
      <c r="E13" s="16">
        <v>1159119</v>
      </c>
      <c r="F13" s="16">
        <v>953288</v>
      </c>
      <c r="G13" s="16">
        <v>1125132</v>
      </c>
      <c r="H13" s="16">
        <v>1207802</v>
      </c>
      <c r="I13" s="16">
        <v>1223794</v>
      </c>
      <c r="J13" s="17">
        <f t="shared" si="0"/>
        <v>1.3240580823677961E-2</v>
      </c>
      <c r="K13" s="16">
        <f t="shared" si="1"/>
        <v>15992</v>
      </c>
      <c r="L13" s="17">
        <f t="shared" si="2"/>
        <v>5.5796686966566922E-2</v>
      </c>
      <c r="M13" s="16">
        <f t="shared" si="3"/>
        <v>64675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904906</v>
      </c>
      <c r="F14" s="20">
        <v>827285</v>
      </c>
      <c r="G14" s="20">
        <v>941161</v>
      </c>
      <c r="H14" s="20">
        <v>991862</v>
      </c>
      <c r="I14" s="20">
        <v>982291</v>
      </c>
      <c r="J14" s="21">
        <f t="shared" si="0"/>
        <v>-9.6495278577060084E-3</v>
      </c>
      <c r="K14" s="20">
        <f t="shared" si="1"/>
        <v>-9571</v>
      </c>
      <c r="L14" s="21">
        <f t="shared" si="2"/>
        <v>8.5517169739177223E-2</v>
      </c>
      <c r="M14" s="20">
        <f t="shared" si="3"/>
        <v>77385</v>
      </c>
      <c r="N14" s="22">
        <f>I14/$I$13</f>
        <v>0.80266041506985653</v>
      </c>
    </row>
    <row r="15" spans="2:14" x14ac:dyDescent="0.25">
      <c r="B15" s="272"/>
      <c r="C15" s="276"/>
      <c r="D15" s="23" t="s">
        <v>32</v>
      </c>
      <c r="E15" s="24">
        <v>254213</v>
      </c>
      <c r="F15" s="24">
        <v>126003</v>
      </c>
      <c r="G15" s="24">
        <v>183971</v>
      </c>
      <c r="H15" s="24">
        <v>215940</v>
      </c>
      <c r="I15" s="24">
        <v>241503</v>
      </c>
      <c r="J15" s="25">
        <f>IFERROR(I15/H15-1,"-")</f>
        <v>0.11838010558488476</v>
      </c>
      <c r="K15" s="24">
        <f>IFERROR(I15-H15,"-")</f>
        <v>25563</v>
      </c>
      <c r="L15" s="25">
        <f>IFERROR(I15/E15-1,"-")</f>
        <v>-4.9997443089063065E-2</v>
      </c>
      <c r="M15" s="24">
        <f>IFERROR(I15-E15,"-")</f>
        <v>-12710</v>
      </c>
      <c r="N15" s="25">
        <f>IFERROR(I15/$I$13,"-")</f>
        <v>0.19733958493014347</v>
      </c>
    </row>
    <row r="16" spans="2:14" x14ac:dyDescent="0.25">
      <c r="B16" s="272"/>
      <c r="C16" s="277" t="s">
        <v>22</v>
      </c>
      <c r="D16" s="26" t="s">
        <v>30</v>
      </c>
      <c r="E16" s="35">
        <v>7.3055867189371115</v>
      </c>
      <c r="F16" s="35">
        <v>6.852862524082008</v>
      </c>
      <c r="G16" s="35">
        <v>7.0641728353204876</v>
      </c>
      <c r="H16" s="35">
        <v>7.0118722097404369</v>
      </c>
      <c r="I16" s="35">
        <v>7.0798877672037257</v>
      </c>
      <c r="J16" s="36">
        <f t="shared" si="0"/>
        <v>9.7000566223677254E-3</v>
      </c>
      <c r="K16" s="37">
        <f t="shared" si="1"/>
        <v>6.80155574632888E-2</v>
      </c>
      <c r="L16" s="36">
        <f t="shared" si="2"/>
        <v>-3.0894021304044283E-2</v>
      </c>
      <c r="M16" s="37">
        <f t="shared" si="3"/>
        <v>-0.22569895173338583</v>
      </c>
      <c r="N16" s="38"/>
    </row>
    <row r="17" spans="2:14" x14ac:dyDescent="0.25">
      <c r="B17" s="272"/>
      <c r="C17" s="278"/>
      <c r="D17" s="4" t="s">
        <v>31</v>
      </c>
      <c r="E17" s="39">
        <f>E14/E8</f>
        <v>7.1231688405740057</v>
      </c>
      <c r="F17" s="39">
        <f t="shared" ref="F17:I17" si="4">F14/F8</f>
        <v>6.7673235335018447</v>
      </c>
      <c r="G17" s="39">
        <f t="shared" si="4"/>
        <v>6.9613529785943582</v>
      </c>
      <c r="H17" s="39">
        <f t="shared" si="4"/>
        <v>6.9074537059605969</v>
      </c>
      <c r="I17" s="39">
        <f t="shared" si="4"/>
        <v>7.0022098187235802</v>
      </c>
      <c r="J17" s="40">
        <f t="shared" si="0"/>
        <v>1.3717951186732691E-2</v>
      </c>
      <c r="K17" s="41">
        <f t="shared" si="1"/>
        <v>9.4756112762983236E-2</v>
      </c>
      <c r="L17" s="40">
        <f t="shared" si="2"/>
        <v>-1.6981069037902863E-2</v>
      </c>
      <c r="M17" s="41">
        <f t="shared" si="3"/>
        <v>-0.12095902185042551</v>
      </c>
      <c r="N17" s="42"/>
    </row>
    <row r="18" spans="2:14" x14ac:dyDescent="0.25">
      <c r="B18" s="272"/>
      <c r="C18" s="279"/>
      <c r="D18" s="32" t="s">
        <v>32</v>
      </c>
      <c r="E18" s="43">
        <f>IFERROR(E15/E9,"-")</f>
        <v>8.0383557312252965</v>
      </c>
      <c r="F18" s="43">
        <f t="shared" ref="F18:I18" si="5">IFERROR(F15/F9,"-")</f>
        <v>7.4730443034220979</v>
      </c>
      <c r="G18" s="43">
        <f t="shared" si="5"/>
        <v>7.6415784008307375</v>
      </c>
      <c r="H18" s="43">
        <f t="shared" si="5"/>
        <v>7.5350687417126112</v>
      </c>
      <c r="I18" s="43">
        <f t="shared" si="5"/>
        <v>7.4144357116541819</v>
      </c>
      <c r="J18" s="34">
        <f>IFERROR(I18/H18-1,"-")</f>
        <v>-1.6009546056378943E-2</v>
      </c>
      <c r="K18" s="33">
        <f>IFERROR(I18-H18,"-")</f>
        <v>-0.12063303005842929</v>
      </c>
      <c r="L18" s="34">
        <f>IFERROR(I18/E18-1,"-")</f>
        <v>-7.7617866194634066E-2</v>
      </c>
      <c r="M18" s="33">
        <f>IFERROR(I18-E18,"-")</f>
        <v>-0.62392001957111454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0.79150000000000009</v>
      </c>
      <c r="F19" s="18">
        <v>0.76</v>
      </c>
      <c r="G19" s="18">
        <v>0.8234999999999999</v>
      </c>
      <c r="H19" s="18">
        <v>0.83819999999999995</v>
      </c>
      <c r="I19" s="18">
        <v>0.8397</v>
      </c>
      <c r="J19" s="17">
        <f t="shared" si="0"/>
        <v>1.7895490336437003E-3</v>
      </c>
      <c r="K19" s="44">
        <f>(I19-H19)*100</f>
        <v>0.15000000000000568</v>
      </c>
      <c r="L19" s="17">
        <f t="shared" si="2"/>
        <v>6.089703095388499E-2</v>
      </c>
      <c r="M19" s="44">
        <f>(I19-E19)*100</f>
        <v>4.8199999999999914</v>
      </c>
      <c r="N19" s="18"/>
    </row>
    <row r="20" spans="2:14" x14ac:dyDescent="0.25">
      <c r="B20" s="272"/>
      <c r="C20" s="281"/>
      <c r="D20" s="19" t="s">
        <v>31</v>
      </c>
      <c r="E20" s="22">
        <v>0.8456999999999999</v>
      </c>
      <c r="F20" s="22">
        <v>0.79830000000000001</v>
      </c>
      <c r="G20" s="22">
        <v>0.88470000000000004</v>
      </c>
      <c r="H20" s="22">
        <v>0.89749999999999996</v>
      </c>
      <c r="I20" s="22">
        <v>0.8952</v>
      </c>
      <c r="J20" s="21">
        <f t="shared" si="0"/>
        <v>-2.5626740947074511E-3</v>
      </c>
      <c r="K20" s="45">
        <f>(I20-H20)*100</f>
        <v>-0.22999999999999687</v>
      </c>
      <c r="L20" s="21">
        <f t="shared" si="2"/>
        <v>5.8531394111387192E-2</v>
      </c>
      <c r="M20" s="45">
        <f>(I20-E20)*100</f>
        <v>4.9500000000000099</v>
      </c>
      <c r="N20" s="22"/>
    </row>
    <row r="21" spans="2:14" x14ac:dyDescent="0.25">
      <c r="B21" s="272"/>
      <c r="C21" s="282"/>
      <c r="D21" s="23" t="s">
        <v>32</v>
      </c>
      <c r="E21" s="25">
        <v>0.64439999999999997</v>
      </c>
      <c r="F21" s="25">
        <v>0.57779999999999998</v>
      </c>
      <c r="G21" s="25">
        <v>0.60840000000000005</v>
      </c>
      <c r="H21" s="25">
        <v>0.64300000000000002</v>
      </c>
      <c r="I21" s="25">
        <v>0.67059999999999997</v>
      </c>
      <c r="J21" s="25">
        <f>IFERROR(I21/H21-1,"-")</f>
        <v>4.2923794712286023E-2</v>
      </c>
      <c r="K21" s="24">
        <f>IFERROR(I21-H21,"-")</f>
        <v>2.7599999999999958E-2</v>
      </c>
      <c r="L21" s="25">
        <f>IFERROR(I21/E21-1,"-")</f>
        <v>4.0657976412166397E-2</v>
      </c>
      <c r="M21" s="24">
        <f>IFERROR(I21-E21,"-")</f>
        <v>2.6200000000000001E-2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47242</v>
      </c>
      <c r="F22" s="27">
        <v>40464</v>
      </c>
      <c r="G22" s="27">
        <v>44073</v>
      </c>
      <c r="H22" s="27">
        <v>46483</v>
      </c>
      <c r="I22" s="27">
        <v>47015</v>
      </c>
      <c r="J22" s="36">
        <f>I22/H22-1</f>
        <v>1.1445044424843509E-2</v>
      </c>
      <c r="K22" s="27">
        <f>I22-H22</f>
        <v>532</v>
      </c>
      <c r="L22" s="36">
        <f>I22/E22-1</f>
        <v>-4.8050463570551427E-3</v>
      </c>
      <c r="M22" s="27">
        <f>I22-E22</f>
        <v>-227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34517</v>
      </c>
      <c r="F23" s="29">
        <v>33429</v>
      </c>
      <c r="G23" s="29">
        <v>34318</v>
      </c>
      <c r="H23" s="29">
        <v>35650</v>
      </c>
      <c r="I23" s="29">
        <v>35398</v>
      </c>
      <c r="J23" s="40">
        <f>I23/H23-1</f>
        <v>-7.0687237026647587E-3</v>
      </c>
      <c r="K23" s="29">
        <f>I23-H23</f>
        <v>-252</v>
      </c>
      <c r="L23" s="40">
        <f>I23/E23-1</f>
        <v>2.5523655010574409E-2</v>
      </c>
      <c r="M23" s="29">
        <f>I23-E23</f>
        <v>881</v>
      </c>
      <c r="N23" s="42">
        <f>I23/$I$22</f>
        <v>0.75290864617675213</v>
      </c>
    </row>
    <row r="24" spans="2:14" x14ac:dyDescent="0.25">
      <c r="B24" s="273"/>
      <c r="C24" s="285"/>
      <c r="D24" s="32" t="s">
        <v>32</v>
      </c>
      <c r="E24" s="33">
        <v>12725</v>
      </c>
      <c r="F24" s="33">
        <v>7035</v>
      </c>
      <c r="G24" s="33">
        <v>9755</v>
      </c>
      <c r="H24" s="33">
        <v>10833</v>
      </c>
      <c r="I24" s="33">
        <v>11617</v>
      </c>
      <c r="J24" s="34">
        <f>IFERROR(I24/H24-1,"-")</f>
        <v>7.2371457583310317E-2</v>
      </c>
      <c r="K24" s="33">
        <f>IFERROR(I24-H24,"-")</f>
        <v>784</v>
      </c>
      <c r="L24" s="34">
        <f>IFERROR(I24/E24-1,"-")</f>
        <v>-8.7072691552062875E-2</v>
      </c>
      <c r="M24" s="33">
        <f>IFERROR(I24-E24,"-")</f>
        <v>-1108</v>
      </c>
      <c r="N24" s="34">
        <f>IFERROR(I24/$I$22,"-")</f>
        <v>0.2470913538232479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225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231</v>
      </c>
      <c r="F31" s="13" t="s">
        <v>232</v>
      </c>
      <c r="G31" s="13" t="s">
        <v>233</v>
      </c>
      <c r="H31" s="13" t="s">
        <v>234</v>
      </c>
      <c r="I31" s="13" t="s">
        <v>235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octubre 2024</v>
      </c>
    </row>
    <row r="32" spans="2:14" ht="15" customHeight="1" x14ac:dyDescent="0.25">
      <c r="B32" s="271" t="s">
        <v>44</v>
      </c>
      <c r="C32" s="274" t="s">
        <v>8</v>
      </c>
      <c r="D32" s="15" t="s">
        <v>30</v>
      </c>
      <c r="E32" s="49">
        <v>1485492</v>
      </c>
      <c r="F32" s="49">
        <v>644673</v>
      </c>
      <c r="G32" s="49">
        <v>1457395</v>
      </c>
      <c r="H32" s="49">
        <v>1572308</v>
      </c>
      <c r="I32" s="49">
        <v>1622538</v>
      </c>
      <c r="J32" s="17">
        <f>I32/H32-1</f>
        <v>3.1946666938029944E-2</v>
      </c>
      <c r="K32" s="16">
        <f>I32-H32</f>
        <v>50230</v>
      </c>
      <c r="L32" s="17">
        <f>I32/E32-1</f>
        <v>9.2256302962250958E-2</v>
      </c>
      <c r="M32" s="16">
        <f>I32-E32</f>
        <v>137046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1150575</v>
      </c>
      <c r="F33" s="50">
        <v>547654</v>
      </c>
      <c r="G33" s="50">
        <v>1242545</v>
      </c>
      <c r="H33" s="50">
        <v>1288547</v>
      </c>
      <c r="I33" s="50">
        <v>1320475</v>
      </c>
      <c r="J33" s="21">
        <f t="shared" ref="J33:J45" si="6">I33/H33-1</f>
        <v>2.4778296794761845E-2</v>
      </c>
      <c r="K33" s="20">
        <f t="shared" ref="K33:K42" si="7">I33-H33</f>
        <v>31928</v>
      </c>
      <c r="L33" s="21">
        <f t="shared" ref="L33:L45" si="8">I33/E33-1</f>
        <v>0.14766529778588966</v>
      </c>
      <c r="M33" s="20">
        <f t="shared" ref="M33:M42" si="9">I33-E33</f>
        <v>169900</v>
      </c>
      <c r="N33" s="22">
        <f>I33/$I$32</f>
        <v>0.81383301962727528</v>
      </c>
    </row>
    <row r="34" spans="1:14" x14ac:dyDescent="0.25">
      <c r="B34" s="272"/>
      <c r="C34" s="276"/>
      <c r="D34" s="23" t="s">
        <v>32</v>
      </c>
      <c r="E34" s="24">
        <v>334917</v>
      </c>
      <c r="F34" s="24">
        <v>97019</v>
      </c>
      <c r="G34" s="24">
        <v>214850</v>
      </c>
      <c r="H34" s="24">
        <v>283761</v>
      </c>
      <c r="I34" s="24">
        <v>302063</v>
      </c>
      <c r="J34" s="25">
        <f>IFERROR(I34/H34-1,"-")</f>
        <v>6.4497940167958179E-2</v>
      </c>
      <c r="K34" s="24">
        <f>IFERROR(I34-H34,"-")</f>
        <v>18302</v>
      </c>
      <c r="L34" s="25">
        <f>IFERROR(I34/E34-1,"-")</f>
        <v>-9.8095946159794778E-2</v>
      </c>
      <c r="M34" s="24">
        <f>IFERROR(I34-E34,"-")</f>
        <v>-32854</v>
      </c>
      <c r="N34" s="25">
        <f>IFERROR(I34/I32,"-")</f>
        <v>0.18616698037272469</v>
      </c>
    </row>
    <row r="35" spans="1:14" x14ac:dyDescent="0.25">
      <c r="B35" s="272"/>
      <c r="C35" s="277" t="s">
        <v>33</v>
      </c>
      <c r="D35" s="26" t="s">
        <v>30</v>
      </c>
      <c r="E35" s="51">
        <v>1790925</v>
      </c>
      <c r="F35" s="51">
        <v>737549</v>
      </c>
      <c r="G35" s="51">
        <v>1744787</v>
      </c>
      <c r="H35" s="51">
        <v>1889434</v>
      </c>
      <c r="I35" s="51">
        <v>1951443</v>
      </c>
      <c r="J35" s="28">
        <f t="shared" si="6"/>
        <v>3.2818822991435459E-2</v>
      </c>
      <c r="K35" s="27">
        <f t="shared" si="7"/>
        <v>62009</v>
      </c>
      <c r="L35" s="28">
        <f t="shared" si="8"/>
        <v>8.9628543908873981E-2</v>
      </c>
      <c r="M35" s="27">
        <f t="shared" si="9"/>
        <v>160518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1384305</v>
      </c>
      <c r="F36" s="52">
        <v>626082</v>
      </c>
      <c r="G36" s="52">
        <v>1482103</v>
      </c>
      <c r="H36" s="52">
        <v>1544791</v>
      </c>
      <c r="I36" s="52">
        <v>1583349</v>
      </c>
      <c r="J36" s="30">
        <f t="shared" si="6"/>
        <v>2.4960010771683638E-2</v>
      </c>
      <c r="K36" s="29">
        <f t="shared" si="7"/>
        <v>38558</v>
      </c>
      <c r="L36" s="30">
        <f t="shared" si="8"/>
        <v>0.14378623208035801</v>
      </c>
      <c r="M36" s="29">
        <f t="shared" si="9"/>
        <v>199044</v>
      </c>
      <c r="N36" s="31">
        <f>I36/$I$35</f>
        <v>0.81137342981578242</v>
      </c>
    </row>
    <row r="37" spans="1:14" x14ac:dyDescent="0.25">
      <c r="B37" s="272"/>
      <c r="C37" s="279"/>
      <c r="D37" s="32" t="s">
        <v>32</v>
      </c>
      <c r="E37" s="33">
        <v>406620</v>
      </c>
      <c r="F37" s="33">
        <v>111467</v>
      </c>
      <c r="G37" s="33">
        <v>262684</v>
      </c>
      <c r="H37" s="33">
        <v>344643</v>
      </c>
      <c r="I37" s="33">
        <v>368094</v>
      </c>
      <c r="J37" s="34">
        <f>IFERROR(I37/H37-1,"-")</f>
        <v>6.8044324126705025E-2</v>
      </c>
      <c r="K37" s="33">
        <f>IFERROR(I37-H37,"-")</f>
        <v>23451</v>
      </c>
      <c r="L37" s="34">
        <f>IFERROR(I37/E37-1,"-")</f>
        <v>-9.4746938173232986E-2</v>
      </c>
      <c r="M37" s="33">
        <f>IFERROR(I37-E37,"-")</f>
        <v>-38526</v>
      </c>
      <c r="N37" s="34">
        <f>IFERROR(I37/I35,"-")</f>
        <v>0.18862657018421752</v>
      </c>
    </row>
    <row r="38" spans="1:14" x14ac:dyDescent="0.25">
      <c r="B38" s="272"/>
      <c r="C38" s="274" t="s">
        <v>21</v>
      </c>
      <c r="D38" s="15" t="s">
        <v>30</v>
      </c>
      <c r="E38" s="49">
        <v>11006882</v>
      </c>
      <c r="F38" s="49">
        <v>4006726</v>
      </c>
      <c r="G38" s="49">
        <v>10458907</v>
      </c>
      <c r="H38" s="49">
        <v>11285244</v>
      </c>
      <c r="I38" s="49">
        <v>11574731</v>
      </c>
      <c r="J38" s="17">
        <f t="shared" si="6"/>
        <v>2.5651815769335506E-2</v>
      </c>
      <c r="K38" s="16">
        <f t="shared" si="7"/>
        <v>289487</v>
      </c>
      <c r="L38" s="17">
        <f t="shared" si="8"/>
        <v>5.1590359558683296E-2</v>
      </c>
      <c r="M38" s="16">
        <f t="shared" si="9"/>
        <v>567849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8455886</v>
      </c>
      <c r="F39" s="50">
        <v>3399669</v>
      </c>
      <c r="G39" s="50">
        <v>8749473</v>
      </c>
      <c r="H39" s="50">
        <v>9149320</v>
      </c>
      <c r="I39" s="50">
        <v>9293196</v>
      </c>
      <c r="J39" s="21">
        <f t="shared" si="6"/>
        <v>1.5725321663249359E-2</v>
      </c>
      <c r="K39" s="20">
        <f t="shared" si="7"/>
        <v>143876</v>
      </c>
      <c r="L39" s="21">
        <f t="shared" si="8"/>
        <v>9.9020965987479004E-2</v>
      </c>
      <c r="M39" s="20">
        <f t="shared" si="9"/>
        <v>837310</v>
      </c>
      <c r="N39" s="22">
        <f>I39/$I$38</f>
        <v>0.80288656384325474</v>
      </c>
    </row>
    <row r="40" spans="1:14" x14ac:dyDescent="0.25">
      <c r="B40" s="272"/>
      <c r="C40" s="276"/>
      <c r="D40" s="23" t="s">
        <v>32</v>
      </c>
      <c r="E40" s="24">
        <v>2550996</v>
      </c>
      <c r="F40" s="24">
        <v>607057</v>
      </c>
      <c r="G40" s="24">
        <v>1709434</v>
      </c>
      <c r="H40" s="24">
        <v>2135924</v>
      </c>
      <c r="I40" s="24">
        <v>2281535</v>
      </c>
      <c r="J40" s="25">
        <f>IFERROR(I40/H40-1,"-")</f>
        <v>6.8172369428874724E-2</v>
      </c>
      <c r="K40" s="24">
        <f>IFERROR(I40-H40,"-")</f>
        <v>145611</v>
      </c>
      <c r="L40" s="25">
        <f>IFERROR(I40/E40-1,"-")</f>
        <v>-0.10562972266518644</v>
      </c>
      <c r="M40" s="24">
        <f>IFERROR(I40-E40,"-")</f>
        <v>-269461</v>
      </c>
      <c r="N40" s="25">
        <f>IFERROR(I40/I38,"-")</f>
        <v>0.19711343615674523</v>
      </c>
    </row>
    <row r="41" spans="1:14" x14ac:dyDescent="0.25">
      <c r="B41" s="272"/>
      <c r="C41" s="277" t="s">
        <v>22</v>
      </c>
      <c r="D41" s="26" t="s">
        <v>30</v>
      </c>
      <c r="E41" s="53">
        <v>7.409586857418283</v>
      </c>
      <c r="F41" s="53">
        <v>6.2151292205505735</v>
      </c>
      <c r="G41" s="53">
        <v>7.1764394690526592</v>
      </c>
      <c r="H41" s="53">
        <v>7.177502117905652</v>
      </c>
      <c r="I41" s="53">
        <v>7.133719518433467</v>
      </c>
      <c r="J41" s="36">
        <f t="shared" si="6"/>
        <v>-6.099977227866038E-3</v>
      </c>
      <c r="K41" s="37">
        <f t="shared" si="7"/>
        <v>-4.3782599472184991E-2</v>
      </c>
      <c r="L41" s="36">
        <f t="shared" si="8"/>
        <v>-3.7231136403863774E-2</v>
      </c>
      <c r="M41" s="37">
        <f t="shared" si="9"/>
        <v>-0.27586733898481608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7.3492697129696021</v>
      </c>
      <c r="F42" s="54">
        <f t="shared" si="10"/>
        <v>6.2076950045101471</v>
      </c>
      <c r="G42" s="54">
        <f t="shared" si="10"/>
        <v>7.0415743494199408</v>
      </c>
      <c r="H42" s="54">
        <f t="shared" si="10"/>
        <v>7.1004938120223784</v>
      </c>
      <c r="I42" s="54">
        <f t="shared" si="10"/>
        <v>7.0377674700391903</v>
      </c>
      <c r="J42" s="40">
        <f t="shared" si="6"/>
        <v>-8.8340816348549955E-3</v>
      </c>
      <c r="K42" s="41">
        <f t="shared" si="7"/>
        <v>-6.272634198318805E-2</v>
      </c>
      <c r="L42" s="40">
        <f t="shared" si="8"/>
        <v>-4.2385468910018265E-2</v>
      </c>
      <c r="M42" s="41">
        <f t="shared" si="9"/>
        <v>-0.31150224293041173</v>
      </c>
      <c r="N42" s="42"/>
    </row>
    <row r="43" spans="1:14" x14ac:dyDescent="0.25">
      <c r="B43" s="272"/>
      <c r="C43" s="279"/>
      <c r="D43" s="32" t="s">
        <v>32</v>
      </c>
      <c r="E43" s="43">
        <f>IFERROR(E40/E34,"-")</f>
        <v>7.6168005804423187</v>
      </c>
      <c r="F43" s="43">
        <f t="shared" ref="F43:I43" si="11">IFERROR(F40/F34,"-")</f>
        <v>6.2570939712839753</v>
      </c>
      <c r="G43" s="43">
        <f t="shared" si="11"/>
        <v>7.9564067954386779</v>
      </c>
      <c r="H43" s="43">
        <f t="shared" si="11"/>
        <v>7.5271936594528492</v>
      </c>
      <c r="I43" s="43">
        <f t="shared" si="11"/>
        <v>7.5531759930875344</v>
      </c>
      <c r="J43" s="34">
        <f>IFERROR(I43/H43-1,"-")</f>
        <v>3.4517955575721349E-3</v>
      </c>
      <c r="K43" s="33">
        <f>IFERROR(I43-H43,"-")</f>
        <v>2.5982333634685162E-2</v>
      </c>
      <c r="L43" s="34">
        <f>IFERROR(I43/E43-1,"-")</f>
        <v>-8.3531906451841387E-3</v>
      </c>
      <c r="M43" s="33">
        <f>IFERROR(I43-E43,"-")</f>
        <v>-6.3624587354784268E-2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0.77814131175091517</v>
      </c>
      <c r="F44" s="57">
        <v>0.48271672806756616</v>
      </c>
      <c r="G44" s="57">
        <v>0.78140134695992647</v>
      </c>
      <c r="H44" s="57">
        <v>0.81116098886616661</v>
      </c>
      <c r="I44" s="57">
        <v>0.8174734616875361</v>
      </c>
      <c r="J44" s="57">
        <f t="shared" si="6"/>
        <v>7.782022197829086E-3</v>
      </c>
      <c r="K44" s="44">
        <f>(I44-H44)*100</f>
        <v>0.63124728213694858</v>
      </c>
      <c r="L44" s="17">
        <f t="shared" si="8"/>
        <v>5.0546281687729344E-2</v>
      </c>
      <c r="M44" s="44">
        <f>(I44-E44)*100</f>
        <v>3.933214993662093</v>
      </c>
      <c r="N44" s="18"/>
    </row>
    <row r="45" spans="1:14" x14ac:dyDescent="0.25">
      <c r="B45" s="272"/>
      <c r="C45" s="281"/>
      <c r="D45" s="19" t="s">
        <v>31</v>
      </c>
      <c r="E45" s="58">
        <v>0.81916138869102229</v>
      </c>
      <c r="F45" s="58">
        <v>0.52759489058401288</v>
      </c>
      <c r="G45" s="58">
        <v>0.82716308138413608</v>
      </c>
      <c r="H45" s="58">
        <v>0.86477324905373543</v>
      </c>
      <c r="I45" s="58">
        <v>0.86684010565282932</v>
      </c>
      <c r="J45" s="58">
        <f t="shared" si="6"/>
        <v>2.3900561232155226E-3</v>
      </c>
      <c r="K45" s="45">
        <f>(I45-H45)*100</f>
        <v>0.20668565990938914</v>
      </c>
      <c r="L45" s="21">
        <f t="shared" si="8"/>
        <v>5.8204302131470209E-2</v>
      </c>
      <c r="M45" s="45">
        <f>(I45-E45)*100</f>
        <v>4.7678716961807037</v>
      </c>
      <c r="N45" s="22"/>
    </row>
    <row r="46" spans="1:14" x14ac:dyDescent="0.25">
      <c r="B46" s="272"/>
      <c r="C46" s="282"/>
      <c r="D46" s="23" t="s">
        <v>32</v>
      </c>
      <c r="E46" s="59">
        <v>0.66736656114183435</v>
      </c>
      <c r="F46" s="59">
        <v>0.32696256064666801</v>
      </c>
      <c r="G46" s="59">
        <v>0.60896363532731057</v>
      </c>
      <c r="H46" s="59">
        <v>0.64094955133435383</v>
      </c>
      <c r="I46" s="59">
        <v>0.66354959706303462</v>
      </c>
      <c r="J46" s="25">
        <f>IFERROR(I46/H46-1,"-")</f>
        <v>3.5260256726338479E-2</v>
      </c>
      <c r="K46" s="24">
        <f>IFERROR(I46-H46,"-")</f>
        <v>2.2600045728680795E-2</v>
      </c>
      <c r="L46" s="25">
        <f>IFERROR(I46/E46-1,"-")</f>
        <v>-5.7194416098239609E-3</v>
      </c>
      <c r="M46" s="24">
        <f>IFERROR(I46-E46,"-")</f>
        <v>-3.8169640787997228E-3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46529.2</v>
      </c>
      <c r="F47" s="51">
        <v>27201.9</v>
      </c>
      <c r="G47" s="51">
        <v>44026</v>
      </c>
      <c r="H47" s="51">
        <v>45768.3</v>
      </c>
      <c r="I47" s="51">
        <v>46422.1</v>
      </c>
      <c r="J47" s="36">
        <f>I47/H47-1</f>
        <v>1.4284996383959969E-2</v>
      </c>
      <c r="K47" s="27">
        <f>I47-H47</f>
        <v>653.79999999999563</v>
      </c>
      <c r="L47" s="36">
        <f>I47/E47-1</f>
        <v>-2.3017803873696119E-3</v>
      </c>
      <c r="M47" s="27">
        <f>I47-E47</f>
        <v>-107.09999999999854</v>
      </c>
      <c r="N47" s="38">
        <f>I47/$I$22</f>
        <v>0.98738913112836324</v>
      </c>
    </row>
    <row r="48" spans="1:14" x14ac:dyDescent="0.25">
      <c r="B48" s="272"/>
      <c r="C48" s="278"/>
      <c r="D48" s="4" t="s">
        <v>31</v>
      </c>
      <c r="E48" s="52">
        <v>33956.6</v>
      </c>
      <c r="F48" s="52">
        <v>21111.3</v>
      </c>
      <c r="G48" s="52">
        <v>34799</v>
      </c>
      <c r="H48" s="52">
        <v>34805.1</v>
      </c>
      <c r="I48" s="52">
        <v>35149.699999999997</v>
      </c>
      <c r="J48" s="40">
        <f>I48/H48-1</f>
        <v>9.9008478642497177E-3</v>
      </c>
      <c r="K48" s="29">
        <f>I48-H48</f>
        <v>344.59999999999854</v>
      </c>
      <c r="L48" s="40">
        <f>I48/E48-1</f>
        <v>3.5136026575098844E-2</v>
      </c>
      <c r="M48" s="29">
        <f>I48-E48</f>
        <v>1193.0999999999985</v>
      </c>
      <c r="N48" s="42">
        <f>I48/$I$22</f>
        <v>0.74762735297245553</v>
      </c>
    </row>
    <row r="49" spans="2:14" x14ac:dyDescent="0.25">
      <c r="B49" s="273"/>
      <c r="C49" s="279"/>
      <c r="D49" s="32" t="s">
        <v>32</v>
      </c>
      <c r="E49" s="33">
        <v>12572.6</v>
      </c>
      <c r="F49" s="33">
        <v>6090.6</v>
      </c>
      <c r="G49" s="33">
        <v>9227</v>
      </c>
      <c r="H49" s="33">
        <v>10963.2</v>
      </c>
      <c r="I49" s="33">
        <v>11272.4</v>
      </c>
      <c r="J49" s="34">
        <f>IFERROR(I49/H49-1,"-")</f>
        <v>2.8203444249853993E-2</v>
      </c>
      <c r="K49" s="33">
        <f>IFERROR(I49-H49,"-")</f>
        <v>309.19999999999891</v>
      </c>
      <c r="L49" s="34">
        <f>IFERROR(I49/E49-1,"-")</f>
        <v>-0.10341536356839487</v>
      </c>
      <c r="M49" s="33">
        <f>IFERROR(I49-E49,"-")</f>
        <v>-1300.2000000000007</v>
      </c>
      <c r="N49" s="34">
        <f>IFERROR(I49/I47,"-")</f>
        <v>0.24282399977596877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225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71" t="s">
        <v>44</v>
      </c>
      <c r="C57" s="274" t="s">
        <v>8</v>
      </c>
      <c r="D57" s="15" t="s">
        <v>30</v>
      </c>
      <c r="E57" s="49">
        <v>1762715</v>
      </c>
      <c r="F57" s="49">
        <v>550867</v>
      </c>
      <c r="G57" s="49">
        <v>881045</v>
      </c>
      <c r="H57" s="49">
        <v>1757049</v>
      </c>
      <c r="I57" s="49">
        <v>1888332</v>
      </c>
      <c r="J57" s="17">
        <f t="shared" ref="J57:J73" si="12">I57/H57-1</f>
        <v>7.4717893467968199E-2</v>
      </c>
      <c r="K57" s="16">
        <f t="shared" ref="K57:K73" si="13">I57-H57</f>
        <v>131283</v>
      </c>
      <c r="L57" s="17">
        <f t="shared" ref="L57:L73" si="14">I57/E57-1</f>
        <v>7.1263363618055076E-2</v>
      </c>
      <c r="M57" s="16">
        <f t="shared" ref="M57:M73" si="15">I57-E57</f>
        <v>125617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1371352</v>
      </c>
      <c r="F58" s="50">
        <v>441622</v>
      </c>
      <c r="G58" s="50">
        <v>752768</v>
      </c>
      <c r="H58" s="50">
        <v>1490629</v>
      </c>
      <c r="I58" s="50">
        <v>1543103</v>
      </c>
      <c r="J58" s="21">
        <f t="shared" si="12"/>
        <v>3.5202588974184712E-2</v>
      </c>
      <c r="K58" s="20">
        <f t="shared" si="13"/>
        <v>52474</v>
      </c>
      <c r="L58" s="21">
        <f t="shared" si="14"/>
        <v>0.12524209685040755</v>
      </c>
      <c r="M58" s="20">
        <f t="shared" si="15"/>
        <v>171751</v>
      </c>
      <c r="N58" s="21">
        <f t="shared" ref="N58" si="16">I58/$I$57</f>
        <v>0.81717780559774444</v>
      </c>
    </row>
    <row r="59" spans="2:14" x14ac:dyDescent="0.25">
      <c r="B59" s="272"/>
      <c r="C59" s="276"/>
      <c r="D59" s="23" t="s">
        <v>32</v>
      </c>
      <c r="E59" s="24">
        <v>391363</v>
      </c>
      <c r="F59" s="24">
        <v>109245</v>
      </c>
      <c r="G59" s="24">
        <v>128277</v>
      </c>
      <c r="H59" s="24">
        <v>266420</v>
      </c>
      <c r="I59" s="24">
        <v>345229</v>
      </c>
      <c r="J59" s="25">
        <f>IFERROR(I59/H59-1,"-")</f>
        <v>0.29580737181893246</v>
      </c>
      <c r="K59" s="24">
        <f>IFERROR(I59-H59,"-")</f>
        <v>78809</v>
      </c>
      <c r="L59" s="25">
        <f>IFERROR(I59/E59-1,"-")</f>
        <v>-0.11788033104815732</v>
      </c>
      <c r="M59" s="24">
        <f>IFERROR(I59-E59,"-")</f>
        <v>-46134</v>
      </c>
      <c r="N59" s="25">
        <f>IFERROR(I59/I57,"-")</f>
        <v>0.18282219440225553</v>
      </c>
    </row>
    <row r="60" spans="2:14" x14ac:dyDescent="0.25">
      <c r="B60" s="272"/>
      <c r="C60" s="277" t="s">
        <v>33</v>
      </c>
      <c r="D60" s="26" t="s">
        <v>30</v>
      </c>
      <c r="E60" s="51">
        <v>1762715</v>
      </c>
      <c r="F60" s="51">
        <v>550867</v>
      </c>
      <c r="G60" s="51">
        <v>881045</v>
      </c>
      <c r="H60" s="51">
        <v>1757049</v>
      </c>
      <c r="I60" s="51">
        <v>1888332</v>
      </c>
      <c r="J60" s="36">
        <f t="shared" si="12"/>
        <v>7.4717893467968199E-2</v>
      </c>
      <c r="K60" s="51">
        <f t="shared" si="13"/>
        <v>131283</v>
      </c>
      <c r="L60" s="36">
        <f t="shared" si="14"/>
        <v>7.1263363618055076E-2</v>
      </c>
      <c r="M60" s="51">
        <f t="shared" si="15"/>
        <v>125617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1371352</v>
      </c>
      <c r="F61" s="52">
        <v>441622</v>
      </c>
      <c r="G61" s="52">
        <v>752768</v>
      </c>
      <c r="H61" s="52">
        <v>1490629</v>
      </c>
      <c r="I61" s="52">
        <v>1543103</v>
      </c>
      <c r="J61" s="40">
        <f t="shared" si="12"/>
        <v>3.5202588974184712E-2</v>
      </c>
      <c r="K61" s="52">
        <f t="shared" si="13"/>
        <v>52474</v>
      </c>
      <c r="L61" s="40">
        <f t="shared" si="14"/>
        <v>0.12524209685040755</v>
      </c>
      <c r="M61" s="52">
        <f t="shared" si="15"/>
        <v>171751</v>
      </c>
      <c r="N61" s="40">
        <f t="shared" ref="N61" si="17">I61/$I$60</f>
        <v>0.81717780559774444</v>
      </c>
    </row>
    <row r="62" spans="2:14" x14ac:dyDescent="0.25">
      <c r="B62" s="272"/>
      <c r="C62" s="279"/>
      <c r="D62" s="32" t="s">
        <v>32</v>
      </c>
      <c r="E62" s="33">
        <v>391363</v>
      </c>
      <c r="F62" s="33">
        <v>109245</v>
      </c>
      <c r="G62" s="33">
        <v>128277</v>
      </c>
      <c r="H62" s="33">
        <v>266420</v>
      </c>
      <c r="I62" s="33">
        <v>345229</v>
      </c>
      <c r="J62" s="34">
        <f>IFERROR(I62/H62-1,"-")</f>
        <v>0.29580737181893246</v>
      </c>
      <c r="K62" s="33">
        <f>IFERROR(I62-H62,"-")</f>
        <v>78809</v>
      </c>
      <c r="L62" s="34">
        <f>IFERROR(I62/E62-1,"-")</f>
        <v>-0.11788033104815732</v>
      </c>
      <c r="M62" s="33">
        <f>IFERROR(I62-E62,"-")</f>
        <v>-46134</v>
      </c>
      <c r="N62" s="61">
        <f>IFERROR(I62/I60,"-")</f>
        <v>0.18282219440225553</v>
      </c>
    </row>
    <row r="63" spans="2:14" x14ac:dyDescent="0.25">
      <c r="B63" s="272"/>
      <c r="C63" s="274" t="s">
        <v>21</v>
      </c>
      <c r="D63" s="15" t="s">
        <v>30</v>
      </c>
      <c r="E63" s="49">
        <v>13105945</v>
      </c>
      <c r="F63" s="49">
        <v>3913809</v>
      </c>
      <c r="G63" s="49">
        <v>5763674</v>
      </c>
      <c r="H63" s="49">
        <v>12632387</v>
      </c>
      <c r="I63" s="49">
        <v>13590517</v>
      </c>
      <c r="J63" s="17">
        <f t="shared" si="12"/>
        <v>7.5847106330735325E-2</v>
      </c>
      <c r="K63" s="16">
        <f t="shared" si="13"/>
        <v>958130</v>
      </c>
      <c r="L63" s="17">
        <f t="shared" si="14"/>
        <v>3.6973449835170147E-2</v>
      </c>
      <c r="M63" s="16">
        <f t="shared" si="15"/>
        <v>484572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10072229</v>
      </c>
      <c r="F64" s="50">
        <v>3047683</v>
      </c>
      <c r="G64" s="50">
        <v>4898283</v>
      </c>
      <c r="H64" s="50">
        <v>10516355</v>
      </c>
      <c r="I64" s="50">
        <v>10980785</v>
      </c>
      <c r="J64" s="21">
        <f t="shared" si="12"/>
        <v>4.4162640002167963E-2</v>
      </c>
      <c r="K64" s="20">
        <f t="shared" si="13"/>
        <v>464430</v>
      </c>
      <c r="L64" s="21">
        <f t="shared" si="14"/>
        <v>9.0204065058488991E-2</v>
      </c>
      <c r="M64" s="20">
        <f t="shared" si="15"/>
        <v>908556</v>
      </c>
      <c r="N64" s="21">
        <f t="shared" ref="N64" si="18">I64/$I$63</f>
        <v>0.80797404543182572</v>
      </c>
    </row>
    <row r="65" spans="2:14" x14ac:dyDescent="0.25">
      <c r="B65" s="272"/>
      <c r="C65" s="276"/>
      <c r="D65" s="23" t="s">
        <v>32</v>
      </c>
      <c r="E65" s="24">
        <v>3033716</v>
      </c>
      <c r="F65" s="24">
        <v>866126</v>
      </c>
      <c r="G65" s="24">
        <v>865391</v>
      </c>
      <c r="H65" s="24">
        <v>2116032</v>
      </c>
      <c r="I65" s="24">
        <v>2609732</v>
      </c>
      <c r="J65" s="25">
        <f>IFERROR(I65/H65-1,"-")</f>
        <v>0.23331405196140698</v>
      </c>
      <c r="K65" s="24">
        <f>IFERROR(I65-H65,"-")</f>
        <v>493700</v>
      </c>
      <c r="L65" s="25">
        <f>IFERROR(I65/E65-1,"-")</f>
        <v>-0.13975731413223913</v>
      </c>
      <c r="M65" s="24">
        <f>IFERROR(I65-E65,"-")</f>
        <v>-423984</v>
      </c>
      <c r="N65" s="25">
        <f>IFERROR(I65/I63,"-")</f>
        <v>0.19202595456817426</v>
      </c>
    </row>
    <row r="66" spans="2:14" x14ac:dyDescent="0.25">
      <c r="B66" s="272"/>
      <c r="C66" s="277" t="s">
        <v>22</v>
      </c>
      <c r="D66" s="26" t="s">
        <v>30</v>
      </c>
      <c r="E66" s="53">
        <v>7.4350901875799549</v>
      </c>
      <c r="F66" s="53">
        <v>7.1048165891222386</v>
      </c>
      <c r="G66" s="53">
        <v>6.5418610854156141</v>
      </c>
      <c r="H66" s="53">
        <v>7.1895473603752658</v>
      </c>
      <c r="I66" s="53">
        <v>7.1971014630901768</v>
      </c>
      <c r="J66" s="36">
        <f t="shared" si="12"/>
        <v>1.0507063012819007E-3</v>
      </c>
      <c r="K66" s="37">
        <f t="shared" si="13"/>
        <v>7.5541027149110818E-3</v>
      </c>
      <c r="L66" s="36">
        <f t="shared" si="14"/>
        <v>-3.2008855102703349E-2</v>
      </c>
      <c r="M66" s="37">
        <f t="shared" si="15"/>
        <v>-0.23798872448977804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7.3447437273581109</v>
      </c>
      <c r="F67" s="54">
        <f t="shared" si="19"/>
        <v>6.9011122634289048</v>
      </c>
      <c r="G67" s="54">
        <f t="shared" si="19"/>
        <v>6.5070287259819759</v>
      </c>
      <c r="H67" s="54">
        <f t="shared" si="19"/>
        <v>7.0549781333920114</v>
      </c>
      <c r="I67" s="54">
        <f t="shared" si="19"/>
        <v>7.1160415085707172</v>
      </c>
      <c r="J67" s="40">
        <f t="shared" si="12"/>
        <v>8.6553599492655842E-3</v>
      </c>
      <c r="K67" s="41">
        <f t="shared" si="13"/>
        <v>6.1063375178705748E-2</v>
      </c>
      <c r="L67" s="40">
        <f t="shared" si="14"/>
        <v>-3.1138216291401788E-2</v>
      </c>
      <c r="M67" s="41">
        <f t="shared" si="15"/>
        <v>-0.22870221878739372</v>
      </c>
      <c r="N67" s="40"/>
    </row>
    <row r="68" spans="2:14" x14ac:dyDescent="0.25">
      <c r="B68" s="272"/>
      <c r="C68" s="279"/>
      <c r="D68" s="32" t="s">
        <v>32</v>
      </c>
      <c r="E68" s="43">
        <f>IFERROR(E65/E59,"-")</f>
        <v>7.7516678888908759</v>
      </c>
      <c r="F68" s="43">
        <f t="shared" ref="F68:I68" si="20">IFERROR(F65/F59,"-")</f>
        <v>7.9282896242390954</v>
      </c>
      <c r="G68" s="43">
        <f t="shared" si="20"/>
        <v>6.7462678422476356</v>
      </c>
      <c r="H68" s="43">
        <f t="shared" si="20"/>
        <v>7.94246678177314</v>
      </c>
      <c r="I68" s="43">
        <f t="shared" si="20"/>
        <v>7.5594228758302462</v>
      </c>
      <c r="J68" s="34">
        <f>IFERROR(I68/H68-1,"-")</f>
        <v>-4.822732237570404E-2</v>
      </c>
      <c r="K68" s="33">
        <f>IFERROR(I68-H68,"-")</f>
        <v>-0.38304390594289384</v>
      </c>
      <c r="L68" s="34">
        <f>IFERROR(I68/E68-1,"-")</f>
        <v>-2.480047079108505E-2</v>
      </c>
      <c r="M68" s="33">
        <f>IFERROR(I68-E68,"-")</f>
        <v>-0.19224501306062969</v>
      </c>
      <c r="N68" s="61">
        <f>IFERROR(I68/I66,"-")</f>
        <v>1.0503426851209767</v>
      </c>
    </row>
    <row r="69" spans="2:14" x14ac:dyDescent="0.25">
      <c r="B69" s="272"/>
      <c r="C69" s="280" t="s">
        <v>34</v>
      </c>
      <c r="D69" s="15" t="s">
        <v>30</v>
      </c>
      <c r="E69" s="57">
        <v>0.76972196158821105</v>
      </c>
      <c r="F69" s="57">
        <v>0.49563348888170433</v>
      </c>
      <c r="G69" s="57">
        <v>0.53007392392769836</v>
      </c>
      <c r="H69" s="57">
        <v>0.78235212112064911</v>
      </c>
      <c r="I69" s="57">
        <v>0.81120905005064936</v>
      </c>
      <c r="J69" s="57">
        <f t="shared" si="12"/>
        <v>3.6884835039068253E-2</v>
      </c>
      <c r="K69" s="44">
        <f t="shared" si="13"/>
        <v>2.8856928930000247E-2</v>
      </c>
      <c r="L69" s="17">
        <f t="shared" si="14"/>
        <v>5.3898797920271857E-2</v>
      </c>
      <c r="M69" s="44">
        <f t="shared" si="15"/>
        <v>4.1487088462438315E-2</v>
      </c>
      <c r="N69" s="17"/>
    </row>
    <row r="70" spans="2:14" x14ac:dyDescent="0.25">
      <c r="B70" s="272"/>
      <c r="C70" s="281"/>
      <c r="D70" s="19" t="s">
        <v>31</v>
      </c>
      <c r="E70" s="58">
        <v>0.81043671021028874</v>
      </c>
      <c r="F70" s="58">
        <v>0.51616511753038752</v>
      </c>
      <c r="G70" s="58">
        <v>0.57306823809480911</v>
      </c>
      <c r="H70" s="58">
        <v>0.82736563433026633</v>
      </c>
      <c r="I70" s="58">
        <v>0.86092257017663798</v>
      </c>
      <c r="J70" s="58">
        <f t="shared" si="12"/>
        <v>4.0558774082434912E-2</v>
      </c>
      <c r="K70" s="45">
        <f t="shared" si="13"/>
        <v>3.3556935846371649E-2</v>
      </c>
      <c r="L70" s="21">
        <f t="shared" si="14"/>
        <v>6.2294636126798197E-2</v>
      </c>
      <c r="M70" s="45">
        <f t="shared" si="15"/>
        <v>5.0485859966349245E-2</v>
      </c>
      <c r="N70" s="21"/>
    </row>
    <row r="71" spans="2:14" x14ac:dyDescent="0.25">
      <c r="B71" s="272"/>
      <c r="C71" s="282"/>
      <c r="D71" s="23" t="s">
        <v>32</v>
      </c>
      <c r="E71" s="59">
        <v>0.65968905165931457</v>
      </c>
      <c r="F71" s="59">
        <v>0.4347790730011355</v>
      </c>
      <c r="G71" s="59">
        <v>0.37207179589925665</v>
      </c>
      <c r="H71" s="59">
        <v>0.61583683713777571</v>
      </c>
      <c r="I71" s="59">
        <v>0.65263907078660088</v>
      </c>
      <c r="J71" s="25">
        <f>IFERROR(I71/H71-1,"-")</f>
        <v>5.9759714634595174E-2</v>
      </c>
      <c r="K71" s="24">
        <f>IFERROR(I71-H71,"-")</f>
        <v>3.6802233648825178E-2</v>
      </c>
      <c r="L71" s="25">
        <f>IFERROR(I71/E71-1,"-")</f>
        <v>-1.0686824125670902E-2</v>
      </c>
      <c r="M71" s="24">
        <f>IFERROR(I71-E71,"-")</f>
        <v>-7.0499808727136903E-3</v>
      </c>
      <c r="N71" s="25">
        <f>IFERROR(I71/I69,"-")</f>
        <v>0.8045263680747301</v>
      </c>
    </row>
    <row r="72" spans="2:14" x14ac:dyDescent="0.25">
      <c r="B72" s="272"/>
      <c r="C72" s="283" t="s">
        <v>39</v>
      </c>
      <c r="D72" s="26" t="s">
        <v>30</v>
      </c>
      <c r="E72" s="51">
        <v>46648</v>
      </c>
      <c r="F72" s="51">
        <v>23742</v>
      </c>
      <c r="G72" s="51">
        <v>29697</v>
      </c>
      <c r="H72" s="51">
        <v>44233</v>
      </c>
      <c r="I72" s="51">
        <v>45902</v>
      </c>
      <c r="J72" s="36">
        <f t="shared" si="12"/>
        <v>3.7732010037754726E-2</v>
      </c>
      <c r="K72" s="27">
        <f t="shared" si="13"/>
        <v>1669</v>
      </c>
      <c r="L72" s="36">
        <f t="shared" si="14"/>
        <v>-1.5992111130166298E-2</v>
      </c>
      <c r="M72" s="27">
        <f t="shared" si="15"/>
        <v>-746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34050</v>
      </c>
      <c r="F73" s="52">
        <v>17566</v>
      </c>
      <c r="G73" s="52">
        <v>23340</v>
      </c>
      <c r="H73" s="52">
        <v>34827</v>
      </c>
      <c r="I73" s="52">
        <v>34946</v>
      </c>
      <c r="J73" s="40">
        <f t="shared" si="12"/>
        <v>3.4168891951646962E-3</v>
      </c>
      <c r="K73" s="29">
        <f t="shared" si="13"/>
        <v>119</v>
      </c>
      <c r="L73" s="40">
        <f t="shared" si="14"/>
        <v>2.631424375917768E-2</v>
      </c>
      <c r="M73" s="29">
        <f t="shared" si="15"/>
        <v>896</v>
      </c>
      <c r="N73" s="40">
        <f t="shared" ref="N73" si="21">I73/$I$72</f>
        <v>0.76131758964750995</v>
      </c>
    </row>
    <row r="74" spans="2:14" x14ac:dyDescent="0.25">
      <c r="B74" s="273"/>
      <c r="C74" s="279"/>
      <c r="D74" s="32" t="s">
        <v>32</v>
      </c>
      <c r="E74" s="33">
        <v>12598</v>
      </c>
      <c r="F74" s="33">
        <v>6176</v>
      </c>
      <c r="G74" s="33">
        <v>6357</v>
      </c>
      <c r="H74" s="33">
        <v>9406</v>
      </c>
      <c r="I74" s="33">
        <v>10956</v>
      </c>
      <c r="J74" s="34">
        <f>IFERROR(I74/H74-1,"-")</f>
        <v>0.16478843291516054</v>
      </c>
      <c r="K74" s="33">
        <f>IFERROR(I74-H74,"-")</f>
        <v>1550</v>
      </c>
      <c r="L74" s="34">
        <f>IFERROR(I74/E74-1,"-")</f>
        <v>-0.13033814891252582</v>
      </c>
      <c r="M74" s="33">
        <f>IFERROR(I74-E74,"-")</f>
        <v>-1642</v>
      </c>
      <c r="N74" s="61">
        <f>IFERROR(I74/I72,"-")</f>
        <v>0.23868241035249008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4D3C-5774-4772-9857-420BC9FF93D3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420241</v>
      </c>
      <c r="F7" s="64">
        <v>366988</v>
      </c>
      <c r="G7" s="64">
        <v>432738</v>
      </c>
      <c r="H7" s="64">
        <v>471699</v>
      </c>
      <c r="I7" s="64">
        <v>492579</v>
      </c>
      <c r="J7" s="65">
        <f>I7/H7-1</f>
        <v>4.4265516780828351E-2</v>
      </c>
      <c r="K7" s="64">
        <f>I7-H7</f>
        <v>20880</v>
      </c>
      <c r="L7" s="65">
        <f>I7/E7-1</f>
        <v>0.17213456088292189</v>
      </c>
      <c r="M7" s="64">
        <f>I7-E7</f>
        <v>72338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158662</v>
      </c>
      <c r="F8" s="16">
        <v>139108</v>
      </c>
      <c r="G8" s="16">
        <v>159273</v>
      </c>
      <c r="H8" s="16">
        <v>172251</v>
      </c>
      <c r="I8" s="16">
        <v>172855</v>
      </c>
      <c r="J8" s="17">
        <f t="shared" ref="J8:J63" si="0">I8/H8-1</f>
        <v>3.5065108475422768E-3</v>
      </c>
      <c r="K8" s="16">
        <f t="shared" ref="K8:K50" si="1">I8-H8</f>
        <v>604</v>
      </c>
      <c r="L8" s="17">
        <f t="shared" ref="L8:L63" si="2">I8/E8-1</f>
        <v>8.9454311681435916E-2</v>
      </c>
      <c r="M8" s="16">
        <f t="shared" ref="M8:M50" si="3">I8-E8</f>
        <v>14193</v>
      </c>
      <c r="N8" s="18">
        <f t="shared" ref="N8:N17" si="4">I8/$I$7</f>
        <v>0.35091832985165833</v>
      </c>
      <c r="R8" s="66"/>
    </row>
    <row r="9" spans="2:18" x14ac:dyDescent="0.25">
      <c r="B9" s="272"/>
      <c r="C9" s="275"/>
      <c r="D9" s="19" t="s">
        <v>45</v>
      </c>
      <c r="E9" s="20">
        <v>109838</v>
      </c>
      <c r="F9" s="20">
        <v>89457</v>
      </c>
      <c r="G9" s="20">
        <v>113209</v>
      </c>
      <c r="H9" s="20">
        <v>119521</v>
      </c>
      <c r="I9" s="20">
        <v>125080</v>
      </c>
      <c r="J9" s="67">
        <f t="shared" si="0"/>
        <v>4.6510655031333448E-2</v>
      </c>
      <c r="K9" s="20">
        <f t="shared" si="1"/>
        <v>5559</v>
      </c>
      <c r="L9" s="67">
        <f t="shared" si="2"/>
        <v>0.13876800378739595</v>
      </c>
      <c r="M9" s="20">
        <f t="shared" si="3"/>
        <v>15242</v>
      </c>
      <c r="N9" s="68">
        <f t="shared" si="4"/>
        <v>0.25392881141908202</v>
      </c>
      <c r="R9" s="66"/>
    </row>
    <row r="10" spans="2:18" x14ac:dyDescent="0.25">
      <c r="B10" s="272"/>
      <c r="C10" s="275"/>
      <c r="D10" s="19" t="s">
        <v>46</v>
      </c>
      <c r="E10" s="20">
        <v>3489</v>
      </c>
      <c r="F10" s="20">
        <v>3184</v>
      </c>
      <c r="G10" s="20">
        <v>3407</v>
      </c>
      <c r="H10" s="20">
        <v>4248</v>
      </c>
      <c r="I10" s="20">
        <v>3960</v>
      </c>
      <c r="J10" s="67">
        <f t="shared" si="0"/>
        <v>-6.7796610169491567E-2</v>
      </c>
      <c r="K10" s="20">
        <f t="shared" si="1"/>
        <v>-288</v>
      </c>
      <c r="L10" s="67">
        <f t="shared" si="2"/>
        <v>0.13499570077386069</v>
      </c>
      <c r="M10" s="20">
        <f t="shared" si="3"/>
        <v>471</v>
      </c>
      <c r="N10" s="68">
        <f t="shared" si="4"/>
        <v>8.0393195812245351E-3</v>
      </c>
      <c r="R10" s="66"/>
    </row>
    <row r="11" spans="2:18" x14ac:dyDescent="0.25">
      <c r="B11" s="272"/>
      <c r="C11" s="275"/>
      <c r="D11" s="19" t="s">
        <v>47</v>
      </c>
      <c r="E11" s="20">
        <v>13119</v>
      </c>
      <c r="F11" s="20">
        <v>13659</v>
      </c>
      <c r="G11" s="20">
        <v>14777</v>
      </c>
      <c r="H11" s="20">
        <v>17351</v>
      </c>
      <c r="I11" s="20">
        <v>24595</v>
      </c>
      <c r="J11" s="67">
        <f t="shared" si="0"/>
        <v>0.41749755057345395</v>
      </c>
      <c r="K11" s="20">
        <f t="shared" si="1"/>
        <v>7244</v>
      </c>
      <c r="L11" s="67">
        <f t="shared" si="2"/>
        <v>0.8747617958685876</v>
      </c>
      <c r="M11" s="20">
        <f t="shared" si="3"/>
        <v>11476</v>
      </c>
      <c r="N11" s="68">
        <f t="shared" si="4"/>
        <v>4.9931077045509455E-2</v>
      </c>
      <c r="R11" s="66"/>
    </row>
    <row r="12" spans="2:18" x14ac:dyDescent="0.25">
      <c r="B12" s="272"/>
      <c r="C12" s="275"/>
      <c r="D12" s="19" t="s">
        <v>48</v>
      </c>
      <c r="E12" s="20">
        <v>66991</v>
      </c>
      <c r="F12" s="20">
        <v>52374</v>
      </c>
      <c r="G12" s="20">
        <v>64171</v>
      </c>
      <c r="H12" s="20">
        <v>70925</v>
      </c>
      <c r="I12" s="20">
        <v>81853</v>
      </c>
      <c r="J12" s="67">
        <f t="shared" si="0"/>
        <v>0.15407825167430378</v>
      </c>
      <c r="K12" s="20">
        <f t="shared" si="1"/>
        <v>10928</v>
      </c>
      <c r="L12" s="67">
        <f t="shared" si="2"/>
        <v>0.22185069636219801</v>
      </c>
      <c r="M12" s="20">
        <f t="shared" si="3"/>
        <v>14862</v>
      </c>
      <c r="N12" s="68">
        <f t="shared" si="4"/>
        <v>0.16617232971766965</v>
      </c>
      <c r="R12" s="66"/>
    </row>
    <row r="13" spans="2:18" x14ac:dyDescent="0.25">
      <c r="B13" s="272"/>
      <c r="C13" s="275"/>
      <c r="D13" s="19" t="s">
        <v>49</v>
      </c>
      <c r="E13" s="20">
        <v>4677</v>
      </c>
      <c r="F13" s="20">
        <v>3380</v>
      </c>
      <c r="G13" s="20">
        <v>4025</v>
      </c>
      <c r="H13" s="20">
        <v>4419</v>
      </c>
      <c r="I13" s="20">
        <v>4919</v>
      </c>
      <c r="J13" s="67">
        <f t="shared" si="0"/>
        <v>0.11314777098891149</v>
      </c>
      <c r="K13" s="20">
        <f t="shared" si="1"/>
        <v>500</v>
      </c>
      <c r="L13" s="67">
        <f t="shared" si="2"/>
        <v>5.1742570023519452E-2</v>
      </c>
      <c r="M13" s="20">
        <f t="shared" si="3"/>
        <v>242</v>
      </c>
      <c r="N13" s="68">
        <f t="shared" si="4"/>
        <v>9.9862154091018909E-3</v>
      </c>
      <c r="R13" s="66"/>
    </row>
    <row r="14" spans="2:18" x14ac:dyDescent="0.25">
      <c r="B14" s="272"/>
      <c r="C14" s="275"/>
      <c r="D14" s="19" t="s">
        <v>50</v>
      </c>
      <c r="E14" s="20">
        <v>11916</v>
      </c>
      <c r="F14" s="20">
        <v>13324</v>
      </c>
      <c r="G14" s="20">
        <v>20050</v>
      </c>
      <c r="H14" s="20">
        <v>26095</v>
      </c>
      <c r="I14" s="20">
        <v>21212</v>
      </c>
      <c r="J14" s="67">
        <f t="shared" si="0"/>
        <v>-0.18712397010921633</v>
      </c>
      <c r="K14" s="20">
        <f t="shared" si="1"/>
        <v>-4883</v>
      </c>
      <c r="L14" s="67">
        <f t="shared" si="2"/>
        <v>0.78012755958375291</v>
      </c>
      <c r="M14" s="20">
        <f t="shared" si="3"/>
        <v>9296</v>
      </c>
      <c r="N14" s="68">
        <f t="shared" si="4"/>
        <v>4.306314317094314E-2</v>
      </c>
      <c r="R14" s="66"/>
    </row>
    <row r="15" spans="2:18" x14ac:dyDescent="0.25">
      <c r="B15" s="272"/>
      <c r="C15" s="275"/>
      <c r="D15" s="19" t="s">
        <v>51</v>
      </c>
      <c r="E15" s="20">
        <v>18677</v>
      </c>
      <c r="F15" s="20">
        <v>19721</v>
      </c>
      <c r="G15" s="20">
        <v>21932</v>
      </c>
      <c r="H15" s="20">
        <v>20553</v>
      </c>
      <c r="I15" s="20">
        <v>19337</v>
      </c>
      <c r="J15" s="67">
        <f t="shared" si="0"/>
        <v>-5.9164112295042037E-2</v>
      </c>
      <c r="K15" s="20">
        <f t="shared" si="1"/>
        <v>-1216</v>
      </c>
      <c r="L15" s="67">
        <f t="shared" si="2"/>
        <v>3.5337580981956496E-2</v>
      </c>
      <c r="M15" s="20">
        <f t="shared" si="3"/>
        <v>660</v>
      </c>
      <c r="N15" s="68">
        <f t="shared" si="4"/>
        <v>3.9256647157105765E-2</v>
      </c>
      <c r="R15" s="66"/>
    </row>
    <row r="16" spans="2:18" x14ac:dyDescent="0.25">
      <c r="B16" s="272"/>
      <c r="C16" s="275"/>
      <c r="D16" s="19" t="s">
        <v>52</v>
      </c>
      <c r="E16" s="20">
        <v>22803</v>
      </c>
      <c r="F16" s="20">
        <v>23140</v>
      </c>
      <c r="G16" s="20">
        <v>22327</v>
      </c>
      <c r="H16" s="20">
        <v>25007</v>
      </c>
      <c r="I16" s="20">
        <v>27341</v>
      </c>
      <c r="J16" s="67">
        <f t="shared" si="0"/>
        <v>9.3333866517375075E-2</v>
      </c>
      <c r="K16" s="20">
        <f t="shared" si="1"/>
        <v>2334</v>
      </c>
      <c r="L16" s="67">
        <f t="shared" si="2"/>
        <v>0.19900890233741175</v>
      </c>
      <c r="M16" s="20">
        <f t="shared" si="3"/>
        <v>4538</v>
      </c>
      <c r="N16" s="68">
        <f t="shared" si="4"/>
        <v>5.5505817340974747E-2</v>
      </c>
      <c r="R16" s="66"/>
    </row>
    <row r="17" spans="2:18" x14ac:dyDescent="0.25">
      <c r="B17" s="272"/>
      <c r="C17" s="276"/>
      <c r="D17" s="23" t="s">
        <v>53</v>
      </c>
      <c r="E17" s="69">
        <v>10069</v>
      </c>
      <c r="F17" s="69">
        <v>9641</v>
      </c>
      <c r="G17" s="69">
        <v>9567</v>
      </c>
      <c r="H17" s="69">
        <v>11329</v>
      </c>
      <c r="I17" s="69">
        <v>11427</v>
      </c>
      <c r="J17" s="25">
        <f t="shared" si="0"/>
        <v>8.6503663165327094E-3</v>
      </c>
      <c r="K17" s="69">
        <f t="shared" si="1"/>
        <v>98</v>
      </c>
      <c r="L17" s="25">
        <f t="shared" si="2"/>
        <v>0.13486940113218782</v>
      </c>
      <c r="M17" s="69">
        <f t="shared" si="3"/>
        <v>1358</v>
      </c>
      <c r="N17" s="46">
        <f t="shared" si="4"/>
        <v>2.3198309306730495E-2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487870</v>
      </c>
      <c r="F18" s="64">
        <v>412044</v>
      </c>
      <c r="G18" s="64">
        <v>499612</v>
      </c>
      <c r="H18" s="64">
        <v>547682</v>
      </c>
      <c r="I18" s="64">
        <v>570452</v>
      </c>
      <c r="J18" s="65">
        <f t="shared" si="0"/>
        <v>4.1575220657242618E-2</v>
      </c>
      <c r="K18" s="64">
        <f t="shared" si="1"/>
        <v>22770</v>
      </c>
      <c r="L18" s="65">
        <f t="shared" si="2"/>
        <v>0.16927050238793129</v>
      </c>
      <c r="M18" s="64">
        <f t="shared" si="3"/>
        <v>82582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186207</v>
      </c>
      <c r="F19" s="27">
        <v>157938</v>
      </c>
      <c r="G19" s="27">
        <v>186101</v>
      </c>
      <c r="H19" s="27">
        <v>202954</v>
      </c>
      <c r="I19" s="27">
        <v>203516</v>
      </c>
      <c r="J19" s="28">
        <f t="shared" si="0"/>
        <v>2.7691003872798436E-3</v>
      </c>
      <c r="K19" s="27">
        <f t="shared" si="1"/>
        <v>562</v>
      </c>
      <c r="L19" s="28">
        <f t="shared" si="2"/>
        <v>9.2955689098691341E-2</v>
      </c>
      <c r="M19" s="27">
        <f t="shared" si="3"/>
        <v>17309</v>
      </c>
      <c r="N19" s="18">
        <f t="shared" si="5"/>
        <v>0.35676270746706124</v>
      </c>
    </row>
    <row r="20" spans="2:18" x14ac:dyDescent="0.25">
      <c r="B20" s="272"/>
      <c r="C20" s="278"/>
      <c r="D20" s="4" t="s">
        <v>45</v>
      </c>
      <c r="E20" s="29">
        <v>129622</v>
      </c>
      <c r="F20" s="29">
        <v>102187</v>
      </c>
      <c r="G20" s="29">
        <v>133462</v>
      </c>
      <c r="H20" s="29">
        <v>142059</v>
      </c>
      <c r="I20" s="29">
        <v>146652</v>
      </c>
      <c r="J20" s="70">
        <f t="shared" si="0"/>
        <v>3.2331636855109425E-2</v>
      </c>
      <c r="K20" s="29">
        <f t="shared" si="1"/>
        <v>4593</v>
      </c>
      <c r="L20" s="70">
        <f t="shared" si="2"/>
        <v>0.13138201848451647</v>
      </c>
      <c r="M20" s="29">
        <f t="shared" si="3"/>
        <v>17030</v>
      </c>
      <c r="N20" s="68">
        <f>I20/$I$18</f>
        <v>0.25708035031869464</v>
      </c>
    </row>
    <row r="21" spans="2:18" x14ac:dyDescent="0.25">
      <c r="B21" s="272"/>
      <c r="C21" s="278"/>
      <c r="D21" s="4" t="s">
        <v>46</v>
      </c>
      <c r="E21" s="29">
        <v>4013</v>
      </c>
      <c r="F21" s="29">
        <v>3543</v>
      </c>
      <c r="G21" s="29">
        <v>3705</v>
      </c>
      <c r="H21" s="29">
        <v>4644</v>
      </c>
      <c r="I21" s="29">
        <v>4440</v>
      </c>
      <c r="J21" s="70">
        <f t="shared" si="0"/>
        <v>-4.3927648578811374E-2</v>
      </c>
      <c r="K21" s="29">
        <f t="shared" si="1"/>
        <v>-204</v>
      </c>
      <c r="L21" s="70">
        <f t="shared" si="2"/>
        <v>0.10640418639421889</v>
      </c>
      <c r="M21" s="29">
        <f t="shared" si="3"/>
        <v>427</v>
      </c>
      <c r="N21" s="68">
        <f t="shared" ref="N21:N28" si="6">I21/$I$18</f>
        <v>7.7833016625412834E-3</v>
      </c>
    </row>
    <row r="22" spans="2:18" x14ac:dyDescent="0.25">
      <c r="B22" s="272"/>
      <c r="C22" s="278"/>
      <c r="D22" s="4" t="s">
        <v>47</v>
      </c>
      <c r="E22" s="29">
        <v>14352</v>
      </c>
      <c r="F22" s="29">
        <v>14701</v>
      </c>
      <c r="G22" s="29">
        <v>16163</v>
      </c>
      <c r="H22" s="29">
        <v>19106</v>
      </c>
      <c r="I22" s="29">
        <v>27860</v>
      </c>
      <c r="J22" s="70">
        <f t="shared" si="0"/>
        <v>0.45818067622736303</v>
      </c>
      <c r="K22" s="29">
        <f t="shared" si="1"/>
        <v>8754</v>
      </c>
      <c r="L22" s="70">
        <f t="shared" si="2"/>
        <v>0.94119286510590849</v>
      </c>
      <c r="M22" s="29">
        <f t="shared" si="3"/>
        <v>13508</v>
      </c>
      <c r="N22" s="68">
        <f t="shared" si="6"/>
        <v>4.8838464936576606E-2</v>
      </c>
    </row>
    <row r="23" spans="2:18" x14ac:dyDescent="0.25">
      <c r="B23" s="272"/>
      <c r="C23" s="278"/>
      <c r="D23" s="4" t="s">
        <v>48</v>
      </c>
      <c r="E23" s="29">
        <v>77618</v>
      </c>
      <c r="F23" s="29">
        <v>58767</v>
      </c>
      <c r="G23" s="29">
        <v>73725</v>
      </c>
      <c r="H23" s="29">
        <v>81280</v>
      </c>
      <c r="I23" s="29">
        <v>93990</v>
      </c>
      <c r="J23" s="70">
        <f t="shared" si="0"/>
        <v>0.15637303149606296</v>
      </c>
      <c r="K23" s="29">
        <f t="shared" si="1"/>
        <v>12710</v>
      </c>
      <c r="L23" s="70">
        <f t="shared" si="2"/>
        <v>0.21093045427606993</v>
      </c>
      <c r="M23" s="29">
        <f t="shared" si="3"/>
        <v>16372</v>
      </c>
      <c r="N23" s="68">
        <f t="shared" si="6"/>
        <v>0.16476408181582325</v>
      </c>
    </row>
    <row r="24" spans="2:18" x14ac:dyDescent="0.25">
      <c r="B24" s="272"/>
      <c r="C24" s="278"/>
      <c r="D24" s="4" t="s">
        <v>49</v>
      </c>
      <c r="E24" s="29">
        <v>4820</v>
      </c>
      <c r="F24" s="29">
        <v>3518</v>
      </c>
      <c r="G24" s="29">
        <v>4228</v>
      </c>
      <c r="H24" s="29">
        <v>4556</v>
      </c>
      <c r="I24" s="29">
        <v>5166</v>
      </c>
      <c r="J24" s="70">
        <f t="shared" si="0"/>
        <v>0.13388937664618084</v>
      </c>
      <c r="K24" s="29">
        <f t="shared" si="1"/>
        <v>610</v>
      </c>
      <c r="L24" s="70">
        <f t="shared" si="2"/>
        <v>7.1784232365145195E-2</v>
      </c>
      <c r="M24" s="29">
        <f t="shared" si="3"/>
        <v>346</v>
      </c>
      <c r="N24" s="68">
        <f t="shared" si="6"/>
        <v>9.0559766641189789E-3</v>
      </c>
    </row>
    <row r="25" spans="2:18" x14ac:dyDescent="0.25">
      <c r="B25" s="272"/>
      <c r="C25" s="278"/>
      <c r="D25" s="4" t="s">
        <v>50</v>
      </c>
      <c r="E25" s="29">
        <v>14064</v>
      </c>
      <c r="F25" s="29">
        <v>15495</v>
      </c>
      <c r="G25" s="29">
        <v>22985</v>
      </c>
      <c r="H25" s="29">
        <v>29771</v>
      </c>
      <c r="I25" s="29">
        <v>24336</v>
      </c>
      <c r="J25" s="70">
        <f t="shared" si="0"/>
        <v>-0.18256020959994623</v>
      </c>
      <c r="K25" s="29">
        <f t="shared" si="1"/>
        <v>-5435</v>
      </c>
      <c r="L25" s="70">
        <f t="shared" si="2"/>
        <v>0.7303754266211604</v>
      </c>
      <c r="M25" s="29">
        <f t="shared" si="3"/>
        <v>10272</v>
      </c>
      <c r="N25" s="68">
        <f t="shared" si="6"/>
        <v>4.2660907490901949E-2</v>
      </c>
    </row>
    <row r="26" spans="2:18" x14ac:dyDescent="0.25">
      <c r="B26" s="272"/>
      <c r="C26" s="278"/>
      <c r="D26" s="4" t="s">
        <v>51</v>
      </c>
      <c r="E26" s="29">
        <v>19444</v>
      </c>
      <c r="F26" s="29">
        <v>20259</v>
      </c>
      <c r="G26" s="29">
        <v>22673</v>
      </c>
      <c r="H26" s="29">
        <v>21328</v>
      </c>
      <c r="I26" s="29">
        <v>20067</v>
      </c>
      <c r="J26" s="70">
        <f t="shared" si="0"/>
        <v>-5.9124156039009779E-2</v>
      </c>
      <c r="K26" s="29">
        <f t="shared" si="1"/>
        <v>-1261</v>
      </c>
      <c r="L26" s="70">
        <f t="shared" si="2"/>
        <v>3.2040732359596813E-2</v>
      </c>
      <c r="M26" s="29">
        <f t="shared" si="3"/>
        <v>623</v>
      </c>
      <c r="N26" s="68">
        <f t="shared" si="6"/>
        <v>3.5177368122120703E-2</v>
      </c>
    </row>
    <row r="27" spans="2:18" x14ac:dyDescent="0.25">
      <c r="B27" s="272"/>
      <c r="C27" s="278"/>
      <c r="D27" s="4" t="s">
        <v>52</v>
      </c>
      <c r="E27" s="29">
        <v>26561</v>
      </c>
      <c r="F27" s="29">
        <v>25271</v>
      </c>
      <c r="G27" s="29">
        <v>25947</v>
      </c>
      <c r="H27" s="29">
        <v>29384</v>
      </c>
      <c r="I27" s="29">
        <v>31676</v>
      </c>
      <c r="J27" s="30">
        <f t="shared" si="0"/>
        <v>7.8001633542063686E-2</v>
      </c>
      <c r="K27" s="29">
        <f t="shared" si="1"/>
        <v>2292</v>
      </c>
      <c r="L27" s="30">
        <f t="shared" si="2"/>
        <v>0.19257558073867709</v>
      </c>
      <c r="M27" s="29">
        <f t="shared" si="3"/>
        <v>5115</v>
      </c>
      <c r="N27" s="31">
        <f t="shared" si="6"/>
        <v>5.5527897176274252E-2</v>
      </c>
    </row>
    <row r="28" spans="2:18" x14ac:dyDescent="0.25">
      <c r="B28" s="272"/>
      <c r="C28" s="279"/>
      <c r="D28" s="32" t="s">
        <v>53</v>
      </c>
      <c r="E28" s="71">
        <v>11169</v>
      </c>
      <c r="F28" s="71">
        <v>10365</v>
      </c>
      <c r="G28" s="71">
        <v>10623</v>
      </c>
      <c r="H28" s="71">
        <v>12600</v>
      </c>
      <c r="I28" s="71">
        <v>12749</v>
      </c>
      <c r="J28" s="34">
        <f t="shared" si="0"/>
        <v>1.1825396825396739E-2</v>
      </c>
      <c r="K28" s="71">
        <f t="shared" si="1"/>
        <v>149</v>
      </c>
      <c r="L28" s="34">
        <f t="shared" si="2"/>
        <v>0.14146297788521811</v>
      </c>
      <c r="M28" s="71">
        <f t="shared" si="3"/>
        <v>1580</v>
      </c>
      <c r="N28" s="72">
        <f t="shared" si="6"/>
        <v>2.234894434588712E-2</v>
      </c>
    </row>
    <row r="29" spans="2:18" x14ac:dyDescent="0.25">
      <c r="B29" s="272"/>
      <c r="C29" s="274" t="s">
        <v>21</v>
      </c>
      <c r="D29" s="63" t="s">
        <v>43</v>
      </c>
      <c r="E29" s="64">
        <v>2848678</v>
      </c>
      <c r="F29" s="64">
        <v>2294198</v>
      </c>
      <c r="G29" s="64">
        <v>2809781</v>
      </c>
      <c r="H29" s="64">
        <v>3055908</v>
      </c>
      <c r="I29" s="64">
        <v>3165719</v>
      </c>
      <c r="J29" s="65">
        <f t="shared" si="0"/>
        <v>3.5934000630909013E-2</v>
      </c>
      <c r="K29" s="64">
        <f t="shared" si="1"/>
        <v>109811</v>
      </c>
      <c r="L29" s="65">
        <f t="shared" si="2"/>
        <v>0.11129408097370086</v>
      </c>
      <c r="M29" s="64">
        <f t="shared" si="3"/>
        <v>317041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1159119</v>
      </c>
      <c r="F30" s="16">
        <v>953288</v>
      </c>
      <c r="G30" s="16">
        <v>1125132</v>
      </c>
      <c r="H30" s="16">
        <v>1207802</v>
      </c>
      <c r="I30" s="16">
        <v>1223794</v>
      </c>
      <c r="J30" s="17">
        <f t="shared" si="0"/>
        <v>1.3240580823677961E-2</v>
      </c>
      <c r="K30" s="16">
        <f t="shared" si="1"/>
        <v>15992</v>
      </c>
      <c r="L30" s="17">
        <f t="shared" si="2"/>
        <v>5.5796686966566922E-2</v>
      </c>
      <c r="M30" s="16">
        <f t="shared" si="3"/>
        <v>64675</v>
      </c>
      <c r="N30" s="18">
        <f t="shared" si="7"/>
        <v>0.38657695139713916</v>
      </c>
    </row>
    <row r="31" spans="2:18" x14ac:dyDescent="0.25">
      <c r="B31" s="272"/>
      <c r="C31" s="275"/>
      <c r="D31" s="19" t="s">
        <v>45</v>
      </c>
      <c r="E31" s="20">
        <v>827986</v>
      </c>
      <c r="F31" s="20">
        <v>627412</v>
      </c>
      <c r="G31" s="20">
        <v>801936</v>
      </c>
      <c r="H31" s="20">
        <v>863416</v>
      </c>
      <c r="I31" s="20">
        <v>870321</v>
      </c>
      <c r="J31" s="67">
        <f>I31/H31-1</f>
        <v>7.997303733078942E-3</v>
      </c>
      <c r="K31" s="20">
        <f t="shared" si="1"/>
        <v>6905</v>
      </c>
      <c r="L31" s="67">
        <f t="shared" si="2"/>
        <v>5.1130091571596648E-2</v>
      </c>
      <c r="M31" s="20">
        <f t="shared" si="3"/>
        <v>42335</v>
      </c>
      <c r="N31" s="68">
        <f>I31/$I$29</f>
        <v>0.27492048409855707</v>
      </c>
    </row>
    <row r="32" spans="2:18" x14ac:dyDescent="0.25">
      <c r="B32" s="272"/>
      <c r="C32" s="275"/>
      <c r="D32" s="19" t="s">
        <v>46</v>
      </c>
      <c r="E32" s="20">
        <v>18601</v>
      </c>
      <c r="F32" s="20">
        <v>14521</v>
      </c>
      <c r="G32" s="20">
        <v>14638</v>
      </c>
      <c r="H32" s="20">
        <v>17811</v>
      </c>
      <c r="I32" s="20">
        <v>17886</v>
      </c>
      <c r="J32" s="67">
        <f t="shared" ref="J32:J41" si="8">I32/H32-1</f>
        <v>4.2108809162877403E-3</v>
      </c>
      <c r="K32" s="20">
        <f t="shared" si="1"/>
        <v>75</v>
      </c>
      <c r="L32" s="67">
        <f t="shared" si="2"/>
        <v>-3.8438793613246647E-2</v>
      </c>
      <c r="M32" s="20">
        <f t="shared" si="3"/>
        <v>-715</v>
      </c>
      <c r="N32" s="68">
        <f t="shared" ref="N32:N39" si="9">I32/$I$29</f>
        <v>5.6499013336306853E-3</v>
      </c>
    </row>
    <row r="33" spans="2:14" x14ac:dyDescent="0.25">
      <c r="B33" s="272"/>
      <c r="C33" s="275"/>
      <c r="D33" s="19" t="s">
        <v>47</v>
      </c>
      <c r="E33" s="20">
        <v>73712</v>
      </c>
      <c r="F33" s="20">
        <v>74494</v>
      </c>
      <c r="G33" s="20">
        <v>96232</v>
      </c>
      <c r="H33" s="20">
        <v>103075</v>
      </c>
      <c r="I33" s="20">
        <v>146033</v>
      </c>
      <c r="J33" s="67">
        <f t="shared" si="8"/>
        <v>0.41676449187484832</v>
      </c>
      <c r="K33" s="20">
        <f t="shared" si="1"/>
        <v>42958</v>
      </c>
      <c r="L33" s="67">
        <f t="shared" si="2"/>
        <v>0.98112925982201005</v>
      </c>
      <c r="M33" s="20">
        <f t="shared" si="3"/>
        <v>72321</v>
      </c>
      <c r="N33" s="68">
        <f t="shared" si="9"/>
        <v>4.6129489067096609E-2</v>
      </c>
    </row>
    <row r="34" spans="2:14" x14ac:dyDescent="0.25">
      <c r="B34" s="272"/>
      <c r="C34" s="275"/>
      <c r="D34" s="19" t="s">
        <v>48</v>
      </c>
      <c r="E34" s="20">
        <v>419789</v>
      </c>
      <c r="F34" s="20">
        <v>287185</v>
      </c>
      <c r="G34" s="20">
        <v>375972</v>
      </c>
      <c r="H34" s="20">
        <v>428972</v>
      </c>
      <c r="I34" s="20">
        <v>490987</v>
      </c>
      <c r="J34" s="67">
        <f t="shared" si="8"/>
        <v>0.14456654513581313</v>
      </c>
      <c r="K34" s="20">
        <f t="shared" si="1"/>
        <v>62015</v>
      </c>
      <c r="L34" s="67">
        <f t="shared" si="2"/>
        <v>0.16960425356548181</v>
      </c>
      <c r="M34" s="20">
        <f t="shared" si="3"/>
        <v>71198</v>
      </c>
      <c r="N34" s="68">
        <f t="shared" si="9"/>
        <v>0.15509494051746223</v>
      </c>
    </row>
    <row r="35" spans="2:14" x14ac:dyDescent="0.25">
      <c r="B35" s="272"/>
      <c r="C35" s="275"/>
      <c r="D35" s="19" t="s">
        <v>49</v>
      </c>
      <c r="E35" s="20">
        <v>10636</v>
      </c>
      <c r="F35" s="20">
        <v>10119</v>
      </c>
      <c r="G35" s="20">
        <v>11595</v>
      </c>
      <c r="H35" s="20">
        <v>11107</v>
      </c>
      <c r="I35" s="20">
        <v>12187</v>
      </c>
      <c r="J35" s="67">
        <f t="shared" si="8"/>
        <v>9.7235977311605382E-2</v>
      </c>
      <c r="K35" s="20">
        <f t="shared" si="1"/>
        <v>1080</v>
      </c>
      <c r="L35" s="67">
        <f t="shared" si="2"/>
        <v>0.14582549830763436</v>
      </c>
      <c r="M35" s="20">
        <f t="shared" si="3"/>
        <v>1551</v>
      </c>
      <c r="N35" s="68">
        <f t="shared" si="9"/>
        <v>3.8496783826991593E-3</v>
      </c>
    </row>
    <row r="36" spans="2:14" x14ac:dyDescent="0.25">
      <c r="B36" s="272"/>
      <c r="C36" s="275"/>
      <c r="D36" s="19" t="s">
        <v>50</v>
      </c>
      <c r="E36" s="20">
        <v>84734</v>
      </c>
      <c r="F36" s="20">
        <v>105169</v>
      </c>
      <c r="G36" s="20">
        <v>132612</v>
      </c>
      <c r="H36" s="20">
        <v>146405</v>
      </c>
      <c r="I36" s="20">
        <v>126079</v>
      </c>
      <c r="J36" s="67">
        <f t="shared" si="8"/>
        <v>-0.13883405621392708</v>
      </c>
      <c r="K36" s="20">
        <f t="shared" si="1"/>
        <v>-20326</v>
      </c>
      <c r="L36" s="67">
        <f t="shared" si="2"/>
        <v>0.48793872589515419</v>
      </c>
      <c r="M36" s="20">
        <f t="shared" si="3"/>
        <v>41345</v>
      </c>
      <c r="N36" s="68">
        <f t="shared" si="9"/>
        <v>3.9826339608790291E-2</v>
      </c>
    </row>
    <row r="37" spans="2:14" x14ac:dyDescent="0.25">
      <c r="B37" s="272"/>
      <c r="C37" s="275"/>
      <c r="D37" s="19" t="s">
        <v>51</v>
      </c>
      <c r="E37" s="20">
        <v>40116</v>
      </c>
      <c r="F37" s="20">
        <v>42785</v>
      </c>
      <c r="G37" s="20">
        <v>48246</v>
      </c>
      <c r="H37" s="20">
        <v>49321</v>
      </c>
      <c r="I37" s="20">
        <v>43124</v>
      </c>
      <c r="J37" s="67">
        <f t="shared" si="8"/>
        <v>-0.1256462764339733</v>
      </c>
      <c r="K37" s="20">
        <f t="shared" si="1"/>
        <v>-6197</v>
      </c>
      <c r="L37" s="67">
        <f t="shared" si="2"/>
        <v>7.4982550603250653E-2</v>
      </c>
      <c r="M37" s="20">
        <f t="shared" si="3"/>
        <v>3008</v>
      </c>
      <c r="N37" s="68">
        <f t="shared" si="9"/>
        <v>1.3622181880324817E-2</v>
      </c>
    </row>
    <row r="38" spans="2:14" x14ac:dyDescent="0.25">
      <c r="B38" s="272"/>
      <c r="C38" s="275"/>
      <c r="D38" s="19" t="s">
        <v>52</v>
      </c>
      <c r="E38" s="20">
        <v>161488</v>
      </c>
      <c r="F38" s="20">
        <v>137179</v>
      </c>
      <c r="G38" s="20">
        <v>154114</v>
      </c>
      <c r="H38" s="20">
        <v>170708</v>
      </c>
      <c r="I38" s="20">
        <v>177711</v>
      </c>
      <c r="J38" s="21">
        <f t="shared" si="8"/>
        <v>4.1023267802329233E-2</v>
      </c>
      <c r="K38" s="20">
        <f t="shared" si="1"/>
        <v>7003</v>
      </c>
      <c r="L38" s="21">
        <f t="shared" si="2"/>
        <v>0.10045947686515411</v>
      </c>
      <c r="M38" s="20">
        <f t="shared" si="3"/>
        <v>16223</v>
      </c>
      <c r="N38" s="22">
        <f t="shared" si="9"/>
        <v>5.6136062613264162E-2</v>
      </c>
    </row>
    <row r="39" spans="2:14" x14ac:dyDescent="0.25">
      <c r="B39" s="272"/>
      <c r="C39" s="276"/>
      <c r="D39" s="23" t="s">
        <v>53</v>
      </c>
      <c r="E39" s="69">
        <v>52497</v>
      </c>
      <c r="F39" s="69">
        <v>42046</v>
      </c>
      <c r="G39" s="69">
        <v>49304</v>
      </c>
      <c r="H39" s="69">
        <v>57291</v>
      </c>
      <c r="I39" s="69">
        <v>57597</v>
      </c>
      <c r="J39" s="25">
        <f t="shared" si="8"/>
        <v>5.3411530606901625E-3</v>
      </c>
      <c r="K39" s="69">
        <f t="shared" si="1"/>
        <v>306</v>
      </c>
      <c r="L39" s="25">
        <f t="shared" si="2"/>
        <v>9.714840848048456E-2</v>
      </c>
      <c r="M39" s="69">
        <f t="shared" si="3"/>
        <v>5100</v>
      </c>
      <c r="N39" s="46">
        <f t="shared" si="9"/>
        <v>1.8193971101035815E-2</v>
      </c>
    </row>
    <row r="40" spans="2:14" x14ac:dyDescent="0.25">
      <c r="B40" s="272"/>
      <c r="C40" s="287" t="s">
        <v>22</v>
      </c>
      <c r="D40" s="63" t="s">
        <v>43</v>
      </c>
      <c r="E40" s="73">
        <v>6.7786769972468175</v>
      </c>
      <c r="F40" s="73">
        <v>6.2514251147176472</v>
      </c>
      <c r="G40" s="73">
        <v>6.4930304248760216</v>
      </c>
      <c r="H40" s="73">
        <v>6.478512780395973</v>
      </c>
      <c r="I40" s="73">
        <v>6.4268249356955938</v>
      </c>
      <c r="J40" s="65">
        <f t="shared" si="8"/>
        <v>-7.9783503486767771E-3</v>
      </c>
      <c r="K40" s="73">
        <f t="shared" si="1"/>
        <v>-5.1687844700379237E-2</v>
      </c>
      <c r="L40" s="65">
        <f t="shared" si="2"/>
        <v>-5.1905712824807826E-2</v>
      </c>
      <c r="M40" s="73">
        <f t="shared" si="3"/>
        <v>-0.35185206155122373</v>
      </c>
      <c r="N40" s="65"/>
    </row>
    <row r="41" spans="2:14" x14ac:dyDescent="0.25">
      <c r="B41" s="272"/>
      <c r="C41" s="288"/>
      <c r="D41" s="26" t="s">
        <v>44</v>
      </c>
      <c r="E41" s="35">
        <v>7.3055867189371115</v>
      </c>
      <c r="F41" s="35">
        <v>6.852862524082008</v>
      </c>
      <c r="G41" s="35">
        <v>7.0641728353204876</v>
      </c>
      <c r="H41" s="35">
        <v>7.0118722097404369</v>
      </c>
      <c r="I41" s="35">
        <v>7.0798877672037257</v>
      </c>
      <c r="J41" s="36">
        <f t="shared" si="8"/>
        <v>9.7000566223677254E-3</v>
      </c>
      <c r="K41" s="37">
        <f t="shared" si="1"/>
        <v>6.80155574632888E-2</v>
      </c>
      <c r="L41" s="36">
        <f t="shared" si="2"/>
        <v>-3.0894021304044283E-2</v>
      </c>
      <c r="M41" s="37">
        <f t="shared" si="3"/>
        <v>-0.22569895173338583</v>
      </c>
      <c r="N41" s="38"/>
    </row>
    <row r="42" spans="2:14" x14ac:dyDescent="0.25">
      <c r="B42" s="272"/>
      <c r="C42" s="288"/>
      <c r="D42" s="4" t="s">
        <v>45</v>
      </c>
      <c r="E42" s="39">
        <v>7.5382472368397098</v>
      </c>
      <c r="F42" s="39">
        <v>7.0135595872877472</v>
      </c>
      <c r="G42" s="39">
        <v>7.0836770928106425</v>
      </c>
      <c r="H42" s="39">
        <v>7.2239690096301068</v>
      </c>
      <c r="I42" s="39">
        <v>6.9581148065238247</v>
      </c>
      <c r="J42" s="74">
        <f t="shared" si="0"/>
        <v>-3.6801681008304166E-2</v>
      </c>
      <c r="K42" s="41">
        <f t="shared" si="1"/>
        <v>-0.26585420310628205</v>
      </c>
      <c r="L42" s="74">
        <f t="shared" si="2"/>
        <v>-7.6958530556115901E-2</v>
      </c>
      <c r="M42" s="41">
        <f t="shared" si="3"/>
        <v>-0.58013243031588502</v>
      </c>
      <c r="N42" s="75"/>
    </row>
    <row r="43" spans="2:14" x14ac:dyDescent="0.25">
      <c r="B43" s="272"/>
      <c r="C43" s="288"/>
      <c r="D43" s="4" t="s">
        <v>46</v>
      </c>
      <c r="E43" s="39">
        <v>5.3313270278016622</v>
      </c>
      <c r="F43" s="39">
        <v>4.5606155778894468</v>
      </c>
      <c r="G43" s="39">
        <v>4.2964484884062228</v>
      </c>
      <c r="H43" s="39">
        <v>4.1927966101694913</v>
      </c>
      <c r="I43" s="39">
        <v>4.5166666666666666</v>
      </c>
      <c r="J43" s="74">
        <f t="shared" si="0"/>
        <v>7.7244399528381358E-2</v>
      </c>
      <c r="K43" s="41">
        <f t="shared" si="1"/>
        <v>0.32387005649717526</v>
      </c>
      <c r="L43" s="74">
        <f t="shared" si="2"/>
        <v>-0.15280630073651957</v>
      </c>
      <c r="M43" s="41">
        <f t="shared" si="3"/>
        <v>-0.81466036113499563</v>
      </c>
      <c r="N43" s="75"/>
    </row>
    <row r="44" spans="2:14" x14ac:dyDescent="0.25">
      <c r="B44" s="272"/>
      <c r="C44" s="288"/>
      <c r="D44" s="4" t="s">
        <v>47</v>
      </c>
      <c r="E44" s="39">
        <v>5.6187209390959678</v>
      </c>
      <c r="F44" s="39">
        <v>5.4538399590013906</v>
      </c>
      <c r="G44" s="39">
        <v>6.51228260133992</v>
      </c>
      <c r="H44" s="39">
        <v>5.9405797936718345</v>
      </c>
      <c r="I44" s="39">
        <v>5.9375076235007116</v>
      </c>
      <c r="J44" s="74">
        <f t="shared" si="0"/>
        <v>-5.171498873554059E-4</v>
      </c>
      <c r="K44" s="41">
        <f t="shared" si="1"/>
        <v>-3.0721701711229343E-3</v>
      </c>
      <c r="L44" s="74">
        <f t="shared" si="2"/>
        <v>5.6736522041266557E-2</v>
      </c>
      <c r="M44" s="41">
        <f t="shared" si="3"/>
        <v>0.31878668440474378</v>
      </c>
      <c r="N44" s="75"/>
    </row>
    <row r="45" spans="2:14" x14ac:dyDescent="0.25">
      <c r="B45" s="272"/>
      <c r="C45" s="288"/>
      <c r="D45" s="4" t="s">
        <v>48</v>
      </c>
      <c r="E45" s="39">
        <v>6.2663492110880563</v>
      </c>
      <c r="F45" s="39">
        <v>5.4833505174323136</v>
      </c>
      <c r="G45" s="39">
        <v>5.8589082295741068</v>
      </c>
      <c r="H45" s="39">
        <v>6.0482481494536486</v>
      </c>
      <c r="I45" s="39">
        <v>5.9983995699607835</v>
      </c>
      <c r="J45" s="74">
        <f t="shared" si="0"/>
        <v>-8.2418211457425672E-3</v>
      </c>
      <c r="K45" s="41">
        <f t="shared" si="1"/>
        <v>-4.9848579492865142E-2</v>
      </c>
      <c r="L45" s="74">
        <f t="shared" si="2"/>
        <v>-4.2760087588662676E-2</v>
      </c>
      <c r="M45" s="41">
        <f t="shared" si="3"/>
        <v>-0.26794964112727282</v>
      </c>
      <c r="N45" s="75"/>
    </row>
    <row r="46" spans="2:14" x14ac:dyDescent="0.25">
      <c r="B46" s="272"/>
      <c r="C46" s="288"/>
      <c r="D46" s="4" t="s">
        <v>49</v>
      </c>
      <c r="E46" s="39">
        <v>2.2741073337609579</v>
      </c>
      <c r="F46" s="39">
        <v>2.9937869822485208</v>
      </c>
      <c r="G46" s="39">
        <v>2.8807453416149067</v>
      </c>
      <c r="H46" s="39">
        <v>2.5134645847476804</v>
      </c>
      <c r="I46" s="39">
        <v>2.4775360845700347</v>
      </c>
      <c r="J46" s="74">
        <f t="shared" si="0"/>
        <v>-1.4294412738364626E-2</v>
      </c>
      <c r="K46" s="41">
        <f t="shared" si="1"/>
        <v>-3.5928500177645706E-2</v>
      </c>
      <c r="L46" s="74">
        <f t="shared" si="2"/>
        <v>8.9454331283758126E-2</v>
      </c>
      <c r="M46" s="41">
        <f t="shared" si="3"/>
        <v>0.20342875080907685</v>
      </c>
      <c r="N46" s="75"/>
    </row>
    <row r="47" spans="2:14" x14ac:dyDescent="0.25">
      <c r="B47" s="272"/>
      <c r="C47" s="288"/>
      <c r="D47" s="4" t="s">
        <v>50</v>
      </c>
      <c r="E47" s="39">
        <v>7.1109432695535411</v>
      </c>
      <c r="F47" s="39">
        <v>7.8932002401681176</v>
      </c>
      <c r="G47" s="39">
        <v>6.6140648379052367</v>
      </c>
      <c r="H47" s="39">
        <v>5.6104617742862617</v>
      </c>
      <c r="I47" s="39">
        <v>5.9437582500471429</v>
      </c>
      <c r="J47" s="74">
        <f t="shared" si="0"/>
        <v>5.94062466102947E-2</v>
      </c>
      <c r="K47" s="41">
        <f t="shared" si="1"/>
        <v>0.33329647576088117</v>
      </c>
      <c r="L47" s="74">
        <f t="shared" si="2"/>
        <v>-0.16413926750110042</v>
      </c>
      <c r="M47" s="41">
        <f t="shared" si="3"/>
        <v>-1.1671850195063982</v>
      </c>
      <c r="N47" s="75"/>
    </row>
    <row r="48" spans="2:14" x14ac:dyDescent="0.25">
      <c r="B48" s="272"/>
      <c r="C48" s="288"/>
      <c r="D48" s="4" t="s">
        <v>51</v>
      </c>
      <c r="E48" s="39">
        <v>2.147882422230551</v>
      </c>
      <c r="F48" s="39">
        <v>2.1695147304903402</v>
      </c>
      <c r="G48" s="39">
        <v>2.1997993799015139</v>
      </c>
      <c r="H48" s="39">
        <v>2.3996983408748114</v>
      </c>
      <c r="I48" s="39">
        <v>2.2301287686818019</v>
      </c>
      <c r="J48" s="74">
        <f t="shared" si="0"/>
        <v>-7.0662870121914079E-2</v>
      </c>
      <c r="K48" s="41">
        <f t="shared" si="1"/>
        <v>-0.1695695721930095</v>
      </c>
      <c r="L48" s="74">
        <f t="shared" si="2"/>
        <v>3.8291829012613743E-2</v>
      </c>
      <c r="M48" s="41">
        <f t="shared" si="3"/>
        <v>8.224634645125084E-2</v>
      </c>
      <c r="N48" s="75"/>
    </row>
    <row r="49" spans="2:14" x14ac:dyDescent="0.25">
      <c r="B49" s="272"/>
      <c r="C49" s="288"/>
      <c r="D49" s="4" t="s">
        <v>52</v>
      </c>
      <c r="E49" s="39">
        <v>7.0818751918607203</v>
      </c>
      <c r="F49" s="39">
        <v>5.9282195332757128</v>
      </c>
      <c r="G49" s="39">
        <v>6.9025843149549875</v>
      </c>
      <c r="H49" s="39">
        <v>6.8264086055904345</v>
      </c>
      <c r="I49" s="39">
        <v>6.499798836911598</v>
      </c>
      <c r="J49" s="40">
        <f t="shared" si="0"/>
        <v>-4.7845036467837887E-2</v>
      </c>
      <c r="K49" s="41">
        <f t="shared" si="1"/>
        <v>-0.32660976867883651</v>
      </c>
      <c r="L49" s="40">
        <f t="shared" si="2"/>
        <v>-8.219240514406545E-2</v>
      </c>
      <c r="M49" s="41">
        <f t="shared" si="3"/>
        <v>-0.58207635494912235</v>
      </c>
      <c r="N49" s="42"/>
    </row>
    <row r="50" spans="2:14" x14ac:dyDescent="0.25">
      <c r="B50" s="272"/>
      <c r="C50" s="289"/>
      <c r="D50" s="32" t="s">
        <v>53</v>
      </c>
      <c r="E50" s="76">
        <v>5.2137252954613169</v>
      </c>
      <c r="F50" s="76">
        <v>4.361165854164506</v>
      </c>
      <c r="G50" s="76">
        <v>5.1535486568412248</v>
      </c>
      <c r="H50" s="76">
        <v>5.0570218024538791</v>
      </c>
      <c r="I50" s="76">
        <v>5.0404305592018899</v>
      </c>
      <c r="J50" s="61">
        <f t="shared" si="0"/>
        <v>-3.2808328498680206E-3</v>
      </c>
      <c r="K50" s="77">
        <f t="shared" si="1"/>
        <v>-1.6591243251989241E-2</v>
      </c>
      <c r="L50" s="61">
        <f t="shared" si="2"/>
        <v>-3.3238179313030636E-2</v>
      </c>
      <c r="M50" s="77">
        <f t="shared" si="3"/>
        <v>-0.17329473625942704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0.6915</v>
      </c>
      <c r="F51" s="65">
        <v>0.65</v>
      </c>
      <c r="G51" s="65">
        <v>0.72849999999999993</v>
      </c>
      <c r="H51" s="65">
        <v>19.420500000000001</v>
      </c>
      <c r="I51" s="65">
        <v>19.465100000000003</v>
      </c>
      <c r="J51" s="65">
        <f t="shared" si="0"/>
        <v>2.2965423135348217E-3</v>
      </c>
      <c r="K51" s="73">
        <f t="shared" ref="K51" si="10">(I51-H51)*100</f>
        <v>4.4600000000002638</v>
      </c>
      <c r="L51" s="65">
        <f t="shared" si="2"/>
        <v>27.149096167751271</v>
      </c>
      <c r="M51" s="73">
        <f t="shared" ref="M51" si="11">(I51-E51)*100</f>
        <v>1877.3600000000001</v>
      </c>
      <c r="N51" s="65"/>
    </row>
    <row r="52" spans="2:14" x14ac:dyDescent="0.25">
      <c r="B52" s="272"/>
      <c r="C52" s="281"/>
      <c r="D52" s="15" t="s">
        <v>44</v>
      </c>
      <c r="E52" s="18">
        <v>0.79150000000000009</v>
      </c>
      <c r="F52" s="18">
        <v>0.76</v>
      </c>
      <c r="G52" s="18">
        <v>0.8234999999999999</v>
      </c>
      <c r="H52" s="18">
        <v>0.83819999999999995</v>
      </c>
      <c r="I52" s="18">
        <v>0.8397</v>
      </c>
      <c r="J52" s="17">
        <f t="shared" si="0"/>
        <v>1.7895490336437003E-3</v>
      </c>
      <c r="K52" s="44">
        <f>(I52-H52)*100</f>
        <v>0.15000000000000568</v>
      </c>
      <c r="L52" s="17">
        <f t="shared" si="2"/>
        <v>6.089703095388499E-2</v>
      </c>
      <c r="M52" s="44">
        <f>(I52-E52)*100</f>
        <v>4.8199999999999914</v>
      </c>
      <c r="N52" s="18"/>
    </row>
    <row r="53" spans="2:14" x14ac:dyDescent="0.25">
      <c r="B53" s="272"/>
      <c r="C53" s="281"/>
      <c r="D53" s="19" t="s">
        <v>45</v>
      </c>
      <c r="E53" s="68">
        <v>0.65040000000000009</v>
      </c>
      <c r="F53" s="68">
        <v>0.57179999999999997</v>
      </c>
      <c r="G53" s="68">
        <v>0.66269999999999996</v>
      </c>
      <c r="H53" s="68">
        <v>0.74870000000000003</v>
      </c>
      <c r="I53" s="68">
        <v>0.73659999999999992</v>
      </c>
      <c r="J53" s="67">
        <f t="shared" si="0"/>
        <v>-1.6161346333645077E-2</v>
      </c>
      <c r="K53" s="45">
        <f t="shared" ref="K53:K61" si="12">(I53-H53)*100</f>
        <v>-1.2100000000000111</v>
      </c>
      <c r="L53" s="67">
        <f t="shared" si="2"/>
        <v>0.13253382533825309</v>
      </c>
      <c r="M53" s="45">
        <f t="shared" ref="M53:M61" si="13">(I53-E53)*100</f>
        <v>8.6199999999999832</v>
      </c>
      <c r="N53" s="68"/>
    </row>
    <row r="54" spans="2:14" x14ac:dyDescent="0.25">
      <c r="B54" s="272"/>
      <c r="C54" s="281"/>
      <c r="D54" s="19" t="s">
        <v>46</v>
      </c>
      <c r="E54" s="68">
        <v>0.53239999999999998</v>
      </c>
      <c r="F54" s="68">
        <v>0.58409999999999995</v>
      </c>
      <c r="G54" s="68">
        <v>0.52579999999999993</v>
      </c>
      <c r="H54" s="68">
        <v>0.63</v>
      </c>
      <c r="I54" s="68">
        <v>0.63259999999999994</v>
      </c>
      <c r="J54" s="67">
        <f t="shared" si="0"/>
        <v>4.1269841269839791E-3</v>
      </c>
      <c r="K54" s="45">
        <f t="shared" si="12"/>
        <v>0.25999999999999357</v>
      </c>
      <c r="L54" s="67">
        <f t="shared" si="2"/>
        <v>0.1882043576258452</v>
      </c>
      <c r="M54" s="45">
        <f t="shared" si="13"/>
        <v>10.019999999999996</v>
      </c>
      <c r="N54" s="68"/>
    </row>
    <row r="55" spans="2:14" x14ac:dyDescent="0.25">
      <c r="B55" s="272"/>
      <c r="C55" s="281"/>
      <c r="D55" s="19" t="s">
        <v>47</v>
      </c>
      <c r="E55" s="68">
        <v>0.58420000000000005</v>
      </c>
      <c r="F55" s="68">
        <v>0.56200000000000006</v>
      </c>
      <c r="G55" s="68">
        <v>0.68049999999999999</v>
      </c>
      <c r="H55" s="68">
        <v>0.77760000000000007</v>
      </c>
      <c r="I55" s="68">
        <v>1.0205</v>
      </c>
      <c r="J55" s="67">
        <f t="shared" si="0"/>
        <v>0.31237139917695456</v>
      </c>
      <c r="K55" s="45">
        <f t="shared" si="12"/>
        <v>24.289999999999988</v>
      </c>
      <c r="L55" s="67">
        <f t="shared" si="2"/>
        <v>0.74683327627524809</v>
      </c>
      <c r="M55" s="45">
        <f t="shared" si="13"/>
        <v>43.629999999999988</v>
      </c>
      <c r="N55" s="68"/>
    </row>
    <row r="56" spans="2:14" x14ac:dyDescent="0.25">
      <c r="B56" s="272"/>
      <c r="C56" s="281"/>
      <c r="D56" s="19" t="s">
        <v>48</v>
      </c>
      <c r="E56" s="68">
        <v>0.62960000000000005</v>
      </c>
      <c r="F56" s="68">
        <v>0.5877</v>
      </c>
      <c r="G56" s="68">
        <v>0.67110000000000003</v>
      </c>
      <c r="H56" s="68">
        <v>0.71200000000000008</v>
      </c>
      <c r="I56" s="68">
        <v>0.78510000000000002</v>
      </c>
      <c r="J56" s="67">
        <f t="shared" si="0"/>
        <v>0.10266853932584263</v>
      </c>
      <c r="K56" s="45">
        <f t="shared" si="12"/>
        <v>7.3099999999999943</v>
      </c>
      <c r="L56" s="67">
        <f t="shared" si="2"/>
        <v>0.246982210927573</v>
      </c>
      <c r="M56" s="45">
        <f t="shared" si="13"/>
        <v>15.549999999999997</v>
      </c>
      <c r="N56" s="68"/>
    </row>
    <row r="57" spans="2:14" x14ac:dyDescent="0.25">
      <c r="B57" s="272"/>
      <c r="C57" s="281"/>
      <c r="D57" s="19" t="s">
        <v>49</v>
      </c>
      <c r="E57" s="68">
        <v>0.441</v>
      </c>
      <c r="F57" s="68">
        <v>0.52229999999999999</v>
      </c>
      <c r="G57" s="68">
        <v>0.56420000000000003</v>
      </c>
      <c r="H57" s="68">
        <v>0.53239999999999998</v>
      </c>
      <c r="I57" s="68">
        <v>0.58409999999999995</v>
      </c>
      <c r="J57" s="67">
        <f t="shared" si="0"/>
        <v>9.710743801652888E-2</v>
      </c>
      <c r="K57" s="45">
        <f t="shared" si="12"/>
        <v>5.1699999999999964</v>
      </c>
      <c r="L57" s="67">
        <f t="shared" si="2"/>
        <v>0.32448979591836724</v>
      </c>
      <c r="M57" s="45">
        <f t="shared" si="13"/>
        <v>14.309999999999995</v>
      </c>
      <c r="N57" s="68"/>
    </row>
    <row r="58" spans="2:14" x14ac:dyDescent="0.25">
      <c r="B58" s="272"/>
      <c r="C58" s="281"/>
      <c r="D58" s="19" t="s">
        <v>50</v>
      </c>
      <c r="E58" s="68">
        <v>0.6633</v>
      </c>
      <c r="F58" s="68">
        <v>0.81379999999999997</v>
      </c>
      <c r="G58" s="68">
        <v>0.89290000000000003</v>
      </c>
      <c r="H58" s="68">
        <v>0.99150000000000005</v>
      </c>
      <c r="I58" s="68">
        <v>0.8478</v>
      </c>
      <c r="J58" s="67">
        <f t="shared" si="0"/>
        <v>-0.14493192133131627</v>
      </c>
      <c r="K58" s="45">
        <f t="shared" si="12"/>
        <v>-14.370000000000005</v>
      </c>
      <c r="L58" s="67">
        <f t="shared" si="2"/>
        <v>0.27815468113975572</v>
      </c>
      <c r="M58" s="45">
        <f t="shared" si="13"/>
        <v>18.45</v>
      </c>
      <c r="N58" s="68"/>
    </row>
    <row r="59" spans="2:14" x14ac:dyDescent="0.25">
      <c r="B59" s="272"/>
      <c r="C59" s="281"/>
      <c r="D59" s="19" t="s">
        <v>51</v>
      </c>
      <c r="E59" s="68">
        <v>0.47789999999999999</v>
      </c>
      <c r="F59" s="68">
        <v>0.5554</v>
      </c>
      <c r="G59" s="68">
        <v>0.54949999999999999</v>
      </c>
      <c r="H59" s="68">
        <v>0.57689999999999997</v>
      </c>
      <c r="I59" s="68">
        <v>0.52039999999999997</v>
      </c>
      <c r="J59" s="67">
        <f t="shared" si="0"/>
        <v>-9.793725082336624E-2</v>
      </c>
      <c r="K59" s="45">
        <f t="shared" si="12"/>
        <v>-5.6499999999999995</v>
      </c>
      <c r="L59" s="67">
        <f t="shared" si="2"/>
        <v>8.8930738648252738E-2</v>
      </c>
      <c r="M59" s="45">
        <f t="shared" si="13"/>
        <v>4.2499999999999982</v>
      </c>
      <c r="N59" s="68"/>
    </row>
    <row r="60" spans="2:14" x14ac:dyDescent="0.25">
      <c r="B60" s="272"/>
      <c r="C60" s="281"/>
      <c r="D60" s="19" t="s">
        <v>52</v>
      </c>
      <c r="E60" s="22">
        <v>0.75609999999999999</v>
      </c>
      <c r="F60" s="22">
        <v>0.69010000000000005</v>
      </c>
      <c r="G60" s="22">
        <v>0.77500000000000002</v>
      </c>
      <c r="H60" s="22">
        <v>0.85840000000000005</v>
      </c>
      <c r="I60" s="22">
        <v>0.89359999999999995</v>
      </c>
      <c r="J60" s="21">
        <f t="shared" si="0"/>
        <v>4.1006523765144243E-2</v>
      </c>
      <c r="K60" s="45">
        <f t="shared" si="12"/>
        <v>3.5199999999999898</v>
      </c>
      <c r="L60" s="21">
        <f t="shared" si="2"/>
        <v>0.18185425208305772</v>
      </c>
      <c r="M60" s="45">
        <f t="shared" si="13"/>
        <v>13.749999999999996</v>
      </c>
      <c r="N60" s="22"/>
    </row>
    <row r="61" spans="2:14" x14ac:dyDescent="0.25">
      <c r="B61" s="272"/>
      <c r="C61" s="282"/>
      <c r="D61" s="23" t="s">
        <v>53</v>
      </c>
      <c r="E61" s="46">
        <v>0.50070000000000003</v>
      </c>
      <c r="F61" s="46">
        <v>0.39140000000000003</v>
      </c>
      <c r="G61" s="46">
        <v>0.51619999999999999</v>
      </c>
      <c r="H61" s="46">
        <v>0.59499999999999997</v>
      </c>
      <c r="I61" s="46">
        <v>0.5968</v>
      </c>
      <c r="J61" s="25">
        <f t="shared" si="0"/>
        <v>3.0252100840335583E-3</v>
      </c>
      <c r="K61" s="78">
        <f t="shared" si="12"/>
        <v>0.18000000000000238</v>
      </c>
      <c r="L61" s="25">
        <f t="shared" si="2"/>
        <v>0.19193129618534033</v>
      </c>
      <c r="M61" s="78">
        <f t="shared" si="13"/>
        <v>9.6099999999999959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132895</v>
      </c>
      <c r="F62" s="64">
        <v>113857</v>
      </c>
      <c r="G62" s="64">
        <v>124421</v>
      </c>
      <c r="H62" s="64">
        <v>378069</v>
      </c>
      <c r="I62" s="64">
        <v>385509</v>
      </c>
      <c r="J62" s="65">
        <f t="shared" si="0"/>
        <v>1.9678947493711574E-2</v>
      </c>
      <c r="K62" s="64">
        <f t="shared" ref="K62:K63" si="14">I62-H62</f>
        <v>7440</v>
      </c>
      <c r="L62" s="65">
        <f t="shared" si="2"/>
        <v>1.9008540577147373</v>
      </c>
      <c r="M62" s="64">
        <f t="shared" ref="M62:M63" si="15">I62-E62</f>
        <v>252614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47242</v>
      </c>
      <c r="F63" s="27">
        <v>40464</v>
      </c>
      <c r="G63" s="27">
        <v>44073</v>
      </c>
      <c r="H63" s="27">
        <v>46483</v>
      </c>
      <c r="I63" s="27">
        <v>47015</v>
      </c>
      <c r="J63" s="36">
        <f t="shared" si="0"/>
        <v>1.1445044424843509E-2</v>
      </c>
      <c r="K63" s="27">
        <f t="shared" si="14"/>
        <v>532</v>
      </c>
      <c r="L63" s="36">
        <f t="shared" si="2"/>
        <v>-4.8050463570551427E-3</v>
      </c>
      <c r="M63" s="27">
        <f t="shared" si="15"/>
        <v>-227</v>
      </c>
      <c r="N63" s="38">
        <f t="shared" si="16"/>
        <v>0.12195564824686324</v>
      </c>
    </row>
    <row r="64" spans="2:14" x14ac:dyDescent="0.25">
      <c r="B64" s="272"/>
      <c r="C64" s="284"/>
      <c r="D64" s="4" t="s">
        <v>45</v>
      </c>
      <c r="E64" s="29">
        <v>41069</v>
      </c>
      <c r="F64" s="29">
        <v>35395</v>
      </c>
      <c r="G64" s="29">
        <v>39033</v>
      </c>
      <c r="H64" s="29">
        <v>37203</v>
      </c>
      <c r="I64" s="29">
        <v>38115</v>
      </c>
      <c r="J64" s="74">
        <f>I64/H64-1</f>
        <v>2.4514152084509355E-2</v>
      </c>
      <c r="K64" s="29">
        <f>I64-H64</f>
        <v>912</v>
      </c>
      <c r="L64" s="74">
        <f>I64/E64-1</f>
        <v>-7.1927731378898963E-2</v>
      </c>
      <c r="M64" s="29">
        <f>I64-E64</f>
        <v>-2954</v>
      </c>
      <c r="N64" s="75">
        <f>I64/$I$62</f>
        <v>9.8869287098355685E-2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898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2.3657035244313363E-3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4616</v>
      </c>
      <c r="J66" s="74">
        <f t="shared" si="17"/>
        <v>7.9513564078578014E-2</v>
      </c>
      <c r="K66" s="29">
        <f t="shared" si="18"/>
        <v>340</v>
      </c>
      <c r="L66" s="74">
        <f t="shared" si="19"/>
        <v>0.13415233415233407</v>
      </c>
      <c r="M66" s="29">
        <f t="shared" si="20"/>
        <v>546</v>
      </c>
      <c r="N66" s="75">
        <f t="shared" si="21"/>
        <v>1.1973780119270886E-2</v>
      </c>
    </row>
    <row r="67" spans="2:14" x14ac:dyDescent="0.25">
      <c r="B67" s="272"/>
      <c r="C67" s="284"/>
      <c r="D67" s="4" t="s">
        <v>48</v>
      </c>
      <c r="E67" s="29">
        <v>21508</v>
      </c>
      <c r="F67" s="29">
        <v>15764</v>
      </c>
      <c r="G67" s="29">
        <v>18073</v>
      </c>
      <c r="H67" s="29">
        <v>19434</v>
      </c>
      <c r="I67" s="29">
        <v>20174</v>
      </c>
      <c r="J67" s="74">
        <f t="shared" si="17"/>
        <v>3.8077595965833044E-2</v>
      </c>
      <c r="K67" s="29">
        <f t="shared" si="18"/>
        <v>740</v>
      </c>
      <c r="L67" s="74">
        <f t="shared" si="19"/>
        <v>-6.202343314115677E-2</v>
      </c>
      <c r="M67" s="29">
        <f t="shared" si="20"/>
        <v>-1334</v>
      </c>
      <c r="N67" s="75">
        <f t="shared" si="21"/>
        <v>5.23308145853923E-2</v>
      </c>
    </row>
    <row r="68" spans="2:14" x14ac:dyDescent="0.25">
      <c r="B68" s="272"/>
      <c r="C68" s="284"/>
      <c r="D68" s="4" t="s">
        <v>49</v>
      </c>
      <c r="E68" s="29">
        <v>778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7"/>
        <v>0</v>
      </c>
      <c r="K68" s="29">
        <f t="shared" si="18"/>
        <v>0</v>
      </c>
      <c r="L68" s="74">
        <f t="shared" si="19"/>
        <v>-0.13496143958868889</v>
      </c>
      <c r="M68" s="29">
        <f t="shared" si="20"/>
        <v>-105</v>
      </c>
      <c r="N68" s="75">
        <f t="shared" si="21"/>
        <v>1.745743938533212E-3</v>
      </c>
    </row>
    <row r="69" spans="2:14" x14ac:dyDescent="0.25">
      <c r="B69" s="272"/>
      <c r="C69" s="284"/>
      <c r="D69" s="4" t="s">
        <v>50</v>
      </c>
      <c r="E69" s="29">
        <v>4121</v>
      </c>
      <c r="F69" s="29">
        <v>4169</v>
      </c>
      <c r="G69" s="29">
        <v>4791</v>
      </c>
      <c r="H69" s="29">
        <v>4763</v>
      </c>
      <c r="I69" s="29">
        <v>4797</v>
      </c>
      <c r="J69" s="74">
        <f t="shared" si="17"/>
        <v>7.1383581776192084E-3</v>
      </c>
      <c r="K69" s="29">
        <f t="shared" si="18"/>
        <v>34</v>
      </c>
      <c r="L69" s="74">
        <f t="shared" si="19"/>
        <v>0.16403785488959</v>
      </c>
      <c r="M69" s="29">
        <f t="shared" si="20"/>
        <v>676</v>
      </c>
      <c r="N69" s="75">
        <f t="shared" si="21"/>
        <v>1.2443289261729298E-2</v>
      </c>
    </row>
    <row r="70" spans="2:14" x14ac:dyDescent="0.25">
      <c r="B70" s="272"/>
      <c r="C70" s="284"/>
      <c r="D70" s="4" t="s">
        <v>51</v>
      </c>
      <c r="E70" s="29">
        <v>2708</v>
      </c>
      <c r="F70" s="29">
        <v>2485</v>
      </c>
      <c r="G70" s="29">
        <v>2832</v>
      </c>
      <c r="H70" s="29">
        <v>2758</v>
      </c>
      <c r="I70" s="29">
        <v>2673</v>
      </c>
      <c r="J70" s="74">
        <f t="shared" si="17"/>
        <v>-3.0819434372733823E-2</v>
      </c>
      <c r="K70" s="29">
        <f t="shared" si="18"/>
        <v>-85</v>
      </c>
      <c r="L70" s="74">
        <f t="shared" si="19"/>
        <v>-1.292466765140321E-2</v>
      </c>
      <c r="M70" s="29">
        <f t="shared" si="20"/>
        <v>-35</v>
      </c>
      <c r="N70" s="75">
        <f t="shared" si="21"/>
        <v>6.9336902640405283E-3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6412</v>
      </c>
      <c r="G71" s="29">
        <v>6415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1.6640337839064719E-2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3465</v>
      </c>
      <c r="G72" s="71">
        <v>3081</v>
      </c>
      <c r="H72" s="71">
        <v>3106</v>
      </c>
      <c r="I72" s="71">
        <v>3113</v>
      </c>
      <c r="J72" s="61">
        <f t="shared" si="17"/>
        <v>2.2537025112685516E-3</v>
      </c>
      <c r="K72" s="71">
        <f t="shared" si="18"/>
        <v>7</v>
      </c>
      <c r="L72" s="61">
        <f t="shared" si="19"/>
        <v>-7.953873447664106E-2</v>
      </c>
      <c r="M72" s="71">
        <f t="shared" si="20"/>
        <v>-269</v>
      </c>
      <c r="N72" s="55">
        <f t="shared" si="21"/>
        <v>8.0750384556521372E-3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3" t="s">
        <v>231</v>
      </c>
      <c r="F79" s="13" t="s">
        <v>232</v>
      </c>
      <c r="G79" s="13" t="s">
        <v>233</v>
      </c>
      <c r="H79" s="13" t="s">
        <v>234</v>
      </c>
      <c r="I79" s="13" t="s">
        <v>235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octubre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4041070</v>
      </c>
      <c r="F80" s="64">
        <v>1678957</v>
      </c>
      <c r="G80" s="64">
        <v>3924823</v>
      </c>
      <c r="H80" s="64">
        <v>4320832</v>
      </c>
      <c r="I80" s="64">
        <v>4588197</v>
      </c>
      <c r="J80" s="65">
        <f t="shared" ref="J80:J81" si="22">I80/H80-1</f>
        <v>6.1878129027002293E-2</v>
      </c>
      <c r="K80" s="64">
        <f t="shared" ref="K80:K81" si="23">I80-H80</f>
        <v>267365</v>
      </c>
      <c r="L80" s="65">
        <f t="shared" ref="L80:L81" si="24">I80/E80-1</f>
        <v>0.13539161657679766</v>
      </c>
      <c r="M80" s="64">
        <f t="shared" ref="M80:M81" si="25">I80-E80</f>
        <v>547127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1485492</v>
      </c>
      <c r="F81" s="16">
        <v>644673</v>
      </c>
      <c r="G81" s="16">
        <v>1457395</v>
      </c>
      <c r="H81" s="16">
        <v>1572308</v>
      </c>
      <c r="I81" s="16">
        <v>1622538</v>
      </c>
      <c r="J81" s="18">
        <f t="shared" si="22"/>
        <v>3.1946666938029944E-2</v>
      </c>
      <c r="K81" s="16">
        <f t="shared" si="23"/>
        <v>50230</v>
      </c>
      <c r="L81" s="18">
        <f t="shared" si="24"/>
        <v>9.2256302962250958E-2</v>
      </c>
      <c r="M81" s="16">
        <f t="shared" si="25"/>
        <v>137046</v>
      </c>
      <c r="N81" s="18">
        <f t="shared" si="26"/>
        <v>0.353633028398737</v>
      </c>
      <c r="O81" s="79"/>
    </row>
    <row r="82" spans="2:15" x14ac:dyDescent="0.25">
      <c r="B82" s="272"/>
      <c r="C82" s="275"/>
      <c r="D82" s="19" t="s">
        <v>45</v>
      </c>
      <c r="E82" s="20">
        <v>1082702</v>
      </c>
      <c r="F82" s="20">
        <v>324977</v>
      </c>
      <c r="G82" s="20">
        <v>1027252</v>
      </c>
      <c r="H82" s="20">
        <v>1094360</v>
      </c>
      <c r="I82" s="20">
        <v>1158457</v>
      </c>
      <c r="J82" s="68">
        <f>I82/H82-1</f>
        <v>5.8570305932234445E-2</v>
      </c>
      <c r="K82" s="20">
        <f>I82-H82</f>
        <v>64097</v>
      </c>
      <c r="L82" s="68">
        <f>I82/E82-1</f>
        <v>6.9968467777837384E-2</v>
      </c>
      <c r="M82" s="20">
        <f>I82-E82</f>
        <v>75755</v>
      </c>
      <c r="N82" s="68">
        <f>I82/$I$80</f>
        <v>0.25248632523843245</v>
      </c>
      <c r="O82" s="79"/>
    </row>
    <row r="83" spans="2:15" x14ac:dyDescent="0.25">
      <c r="B83" s="272"/>
      <c r="C83" s="275"/>
      <c r="D83" s="19" t="s">
        <v>46</v>
      </c>
      <c r="E83" s="20">
        <v>36869</v>
      </c>
      <c r="F83" s="20">
        <v>14685</v>
      </c>
      <c r="G83" s="20">
        <v>29058</v>
      </c>
      <c r="H83" s="20">
        <v>41308</v>
      </c>
      <c r="I83" s="20">
        <v>35995</v>
      </c>
      <c r="J83" s="68">
        <f t="shared" ref="J83:J136" si="27">I83/H83-1</f>
        <v>-0.12861915367483301</v>
      </c>
      <c r="K83" s="20">
        <f t="shared" ref="K83:K112" si="28">I83-H83</f>
        <v>-5313</v>
      </c>
      <c r="L83" s="68">
        <f t="shared" ref="L83:L136" si="29">I83/E83-1</f>
        <v>-2.3705552089831605E-2</v>
      </c>
      <c r="M83" s="20">
        <f t="shared" ref="M83:M112" si="30">I83-E83</f>
        <v>-874</v>
      </c>
      <c r="N83" s="68">
        <f t="shared" ref="N83:N90" si="31">I83/$I$80</f>
        <v>7.845129579222513E-3</v>
      </c>
      <c r="O83" s="79"/>
    </row>
    <row r="84" spans="2:15" x14ac:dyDescent="0.25">
      <c r="B84" s="272"/>
      <c r="C84" s="275"/>
      <c r="D84" s="19" t="s">
        <v>47</v>
      </c>
      <c r="E84" s="20">
        <v>116760</v>
      </c>
      <c r="F84" s="20">
        <v>47843</v>
      </c>
      <c r="G84" s="20">
        <v>132337</v>
      </c>
      <c r="H84" s="20">
        <v>154946</v>
      </c>
      <c r="I84" s="20">
        <v>200452</v>
      </c>
      <c r="J84" s="68">
        <f t="shared" si="27"/>
        <v>0.29368941437662155</v>
      </c>
      <c r="K84" s="20">
        <f t="shared" si="28"/>
        <v>45506</v>
      </c>
      <c r="L84" s="68">
        <f t="shared" si="29"/>
        <v>0.71678657074340535</v>
      </c>
      <c r="M84" s="20">
        <f t="shared" si="30"/>
        <v>83692</v>
      </c>
      <c r="N84" s="68">
        <f t="shared" si="31"/>
        <v>4.3688621042208955E-2</v>
      </c>
      <c r="O84" s="79"/>
    </row>
    <row r="85" spans="2:15" x14ac:dyDescent="0.25">
      <c r="B85" s="272"/>
      <c r="C85" s="275"/>
      <c r="D85" s="19" t="s">
        <v>48</v>
      </c>
      <c r="E85" s="20">
        <v>662992</v>
      </c>
      <c r="F85" s="20">
        <v>262585</v>
      </c>
      <c r="G85" s="20">
        <v>587373</v>
      </c>
      <c r="H85" s="20">
        <v>669254</v>
      </c>
      <c r="I85" s="20">
        <v>773150</v>
      </c>
      <c r="J85" s="68">
        <f t="shared" si="27"/>
        <v>0.15524150770858292</v>
      </c>
      <c r="K85" s="20">
        <f t="shared" si="28"/>
        <v>103896</v>
      </c>
      <c r="L85" s="68">
        <f t="shared" si="29"/>
        <v>0.16615283442334139</v>
      </c>
      <c r="M85" s="20">
        <f t="shared" si="30"/>
        <v>110158</v>
      </c>
      <c r="N85" s="68">
        <f t="shared" si="31"/>
        <v>0.16850845767956346</v>
      </c>
      <c r="O85" s="79"/>
    </row>
    <row r="86" spans="2:15" x14ac:dyDescent="0.25">
      <c r="B86" s="272"/>
      <c r="C86" s="275"/>
      <c r="D86" s="19" t="s">
        <v>49</v>
      </c>
      <c r="E86" s="20">
        <v>44100</v>
      </c>
      <c r="F86" s="20">
        <v>24453</v>
      </c>
      <c r="G86" s="20">
        <v>41481</v>
      </c>
      <c r="H86" s="20">
        <v>48608</v>
      </c>
      <c r="I86" s="20">
        <v>46696</v>
      </c>
      <c r="J86" s="68">
        <f t="shared" si="27"/>
        <v>-3.9335088874259405E-2</v>
      </c>
      <c r="K86" s="20">
        <f t="shared" si="28"/>
        <v>-1912</v>
      </c>
      <c r="L86" s="68">
        <f t="shared" si="29"/>
        <v>5.8866213151927527E-2</v>
      </c>
      <c r="M86" s="20">
        <f t="shared" si="30"/>
        <v>2596</v>
      </c>
      <c r="N86" s="68">
        <f t="shared" si="31"/>
        <v>1.0177418275632018E-2</v>
      </c>
      <c r="O86" s="79"/>
    </row>
    <row r="87" spans="2:15" x14ac:dyDescent="0.25">
      <c r="B87" s="272"/>
      <c r="C87" s="275"/>
      <c r="D87" s="19" t="s">
        <v>50</v>
      </c>
      <c r="E87" s="20">
        <v>119184</v>
      </c>
      <c r="F87" s="20">
        <v>83177</v>
      </c>
      <c r="G87" s="20">
        <v>166144</v>
      </c>
      <c r="H87" s="20">
        <v>213829</v>
      </c>
      <c r="I87" s="20">
        <v>202567</v>
      </c>
      <c r="J87" s="68">
        <f t="shared" si="27"/>
        <v>-5.2668253604515769E-2</v>
      </c>
      <c r="K87" s="20">
        <f t="shared" si="28"/>
        <v>-11262</v>
      </c>
      <c r="L87" s="68">
        <f t="shared" si="29"/>
        <v>0.69961572023090346</v>
      </c>
      <c r="M87" s="20">
        <f t="shared" si="30"/>
        <v>83383</v>
      </c>
      <c r="N87" s="68">
        <f t="shared" si="31"/>
        <v>4.414958642795852E-2</v>
      </c>
      <c r="O87" s="79"/>
    </row>
    <row r="88" spans="2:15" x14ac:dyDescent="0.25">
      <c r="B88" s="272"/>
      <c r="C88" s="275"/>
      <c r="D88" s="19" t="s">
        <v>51</v>
      </c>
      <c r="E88" s="20">
        <v>177807</v>
      </c>
      <c r="F88" s="20">
        <v>123320</v>
      </c>
      <c r="G88" s="20">
        <v>179915</v>
      </c>
      <c r="H88" s="20">
        <v>194865</v>
      </c>
      <c r="I88" s="20">
        <v>201157</v>
      </c>
      <c r="J88" s="68">
        <f t="shared" si="27"/>
        <v>3.2289020604007845E-2</v>
      </c>
      <c r="K88" s="20">
        <f t="shared" si="28"/>
        <v>6292</v>
      </c>
      <c r="L88" s="68">
        <f t="shared" si="29"/>
        <v>0.13132216391930585</v>
      </c>
      <c r="M88" s="20">
        <f t="shared" si="30"/>
        <v>23350</v>
      </c>
      <c r="N88" s="68">
        <f t="shared" si="31"/>
        <v>4.3842276170792144E-2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209689</v>
      </c>
      <c r="F89" s="20">
        <v>100724</v>
      </c>
      <c r="G89" s="20">
        <v>212753</v>
      </c>
      <c r="H89" s="20">
        <v>230245</v>
      </c>
      <c r="I89" s="20">
        <v>241157</v>
      </c>
      <c r="J89" s="22">
        <f t="shared" si="27"/>
        <v>4.7392994418988366E-2</v>
      </c>
      <c r="K89" s="20">
        <f t="shared" si="28"/>
        <v>10912</v>
      </c>
      <c r="L89" s="22">
        <f t="shared" si="29"/>
        <v>0.15006986537205091</v>
      </c>
      <c r="M89" s="20">
        <f t="shared" si="30"/>
        <v>31468</v>
      </c>
      <c r="N89" s="22">
        <f t="shared" si="31"/>
        <v>5.2560297650689369E-2</v>
      </c>
      <c r="O89" s="79"/>
    </row>
    <row r="90" spans="2:15" x14ac:dyDescent="0.25">
      <c r="B90" s="272"/>
      <c r="C90" s="276"/>
      <c r="D90" s="23" t="s">
        <v>53</v>
      </c>
      <c r="E90" s="69">
        <v>105475</v>
      </c>
      <c r="F90" s="69">
        <v>52520</v>
      </c>
      <c r="G90" s="69">
        <v>91115</v>
      </c>
      <c r="H90" s="69">
        <v>101109</v>
      </c>
      <c r="I90" s="69">
        <v>106028</v>
      </c>
      <c r="J90" s="46">
        <f t="shared" si="27"/>
        <v>4.8650466328417741E-2</v>
      </c>
      <c r="K90" s="69">
        <f t="shared" si="28"/>
        <v>4919</v>
      </c>
      <c r="L90" s="46">
        <f t="shared" si="29"/>
        <v>5.2429485660108188E-3</v>
      </c>
      <c r="M90" s="69">
        <f t="shared" si="30"/>
        <v>553</v>
      </c>
      <c r="N90" s="46">
        <f t="shared" si="31"/>
        <v>2.310885953676357E-2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4818735</v>
      </c>
      <c r="F91" s="64">
        <v>1889322</v>
      </c>
      <c r="G91" s="64">
        <v>4616324</v>
      </c>
      <c r="H91" s="64">
        <v>5103072</v>
      </c>
      <c r="I91" s="64">
        <v>5417451</v>
      </c>
      <c r="J91" s="65">
        <f t="shared" si="27"/>
        <v>6.1605832721936871E-2</v>
      </c>
      <c r="K91" s="64">
        <f t="shared" si="28"/>
        <v>314379</v>
      </c>
      <c r="L91" s="65">
        <f t="shared" si="29"/>
        <v>0.12424754629586388</v>
      </c>
      <c r="M91" s="64">
        <f t="shared" si="30"/>
        <v>598716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1790925</v>
      </c>
      <c r="F92" s="27">
        <v>737549</v>
      </c>
      <c r="G92" s="27">
        <v>1744787</v>
      </c>
      <c r="H92" s="27">
        <v>1889434</v>
      </c>
      <c r="I92" s="27">
        <v>1951443</v>
      </c>
      <c r="J92" s="80">
        <f t="shared" si="27"/>
        <v>3.2818822991435459E-2</v>
      </c>
      <c r="K92" s="27">
        <f t="shared" si="28"/>
        <v>62009</v>
      </c>
      <c r="L92" s="80">
        <f t="shared" si="29"/>
        <v>8.9628543908873981E-2</v>
      </c>
      <c r="M92" s="27">
        <f t="shared" si="30"/>
        <v>160518</v>
      </c>
      <c r="N92" s="38">
        <f t="shared" si="32"/>
        <v>0.36021424097790639</v>
      </c>
    </row>
    <row r="93" spans="2:15" x14ac:dyDescent="0.25">
      <c r="B93" s="272"/>
      <c r="C93" s="278"/>
      <c r="D93" s="4" t="s">
        <v>45</v>
      </c>
      <c r="E93" s="29">
        <v>1318345</v>
      </c>
      <c r="F93" s="29">
        <v>371706</v>
      </c>
      <c r="G93" s="29">
        <v>1225539</v>
      </c>
      <c r="H93" s="29">
        <v>1319858</v>
      </c>
      <c r="I93" s="29">
        <v>1391730</v>
      </c>
      <c r="J93" s="81">
        <f t="shared" si="27"/>
        <v>5.4454342815666523E-2</v>
      </c>
      <c r="K93" s="29">
        <f t="shared" si="28"/>
        <v>71872</v>
      </c>
      <c r="L93" s="81">
        <f t="shared" si="29"/>
        <v>5.5664488430570147E-2</v>
      </c>
      <c r="M93" s="29">
        <f t="shared" si="30"/>
        <v>73385</v>
      </c>
      <c r="N93" s="75">
        <f>I93/$I$91</f>
        <v>0.25689757046256623</v>
      </c>
    </row>
    <row r="94" spans="2:15" x14ac:dyDescent="0.25">
      <c r="B94" s="272"/>
      <c r="C94" s="278"/>
      <c r="D94" s="4" t="s">
        <v>46</v>
      </c>
      <c r="E94" s="29">
        <v>41878</v>
      </c>
      <c r="F94" s="29">
        <v>16241</v>
      </c>
      <c r="G94" s="29">
        <v>32334</v>
      </c>
      <c r="H94" s="29">
        <v>44536</v>
      </c>
      <c r="I94" s="29">
        <v>39815</v>
      </c>
      <c r="J94" s="81">
        <f t="shared" si="27"/>
        <v>-0.10600413148913235</v>
      </c>
      <c r="K94" s="29">
        <f t="shared" si="28"/>
        <v>-4721</v>
      </c>
      <c r="L94" s="81">
        <f t="shared" si="29"/>
        <v>-4.9262142413677878E-2</v>
      </c>
      <c r="M94" s="29">
        <f t="shared" si="30"/>
        <v>-2063</v>
      </c>
      <c r="N94" s="75">
        <f t="shared" ref="N94:N101" si="33">I94/$I$91</f>
        <v>7.3493973457258773E-3</v>
      </c>
    </row>
    <row r="95" spans="2:15" x14ac:dyDescent="0.25">
      <c r="B95" s="272"/>
      <c r="C95" s="278"/>
      <c r="D95" s="4" t="s">
        <v>47</v>
      </c>
      <c r="E95" s="29">
        <v>135240</v>
      </c>
      <c r="F95" s="29">
        <v>55072</v>
      </c>
      <c r="G95" s="29">
        <v>154928</v>
      </c>
      <c r="H95" s="29">
        <v>178758</v>
      </c>
      <c r="I95" s="29">
        <v>231699</v>
      </c>
      <c r="J95" s="81">
        <f t="shared" si="27"/>
        <v>0.29616017185244847</v>
      </c>
      <c r="K95" s="29">
        <f t="shared" si="28"/>
        <v>52941</v>
      </c>
      <c r="L95" s="81">
        <f t="shared" si="29"/>
        <v>0.71324312333629103</v>
      </c>
      <c r="M95" s="29">
        <f t="shared" si="30"/>
        <v>96459</v>
      </c>
      <c r="N95" s="75">
        <f t="shared" si="33"/>
        <v>4.276900704777948E-2</v>
      </c>
    </row>
    <row r="96" spans="2:15" x14ac:dyDescent="0.25">
      <c r="B96" s="272"/>
      <c r="C96" s="278"/>
      <c r="D96" s="4" t="s">
        <v>48</v>
      </c>
      <c r="E96" s="29">
        <v>786209</v>
      </c>
      <c r="F96" s="29">
        <v>291531</v>
      </c>
      <c r="G96" s="29">
        <v>677880</v>
      </c>
      <c r="H96" s="29">
        <v>780881</v>
      </c>
      <c r="I96" s="29">
        <v>898868</v>
      </c>
      <c r="J96" s="81">
        <f t="shared" si="27"/>
        <v>0.15109472506054056</v>
      </c>
      <c r="K96" s="29">
        <f t="shared" si="28"/>
        <v>117987</v>
      </c>
      <c r="L96" s="81">
        <f t="shared" si="29"/>
        <v>0.14329395873107531</v>
      </c>
      <c r="M96" s="29">
        <f t="shared" si="30"/>
        <v>112659</v>
      </c>
      <c r="N96" s="75">
        <f t="shared" si="33"/>
        <v>0.16592083620137957</v>
      </c>
    </row>
    <row r="97" spans="2:14" x14ac:dyDescent="0.25">
      <c r="B97" s="272"/>
      <c r="C97" s="278"/>
      <c r="D97" s="4" t="s">
        <v>49</v>
      </c>
      <c r="E97" s="29">
        <v>46156</v>
      </c>
      <c r="F97" s="29">
        <v>25369</v>
      </c>
      <c r="G97" s="29">
        <v>43371</v>
      </c>
      <c r="H97" s="29">
        <v>50896</v>
      </c>
      <c r="I97" s="29">
        <v>49021</v>
      </c>
      <c r="J97" s="81">
        <f t="shared" si="27"/>
        <v>-3.6839830242062277E-2</v>
      </c>
      <c r="K97" s="29">
        <f t="shared" si="28"/>
        <v>-1875</v>
      </c>
      <c r="L97" s="81">
        <f t="shared" si="29"/>
        <v>6.2072103301845871E-2</v>
      </c>
      <c r="M97" s="29">
        <f t="shared" si="30"/>
        <v>2865</v>
      </c>
      <c r="N97" s="75">
        <f t="shared" si="33"/>
        <v>9.0487205145002702E-3</v>
      </c>
    </row>
    <row r="98" spans="2:14" x14ac:dyDescent="0.25">
      <c r="B98" s="272"/>
      <c r="C98" s="278"/>
      <c r="D98" s="4" t="s">
        <v>50</v>
      </c>
      <c r="E98" s="29">
        <v>143190</v>
      </c>
      <c r="F98" s="29">
        <v>96624</v>
      </c>
      <c r="G98" s="29">
        <v>194202</v>
      </c>
      <c r="H98" s="29">
        <v>243100</v>
      </c>
      <c r="I98" s="29">
        <v>236128</v>
      </c>
      <c r="J98" s="81">
        <f t="shared" si="27"/>
        <v>-2.8679555738379214E-2</v>
      </c>
      <c r="K98" s="29">
        <f t="shared" si="28"/>
        <v>-6972</v>
      </c>
      <c r="L98" s="81">
        <f t="shared" si="29"/>
        <v>0.64905370486765834</v>
      </c>
      <c r="M98" s="29">
        <f t="shared" si="30"/>
        <v>92938</v>
      </c>
      <c r="N98" s="75">
        <f t="shared" si="33"/>
        <v>4.3586550205991711E-2</v>
      </c>
    </row>
    <row r="99" spans="2:14" x14ac:dyDescent="0.25">
      <c r="B99" s="272"/>
      <c r="C99" s="278"/>
      <c r="D99" s="4" t="s">
        <v>51</v>
      </c>
      <c r="E99" s="29">
        <v>185319</v>
      </c>
      <c r="F99" s="29">
        <v>127034</v>
      </c>
      <c r="G99" s="29">
        <v>187790</v>
      </c>
      <c r="H99" s="29">
        <v>203344</v>
      </c>
      <c r="I99" s="29">
        <v>209772</v>
      </c>
      <c r="J99" s="81">
        <f t="shared" si="27"/>
        <v>3.1611456448186415E-2</v>
      </c>
      <c r="K99" s="29">
        <f t="shared" si="28"/>
        <v>6428</v>
      </c>
      <c r="L99" s="81">
        <f t="shared" si="29"/>
        <v>0.13195085231411774</v>
      </c>
      <c r="M99" s="29">
        <f t="shared" si="30"/>
        <v>24453</v>
      </c>
      <c r="N99" s="75">
        <f t="shared" si="33"/>
        <v>3.872153158376513E-2</v>
      </c>
    </row>
    <row r="100" spans="2:14" x14ac:dyDescent="0.25">
      <c r="B100" s="272"/>
      <c r="C100" s="278"/>
      <c r="D100" s="4" t="s">
        <v>52</v>
      </c>
      <c r="E100" s="29">
        <v>250989</v>
      </c>
      <c r="F100" s="29">
        <v>111634</v>
      </c>
      <c r="G100" s="29">
        <v>252020</v>
      </c>
      <c r="H100" s="29">
        <v>274006</v>
      </c>
      <c r="I100" s="29">
        <v>287742</v>
      </c>
      <c r="J100" s="31">
        <f t="shared" si="27"/>
        <v>5.0130289117756632E-2</v>
      </c>
      <c r="K100" s="29">
        <f t="shared" si="28"/>
        <v>13736</v>
      </c>
      <c r="L100" s="31">
        <f t="shared" si="29"/>
        <v>0.14643271219057419</v>
      </c>
      <c r="M100" s="29">
        <f t="shared" si="30"/>
        <v>36753</v>
      </c>
      <c r="N100" s="42">
        <f t="shared" si="33"/>
        <v>5.3113909105961456E-2</v>
      </c>
    </row>
    <row r="101" spans="2:14" x14ac:dyDescent="0.25">
      <c r="B101" s="272"/>
      <c r="C101" s="279"/>
      <c r="D101" s="32" t="s">
        <v>53</v>
      </c>
      <c r="E101" s="71">
        <v>120484</v>
      </c>
      <c r="F101" s="71">
        <v>56562</v>
      </c>
      <c r="G101" s="71">
        <v>103473</v>
      </c>
      <c r="H101" s="71">
        <v>118259</v>
      </c>
      <c r="I101" s="71">
        <v>121233</v>
      </c>
      <c r="J101" s="72">
        <f t="shared" si="27"/>
        <v>2.5148191680971488E-2</v>
      </c>
      <c r="K101" s="71">
        <f t="shared" si="28"/>
        <v>2974</v>
      </c>
      <c r="L101" s="72">
        <f t="shared" si="29"/>
        <v>6.2165930745992082E-3</v>
      </c>
      <c r="M101" s="71">
        <f t="shared" si="30"/>
        <v>749</v>
      </c>
      <c r="N101" s="55">
        <f t="shared" si="33"/>
        <v>2.2378236554423843E-2</v>
      </c>
    </row>
    <row r="102" spans="2:14" x14ac:dyDescent="0.25">
      <c r="B102" s="272"/>
      <c r="C102" s="274" t="s">
        <v>21</v>
      </c>
      <c r="D102" s="63" t="s">
        <v>43</v>
      </c>
      <c r="E102" s="64">
        <v>28427477</v>
      </c>
      <c r="F102" s="64">
        <v>9473050</v>
      </c>
      <c r="G102" s="64">
        <v>25825446</v>
      </c>
      <c r="H102" s="64">
        <v>28612657</v>
      </c>
      <c r="I102" s="64">
        <v>30210542</v>
      </c>
      <c r="J102" s="65">
        <f t="shared" si="27"/>
        <v>5.58453903809073E-2</v>
      </c>
      <c r="K102" s="64">
        <f t="shared" si="28"/>
        <v>1597885</v>
      </c>
      <c r="L102" s="65">
        <f t="shared" si="29"/>
        <v>6.2723294086211023E-2</v>
      </c>
      <c r="M102" s="64">
        <f t="shared" si="30"/>
        <v>1783065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11006882</v>
      </c>
      <c r="F103" s="16">
        <v>4006726</v>
      </c>
      <c r="G103" s="16">
        <v>10458907</v>
      </c>
      <c r="H103" s="16">
        <v>11285244</v>
      </c>
      <c r="I103" s="16">
        <v>11574731</v>
      </c>
      <c r="J103" s="18">
        <f t="shared" si="27"/>
        <v>2.5651815769335506E-2</v>
      </c>
      <c r="K103" s="16">
        <f t="shared" si="28"/>
        <v>289487</v>
      </c>
      <c r="L103" s="18">
        <f t="shared" si="29"/>
        <v>5.1590359558683296E-2</v>
      </c>
      <c r="M103" s="16">
        <f t="shared" si="30"/>
        <v>567849</v>
      </c>
      <c r="N103" s="18">
        <f t="shared" si="34"/>
        <v>0.38313549621188525</v>
      </c>
    </row>
    <row r="104" spans="2:14" x14ac:dyDescent="0.25">
      <c r="B104" s="272"/>
      <c r="C104" s="275"/>
      <c r="D104" s="19" t="s">
        <v>45</v>
      </c>
      <c r="E104" s="20">
        <v>8401894</v>
      </c>
      <c r="F104" s="20">
        <v>2126689</v>
      </c>
      <c r="G104" s="20">
        <v>7289014</v>
      </c>
      <c r="H104" s="20">
        <v>8059754</v>
      </c>
      <c r="I104" s="20">
        <v>8362569</v>
      </c>
      <c r="J104" s="68">
        <f t="shared" si="27"/>
        <v>3.7571245971030898E-2</v>
      </c>
      <c r="K104" s="20">
        <f t="shared" si="28"/>
        <v>302815</v>
      </c>
      <c r="L104" s="68">
        <f t="shared" si="29"/>
        <v>-4.680492279478865E-3</v>
      </c>
      <c r="M104" s="20">
        <f t="shared" si="30"/>
        <v>-39325</v>
      </c>
      <c r="N104" s="68">
        <f>I104/$I$102</f>
        <v>0.27680963155179406</v>
      </c>
    </row>
    <row r="105" spans="2:14" x14ac:dyDescent="0.25">
      <c r="B105" s="272"/>
      <c r="C105" s="275"/>
      <c r="D105" s="19" t="s">
        <v>46</v>
      </c>
      <c r="E105" s="20">
        <v>190027</v>
      </c>
      <c r="F105" s="20">
        <v>67472</v>
      </c>
      <c r="G105" s="20">
        <v>133756</v>
      </c>
      <c r="H105" s="20">
        <v>142013</v>
      </c>
      <c r="I105" s="20">
        <v>160183</v>
      </c>
      <c r="J105" s="68">
        <f t="shared" si="27"/>
        <v>0.12794603310964492</v>
      </c>
      <c r="K105" s="20">
        <f t="shared" si="28"/>
        <v>18170</v>
      </c>
      <c r="L105" s="68">
        <f t="shared" si="29"/>
        <v>-0.1570513663847769</v>
      </c>
      <c r="M105" s="20">
        <f t="shared" si="30"/>
        <v>-29844</v>
      </c>
      <c r="N105" s="68">
        <f t="shared" ref="N105:N112" si="35">I105/$I$102</f>
        <v>5.3022219859544389E-3</v>
      </c>
    </row>
    <row r="106" spans="2:14" x14ac:dyDescent="0.25">
      <c r="B106" s="272"/>
      <c r="C106" s="275"/>
      <c r="D106" s="19" t="s">
        <v>47</v>
      </c>
      <c r="E106" s="20">
        <v>704626</v>
      </c>
      <c r="F106" s="20">
        <v>281006</v>
      </c>
      <c r="G106" s="20">
        <v>824915</v>
      </c>
      <c r="H106" s="20">
        <v>892817</v>
      </c>
      <c r="I106" s="20">
        <v>1185602</v>
      </c>
      <c r="J106" s="68">
        <f t="shared" si="27"/>
        <v>0.3279339439101181</v>
      </c>
      <c r="K106" s="20">
        <f t="shared" si="28"/>
        <v>292785</v>
      </c>
      <c r="L106" s="68">
        <f t="shared" si="29"/>
        <v>0.68259757658672826</v>
      </c>
      <c r="M106" s="20">
        <f t="shared" si="30"/>
        <v>480976</v>
      </c>
      <c r="N106" s="68">
        <f t="shared" si="35"/>
        <v>3.9244645130828835E-2</v>
      </c>
    </row>
    <row r="107" spans="2:14" x14ac:dyDescent="0.25">
      <c r="B107" s="272"/>
      <c r="C107" s="275"/>
      <c r="D107" s="19" t="s">
        <v>48</v>
      </c>
      <c r="E107" s="20">
        <v>4567746</v>
      </c>
      <c r="F107" s="20">
        <v>1380163</v>
      </c>
      <c r="G107" s="20">
        <v>3540445</v>
      </c>
      <c r="H107" s="20">
        <v>4226384</v>
      </c>
      <c r="I107" s="20">
        <v>4800011</v>
      </c>
      <c r="J107" s="68">
        <f t="shared" si="27"/>
        <v>0.13572524408572439</v>
      </c>
      <c r="K107" s="20">
        <f t="shared" si="28"/>
        <v>573627</v>
      </c>
      <c r="L107" s="68">
        <f t="shared" si="29"/>
        <v>5.084893074177077E-2</v>
      </c>
      <c r="M107" s="20">
        <f t="shared" si="30"/>
        <v>232265</v>
      </c>
      <c r="N107" s="68">
        <f t="shared" si="35"/>
        <v>0.1588852990456113</v>
      </c>
    </row>
    <row r="108" spans="2:14" x14ac:dyDescent="0.25">
      <c r="B108" s="272"/>
      <c r="C108" s="275"/>
      <c r="D108" s="19" t="s">
        <v>49</v>
      </c>
      <c r="E108" s="20">
        <v>108944</v>
      </c>
      <c r="F108" s="20">
        <v>60016</v>
      </c>
      <c r="G108" s="20">
        <v>112590</v>
      </c>
      <c r="H108" s="20">
        <v>123254</v>
      </c>
      <c r="I108" s="20">
        <v>124009</v>
      </c>
      <c r="J108" s="68">
        <f t="shared" si="27"/>
        <v>6.1255618478912588E-3</v>
      </c>
      <c r="K108" s="20">
        <f t="shared" si="28"/>
        <v>755</v>
      </c>
      <c r="L108" s="68">
        <f t="shared" si="29"/>
        <v>0.1382820531649287</v>
      </c>
      <c r="M108" s="20">
        <f t="shared" si="30"/>
        <v>15065</v>
      </c>
      <c r="N108" s="68">
        <f t="shared" si="35"/>
        <v>4.1048253950558052E-3</v>
      </c>
    </row>
    <row r="109" spans="2:14" x14ac:dyDescent="0.25">
      <c r="B109" s="272"/>
      <c r="C109" s="275"/>
      <c r="D109" s="19" t="s">
        <v>50</v>
      </c>
      <c r="E109" s="20">
        <v>880258</v>
      </c>
      <c r="F109" s="20">
        <v>560773</v>
      </c>
      <c r="G109" s="20">
        <v>1093304</v>
      </c>
      <c r="H109" s="20">
        <v>1210630</v>
      </c>
      <c r="I109" s="20">
        <v>1245782</v>
      </c>
      <c r="J109" s="68">
        <f t="shared" si="27"/>
        <v>2.9036121688707617E-2</v>
      </c>
      <c r="K109" s="20">
        <f t="shared" si="28"/>
        <v>35152</v>
      </c>
      <c r="L109" s="68">
        <f t="shared" si="29"/>
        <v>0.4152464391121693</v>
      </c>
      <c r="M109" s="20">
        <f t="shared" si="30"/>
        <v>365524</v>
      </c>
      <c r="N109" s="68">
        <f t="shared" si="35"/>
        <v>4.1236665002567646E-2</v>
      </c>
    </row>
    <row r="110" spans="2:14" x14ac:dyDescent="0.25">
      <c r="B110" s="272"/>
      <c r="C110" s="275"/>
      <c r="D110" s="19" t="s">
        <v>51</v>
      </c>
      <c r="E110" s="20">
        <v>406844</v>
      </c>
      <c r="F110" s="20">
        <v>263278</v>
      </c>
      <c r="G110" s="20">
        <v>433395</v>
      </c>
      <c r="H110" s="20">
        <v>467345</v>
      </c>
      <c r="I110" s="20">
        <v>475889</v>
      </c>
      <c r="J110" s="68">
        <f t="shared" si="27"/>
        <v>1.8281997239726566E-2</v>
      </c>
      <c r="K110" s="20">
        <f t="shared" si="28"/>
        <v>8544</v>
      </c>
      <c r="L110" s="68">
        <f t="shared" si="29"/>
        <v>0.16970878272753187</v>
      </c>
      <c r="M110" s="20">
        <f t="shared" si="30"/>
        <v>69045</v>
      </c>
      <c r="N110" s="68">
        <f t="shared" si="35"/>
        <v>1.5752415166864601E-2</v>
      </c>
    </row>
    <row r="111" spans="2:14" x14ac:dyDescent="0.25">
      <c r="B111" s="272"/>
      <c r="C111" s="275"/>
      <c r="D111" s="19" t="s">
        <v>52</v>
      </c>
      <c r="E111" s="20">
        <v>1561981</v>
      </c>
      <c r="F111" s="20">
        <v>514282</v>
      </c>
      <c r="G111" s="20">
        <v>1443953</v>
      </c>
      <c r="H111" s="20">
        <v>1563825</v>
      </c>
      <c r="I111" s="20">
        <v>1665600</v>
      </c>
      <c r="J111" s="22">
        <f t="shared" si="27"/>
        <v>6.5080811471871947E-2</v>
      </c>
      <c r="K111" s="20">
        <f t="shared" si="28"/>
        <v>101775</v>
      </c>
      <c r="L111" s="22">
        <f t="shared" si="29"/>
        <v>6.6338194894816294E-2</v>
      </c>
      <c r="M111" s="20">
        <f t="shared" si="30"/>
        <v>103619</v>
      </c>
      <c r="N111" s="22">
        <f t="shared" si="35"/>
        <v>5.513307242220282E-2</v>
      </c>
    </row>
    <row r="112" spans="2:14" x14ac:dyDescent="0.25">
      <c r="B112" s="272"/>
      <c r="C112" s="276"/>
      <c r="D112" s="23" t="s">
        <v>53</v>
      </c>
      <c r="E112" s="69">
        <v>598275</v>
      </c>
      <c r="F112" s="69">
        <v>212645</v>
      </c>
      <c r="G112" s="69">
        <v>495167</v>
      </c>
      <c r="H112" s="69">
        <v>641391</v>
      </c>
      <c r="I112" s="69">
        <v>616166</v>
      </c>
      <c r="J112" s="46">
        <f t="shared" si="27"/>
        <v>-3.9328584280103662E-2</v>
      </c>
      <c r="K112" s="69">
        <f t="shared" si="28"/>
        <v>-25225</v>
      </c>
      <c r="L112" s="46">
        <f t="shared" si="29"/>
        <v>2.9904308219464326E-2</v>
      </c>
      <c r="M112" s="69">
        <f t="shared" si="30"/>
        <v>17891</v>
      </c>
      <c r="N112" s="46">
        <f t="shared" si="35"/>
        <v>2.0395728087235245E-2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7.0346410727851785</v>
      </c>
      <c r="F113" s="73">
        <f t="shared" si="36"/>
        <v>5.6422231182811711</v>
      </c>
      <c r="G113" s="73">
        <f t="shared" si="36"/>
        <v>6.5800281949020381</v>
      </c>
      <c r="H113" s="73">
        <f t="shared" si="36"/>
        <v>6.62202487854191</v>
      </c>
      <c r="I113" s="73">
        <f t="shared" si="36"/>
        <v>6.5844038518834305</v>
      </c>
      <c r="J113" s="65">
        <f t="shared" si="27"/>
        <v>-5.6811968164582893E-3</v>
      </c>
      <c r="K113" s="73">
        <f t="shared" ref="K113:K114" si="37">(I113-H113)</f>
        <v>-3.7621026658479551E-2</v>
      </c>
      <c r="L113" s="65">
        <f t="shared" si="29"/>
        <v>-6.4002870401387635E-2</v>
      </c>
      <c r="M113" s="73">
        <f t="shared" ref="M113:M114" si="38">(I113-E113)</f>
        <v>-0.450237220901748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7.409586857418283</v>
      </c>
      <c r="F114" s="37">
        <f t="shared" si="36"/>
        <v>6.2151292205505735</v>
      </c>
      <c r="G114" s="37">
        <f t="shared" si="36"/>
        <v>7.1764394690526592</v>
      </c>
      <c r="H114" s="37">
        <f t="shared" si="36"/>
        <v>7.177502117905652</v>
      </c>
      <c r="I114" s="37">
        <f t="shared" si="36"/>
        <v>7.133719518433467</v>
      </c>
      <c r="J114" s="80">
        <f t="shared" si="27"/>
        <v>-6.099977227866038E-3</v>
      </c>
      <c r="K114" s="37">
        <f t="shared" si="37"/>
        <v>-4.3782599472184991E-2</v>
      </c>
      <c r="L114" s="80">
        <f t="shared" si="29"/>
        <v>-3.7231136403863774E-2</v>
      </c>
      <c r="M114" s="37">
        <f t="shared" si="38"/>
        <v>-0.27586733898481608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7.7601168188476608</v>
      </c>
      <c r="F115" s="41">
        <f t="shared" si="36"/>
        <v>6.5441215839890203</v>
      </c>
      <c r="G115" s="41">
        <f t="shared" si="36"/>
        <v>7.0956435227188654</v>
      </c>
      <c r="H115" s="41">
        <f>H104/H82</f>
        <v>7.3648104828392853</v>
      </c>
      <c r="I115" s="41">
        <f>I104/I82</f>
        <v>7.2187133402448254</v>
      </c>
      <c r="J115" s="81">
        <f t="shared" si="27"/>
        <v>-1.9837189692101465E-2</v>
      </c>
      <c r="K115" s="41">
        <f>(I115-H115)</f>
        <v>-0.14609714259445994</v>
      </c>
      <c r="L115" s="81">
        <f t="shared" si="29"/>
        <v>-6.9767439233373696E-2</v>
      </c>
      <c r="M115" s="41">
        <f>(I115-E115)</f>
        <v>-0.54140347860283544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5.1541132116412163</v>
      </c>
      <c r="F116" s="41">
        <f t="shared" si="36"/>
        <v>4.5946203609124954</v>
      </c>
      <c r="G116" s="41">
        <f t="shared" si="36"/>
        <v>4.6030697226237178</v>
      </c>
      <c r="H116" s="41">
        <f t="shared" si="36"/>
        <v>3.4379054904618962</v>
      </c>
      <c r="I116" s="41">
        <f t="shared" si="36"/>
        <v>4.4501458535907767</v>
      </c>
      <c r="J116" s="81">
        <f t="shared" si="27"/>
        <v>0.29443519199036561</v>
      </c>
      <c r="K116" s="41">
        <f t="shared" ref="K116:K123" si="40">(I116-H116)</f>
        <v>1.0122403631288805</v>
      </c>
      <c r="L116" s="81">
        <f t="shared" si="29"/>
        <v>-0.13658360403501424</v>
      </c>
      <c r="M116" s="41">
        <f t="shared" ref="M116:M123" si="41">(I116-E116)</f>
        <v>-0.70396735805043953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6.0348235697156563</v>
      </c>
      <c r="F117" s="41">
        <f t="shared" si="36"/>
        <v>5.8735029157870535</v>
      </c>
      <c r="G117" s="41">
        <f t="shared" si="36"/>
        <v>6.2334418945570782</v>
      </c>
      <c r="H117" s="41">
        <f t="shared" si="36"/>
        <v>5.7621171246756937</v>
      </c>
      <c r="I117" s="41">
        <f t="shared" si="36"/>
        <v>5.9146429070301121</v>
      </c>
      <c r="J117" s="81">
        <f t="shared" si="27"/>
        <v>2.6470441168445102E-2</v>
      </c>
      <c r="K117" s="41">
        <f t="shared" si="40"/>
        <v>0.15252578235441838</v>
      </c>
      <c r="L117" s="81">
        <f t="shared" si="29"/>
        <v>-1.9914527955488648E-2</v>
      </c>
      <c r="M117" s="41">
        <f t="shared" si="41"/>
        <v>-0.12018066268554417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6.8895944445785169</v>
      </c>
      <c r="F118" s="41">
        <f t="shared" si="36"/>
        <v>5.2560618466401356</v>
      </c>
      <c r="G118" s="41">
        <f t="shared" si="36"/>
        <v>6.0275923476223801</v>
      </c>
      <c r="H118" s="41">
        <f t="shared" si="36"/>
        <v>6.3150672241032551</v>
      </c>
      <c r="I118" s="41">
        <f t="shared" si="36"/>
        <v>6.2083825907003813</v>
      </c>
      <c r="J118" s="81">
        <f t="shared" si="27"/>
        <v>-1.6893665517238143E-2</v>
      </c>
      <c r="K118" s="41">
        <f t="shared" si="40"/>
        <v>-0.10668463340287371</v>
      </c>
      <c r="L118" s="81">
        <f t="shared" si="29"/>
        <v>-9.8875464928735668E-2</v>
      </c>
      <c r="M118" s="41">
        <f t="shared" si="41"/>
        <v>-0.68121185387813554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2.4703854875283446</v>
      </c>
      <c r="F119" s="41">
        <f t="shared" si="36"/>
        <v>2.4543409806567702</v>
      </c>
      <c r="G119" s="41">
        <f t="shared" si="36"/>
        <v>2.7142547190279886</v>
      </c>
      <c r="H119" s="41">
        <f t="shared" si="36"/>
        <v>2.5356731402238313</v>
      </c>
      <c r="I119" s="41">
        <f t="shared" si="36"/>
        <v>2.6556664382388213</v>
      </c>
      <c r="J119" s="81">
        <f t="shared" si="27"/>
        <v>4.7322068491997271E-2</v>
      </c>
      <c r="K119" s="41">
        <f t="shared" si="40"/>
        <v>0.11999329801499004</v>
      </c>
      <c r="L119" s="81">
        <f t="shared" si="29"/>
        <v>7.5000825436297713E-2</v>
      </c>
      <c r="M119" s="41">
        <f t="shared" si="41"/>
        <v>0.18528095071047668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7.3857061350516844</v>
      </c>
      <c r="F120" s="41">
        <f t="shared" si="36"/>
        <v>6.7419238491409885</v>
      </c>
      <c r="G120" s="41">
        <f t="shared" si="36"/>
        <v>6.5804603235747301</v>
      </c>
      <c r="H120" s="41">
        <f t="shared" si="36"/>
        <v>5.6616735802907927</v>
      </c>
      <c r="I120" s="41">
        <f t="shared" si="36"/>
        <v>6.149975069976847</v>
      </c>
      <c r="J120" s="81">
        <f t="shared" si="27"/>
        <v>8.6246846053773085E-2</v>
      </c>
      <c r="K120" s="41">
        <f t="shared" si="40"/>
        <v>0.48830148968605425</v>
      </c>
      <c r="L120" s="81">
        <f t="shared" si="29"/>
        <v>-0.16731386850205221</v>
      </c>
      <c r="M120" s="41">
        <f t="shared" si="41"/>
        <v>-1.2357310650748374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2.2881213900465109</v>
      </c>
      <c r="F121" s="41">
        <f t="shared" si="36"/>
        <v>2.1349172883554979</v>
      </c>
      <c r="G121" s="41">
        <f t="shared" si="36"/>
        <v>2.4088875302226049</v>
      </c>
      <c r="H121" s="41">
        <f t="shared" si="36"/>
        <v>2.3983013881405078</v>
      </c>
      <c r="I121" s="41">
        <f t="shared" si="36"/>
        <v>2.3657590837007909</v>
      </c>
      <c r="J121" s="81">
        <f t="shared" si="27"/>
        <v>-1.3568896970429623E-2</v>
      </c>
      <c r="K121" s="41">
        <f t="shared" si="40"/>
        <v>-3.254230443971684E-2</v>
      </c>
      <c r="L121" s="81">
        <f t="shared" si="29"/>
        <v>3.3930758215892531E-2</v>
      </c>
      <c r="M121" s="41">
        <f t="shared" si="41"/>
        <v>7.7637693654279971E-2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7.4490364301417813</v>
      </c>
      <c r="F122" s="41">
        <f t="shared" si="36"/>
        <v>5.1058536197927005</v>
      </c>
      <c r="G122" s="41">
        <f t="shared" si="36"/>
        <v>6.7869924278388556</v>
      </c>
      <c r="H122" s="41">
        <f t="shared" si="36"/>
        <v>6.7920041694716495</v>
      </c>
      <c r="I122" s="41">
        <f t="shared" si="36"/>
        <v>6.9067039314637348</v>
      </c>
      <c r="J122" s="31">
        <f t="shared" si="27"/>
        <v>1.6887469313937142E-2</v>
      </c>
      <c r="K122" s="41">
        <f t="shared" si="40"/>
        <v>0.11469976199208531</v>
      </c>
      <c r="L122" s="31">
        <f t="shared" si="29"/>
        <v>-7.2805725111445563E-2</v>
      </c>
      <c r="M122" s="41">
        <f t="shared" si="41"/>
        <v>-0.54233249867804645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5.6721972031287038</v>
      </c>
      <c r="F123" s="77">
        <f t="shared" si="36"/>
        <v>4.0488385376999236</v>
      </c>
      <c r="G123" s="77">
        <f t="shared" si="36"/>
        <v>5.434527794545355</v>
      </c>
      <c r="H123" s="77">
        <f t="shared" si="36"/>
        <v>6.343559920481856</v>
      </c>
      <c r="I123" s="77">
        <f t="shared" si="36"/>
        <v>5.811351718414004</v>
      </c>
      <c r="J123" s="72">
        <f t="shared" si="27"/>
        <v>-8.3897402836769497E-2</v>
      </c>
      <c r="K123" s="77">
        <f t="shared" si="40"/>
        <v>-0.53220820206785202</v>
      </c>
      <c r="L123" s="72">
        <f t="shared" si="29"/>
        <v>2.4532735781567006E-2</v>
      </c>
      <c r="M123" s="77">
        <f t="shared" si="41"/>
        <v>0.13915451528530021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0.70882558445649646</v>
      </c>
      <c r="F124" s="65">
        <v>0.41195685299849777</v>
      </c>
      <c r="G124" s="65">
        <v>0.68946690565281554</v>
      </c>
      <c r="H124" s="65">
        <v>0.75124292772170309</v>
      </c>
      <c r="I124" s="65">
        <v>0.77852532219636894</v>
      </c>
      <c r="J124" s="65">
        <f t="shared" si="27"/>
        <v>3.6316341183277867E-2</v>
      </c>
      <c r="K124" s="73">
        <f t="shared" ref="K124:K125" si="42">(I124-H124)*100</f>
        <v>2.728239447466585</v>
      </c>
      <c r="L124" s="65">
        <f t="shared" si="29"/>
        <v>9.8331295128569529E-2</v>
      </c>
      <c r="M124" s="73">
        <f t="shared" ref="M124:M125" si="43">(I124-E124)*100</f>
        <v>6.969973773987248</v>
      </c>
      <c r="N124" s="65"/>
    </row>
    <row r="125" spans="2:14" x14ac:dyDescent="0.25">
      <c r="B125" s="272"/>
      <c r="C125" s="281"/>
      <c r="D125" s="15" t="s">
        <v>44</v>
      </c>
      <c r="E125" s="18">
        <v>0.77814131175091517</v>
      </c>
      <c r="F125" s="18">
        <v>0.48271672806756616</v>
      </c>
      <c r="G125" s="18">
        <v>0.78140134695992647</v>
      </c>
      <c r="H125" s="18">
        <v>0.81116098886616661</v>
      </c>
      <c r="I125" s="18">
        <v>0.8174734616875361</v>
      </c>
      <c r="J125" s="18">
        <f t="shared" si="27"/>
        <v>7.782022197829086E-3</v>
      </c>
      <c r="K125" s="44">
        <f t="shared" si="42"/>
        <v>0.63124728213694858</v>
      </c>
      <c r="L125" s="18">
        <f t="shared" si="29"/>
        <v>5.0546281687729344E-2</v>
      </c>
      <c r="M125" s="44">
        <f t="shared" si="43"/>
        <v>3.933214993662093</v>
      </c>
      <c r="N125" s="18"/>
    </row>
    <row r="126" spans="2:14" x14ac:dyDescent="0.25">
      <c r="B126" s="272"/>
      <c r="C126" s="281"/>
      <c r="D126" s="19" t="s">
        <v>45</v>
      </c>
      <c r="E126" s="68">
        <v>0.67249976727948801</v>
      </c>
      <c r="F126" s="68">
        <v>0.32163418901244623</v>
      </c>
      <c r="G126" s="68">
        <v>0.62991776084672402</v>
      </c>
      <c r="H126" s="68">
        <v>0.70830508668213976</v>
      </c>
      <c r="I126" s="68">
        <v>0.72581109642962038</v>
      </c>
      <c r="J126" s="68">
        <f t="shared" si="27"/>
        <v>2.4715352291881265E-2</v>
      </c>
      <c r="K126" s="45">
        <f>(I126-H126)*100</f>
        <v>1.7506009747480622</v>
      </c>
      <c r="L126" s="68">
        <f t="shared" si="29"/>
        <v>7.9273379328882898E-2</v>
      </c>
      <c r="M126" s="45">
        <f>(I126-E126)*100</f>
        <v>5.3311329150132369</v>
      </c>
      <c r="N126" s="68"/>
    </row>
    <row r="127" spans="2:14" x14ac:dyDescent="0.25">
      <c r="B127" s="272"/>
      <c r="C127" s="281"/>
      <c r="D127" s="19" t="s">
        <v>46</v>
      </c>
      <c r="E127" s="68">
        <v>0.55464846121514966</v>
      </c>
      <c r="F127" s="68">
        <v>0.34514650515632672</v>
      </c>
      <c r="G127" s="68">
        <v>0.51965873065207935</v>
      </c>
      <c r="H127" s="68">
        <v>0.52090203169875549</v>
      </c>
      <c r="I127" s="68">
        <v>0.58501515649538005</v>
      </c>
      <c r="J127" s="68">
        <f t="shared" si="27"/>
        <v>0.12308096512417133</v>
      </c>
      <c r="K127" s="45">
        <f t="shared" ref="K127:K134" si="44">(I127-H127)*100</f>
        <v>6.4113124796624561</v>
      </c>
      <c r="L127" s="68">
        <f t="shared" si="29"/>
        <v>5.4749444745058273E-2</v>
      </c>
      <c r="M127" s="45">
        <f t="shared" ref="M127:M134" si="45">(I127-E127)*100</f>
        <v>3.0366695280230394</v>
      </c>
      <c r="N127" s="68"/>
    </row>
    <row r="128" spans="2:14" x14ac:dyDescent="0.25">
      <c r="B128" s="272"/>
      <c r="C128" s="281"/>
      <c r="D128" s="19" t="s">
        <v>47</v>
      </c>
      <c r="E128" s="68">
        <v>0.5694959912065175</v>
      </c>
      <c r="F128" s="68">
        <v>0.23674428792882657</v>
      </c>
      <c r="G128" s="68">
        <v>0.59481284178222849</v>
      </c>
      <c r="H128" s="68">
        <v>0.66916574728081646</v>
      </c>
      <c r="I128" s="68">
        <v>0.88582076505018592</v>
      </c>
      <c r="J128" s="68">
        <f t="shared" si="27"/>
        <v>0.3237688400067642</v>
      </c>
      <c r="K128" s="45">
        <f t="shared" si="44"/>
        <v>21.665501776936946</v>
      </c>
      <c r="L128" s="68">
        <f t="shared" si="29"/>
        <v>0.55544688413611487</v>
      </c>
      <c r="M128" s="45">
        <f t="shared" si="45"/>
        <v>31.63247738436684</v>
      </c>
      <c r="N128" s="68"/>
    </row>
    <row r="129" spans="2:14" x14ac:dyDescent="0.25">
      <c r="B129" s="272"/>
      <c r="C129" s="281"/>
      <c r="D129" s="19" t="s">
        <v>48</v>
      </c>
      <c r="E129" s="68">
        <v>0.70468418889548501</v>
      </c>
      <c r="F129" s="68">
        <v>0.45927662491514371</v>
      </c>
      <c r="G129" s="68">
        <v>0.63564538533671411</v>
      </c>
      <c r="H129" s="68">
        <v>0.72544465923162038</v>
      </c>
      <c r="I129" s="68">
        <v>0.78513812183614595</v>
      </c>
      <c r="J129" s="68">
        <f t="shared" si="27"/>
        <v>8.2285342989156351E-2</v>
      </c>
      <c r="K129" s="45">
        <f t="shared" si="44"/>
        <v>5.9693462604525571</v>
      </c>
      <c r="L129" s="68">
        <f t="shared" si="29"/>
        <v>0.1141701973855318</v>
      </c>
      <c r="M129" s="45">
        <f t="shared" si="45"/>
        <v>8.0453932940660948</v>
      </c>
      <c r="N129" s="68"/>
    </row>
    <row r="130" spans="2:14" x14ac:dyDescent="0.25">
      <c r="B130" s="272"/>
      <c r="C130" s="281"/>
      <c r="D130" s="19" t="s">
        <v>49</v>
      </c>
      <c r="E130" s="68">
        <v>0.51184905376707823</v>
      </c>
      <c r="F130" s="68">
        <v>0.38452075858534085</v>
      </c>
      <c r="G130" s="68">
        <v>0.5682575252861729</v>
      </c>
      <c r="H130" s="68">
        <v>0.61293867828352899</v>
      </c>
      <c r="I130" s="68">
        <v>0.60414098847830855</v>
      </c>
      <c r="J130" s="68">
        <f t="shared" si="27"/>
        <v>-1.435329522662443E-2</v>
      </c>
      <c r="K130" s="45">
        <f t="shared" si="44"/>
        <v>-0.87976898052204433</v>
      </c>
      <c r="L130" s="68">
        <f t="shared" si="29"/>
        <v>0.1803108436598353</v>
      </c>
      <c r="M130" s="45">
        <f t="shared" si="45"/>
        <v>9.2291934711230326</v>
      </c>
      <c r="N130" s="68"/>
    </row>
    <row r="131" spans="2:14" x14ac:dyDescent="0.25">
      <c r="B131" s="272"/>
      <c r="C131" s="281"/>
      <c r="D131" s="19" t="s">
        <v>50</v>
      </c>
      <c r="E131" s="68">
        <v>0.70264147690264245</v>
      </c>
      <c r="F131" s="68">
        <v>0.69156187297981575</v>
      </c>
      <c r="G131" s="68">
        <v>0.81001561791526022</v>
      </c>
      <c r="H131" s="68">
        <v>0.8317074243127901</v>
      </c>
      <c r="I131" s="68">
        <v>0.85147616167208329</v>
      </c>
      <c r="J131" s="68">
        <f t="shared" si="27"/>
        <v>2.3768860035880301E-2</v>
      </c>
      <c r="K131" s="45">
        <f t="shared" si="44"/>
        <v>1.9768737359293187</v>
      </c>
      <c r="L131" s="68">
        <f t="shared" si="29"/>
        <v>0.21182166106323286</v>
      </c>
      <c r="M131" s="45">
        <f t="shared" si="45"/>
        <v>14.883468476944085</v>
      </c>
      <c r="N131" s="68"/>
    </row>
    <row r="132" spans="2:14" x14ac:dyDescent="0.25">
      <c r="B132" s="272"/>
      <c r="C132" s="281"/>
      <c r="D132" s="19" t="s">
        <v>51</v>
      </c>
      <c r="E132" s="68">
        <v>0.49843856624975347</v>
      </c>
      <c r="F132" s="68">
        <v>0.38850931585362614</v>
      </c>
      <c r="G132" s="68">
        <v>0.53783303156920248</v>
      </c>
      <c r="H132" s="68">
        <v>0.55364561799642942</v>
      </c>
      <c r="I132" s="68">
        <v>0.57333606414187355</v>
      </c>
      <c r="J132" s="68">
        <f t="shared" si="27"/>
        <v>3.5565071781298085E-2</v>
      </c>
      <c r="K132" s="45">
        <f t="shared" si="44"/>
        <v>1.9690446145444129</v>
      </c>
      <c r="L132" s="68">
        <f t="shared" si="29"/>
        <v>0.15026425113058184</v>
      </c>
      <c r="M132" s="45">
        <f t="shared" si="45"/>
        <v>7.4897497892120075</v>
      </c>
      <c r="N132" s="68"/>
    </row>
    <row r="133" spans="2:14" x14ac:dyDescent="0.25">
      <c r="B133" s="272"/>
      <c r="C133" s="281"/>
      <c r="D133" s="19" t="s">
        <v>52</v>
      </c>
      <c r="E133" s="68">
        <v>0.74573227790084795</v>
      </c>
      <c r="F133" s="68">
        <v>0.42269220716670419</v>
      </c>
      <c r="G133" s="68">
        <v>0.74066951727703789</v>
      </c>
      <c r="H133" s="68">
        <v>0.81090141467315047</v>
      </c>
      <c r="I133" s="68">
        <v>0.85128349283825056</v>
      </c>
      <c r="J133" s="68">
        <f t="shared" si="27"/>
        <v>4.9798998293000718E-2</v>
      </c>
      <c r="K133" s="45">
        <f t="shared" si="44"/>
        <v>4.0382078165100088</v>
      </c>
      <c r="L133" s="68">
        <f t="shared" si="29"/>
        <v>0.14154035981185809</v>
      </c>
      <c r="M133" s="45">
        <f t="shared" si="45"/>
        <v>10.555121493740261</v>
      </c>
      <c r="N133" s="22"/>
    </row>
    <row r="134" spans="2:14" x14ac:dyDescent="0.25">
      <c r="B134" s="272"/>
      <c r="C134" s="282"/>
      <c r="D134" s="23" t="s">
        <v>53</v>
      </c>
      <c r="E134" s="68">
        <v>0.58190711662361105</v>
      </c>
      <c r="F134" s="68">
        <v>0.25499631856522376</v>
      </c>
      <c r="G134" s="68">
        <v>0.50339652641381305</v>
      </c>
      <c r="H134" s="68">
        <v>0.68699510934879149</v>
      </c>
      <c r="I134" s="68">
        <v>0.65326560709238357</v>
      </c>
      <c r="J134" s="68">
        <f t="shared" si="27"/>
        <v>-4.9097150470809647E-2</v>
      </c>
      <c r="K134" s="45">
        <f t="shared" si="44"/>
        <v>-3.3729502256407917</v>
      </c>
      <c r="L134" s="68">
        <f t="shared" si="29"/>
        <v>0.12262866088116353</v>
      </c>
      <c r="M134" s="45">
        <f t="shared" si="45"/>
        <v>7.1358490468772517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131930.6</v>
      </c>
      <c r="F135" s="64">
        <v>113857</v>
      </c>
      <c r="G135" s="64">
        <v>124421</v>
      </c>
      <c r="H135" s="64">
        <v>378069</v>
      </c>
      <c r="I135" s="64">
        <v>385509</v>
      </c>
      <c r="J135" s="65">
        <f t="shared" si="27"/>
        <v>1.9678947493711574E-2</v>
      </c>
      <c r="K135" s="64">
        <f t="shared" ref="K135:K136" si="46">I135-H135</f>
        <v>7440</v>
      </c>
      <c r="L135" s="65">
        <f t="shared" si="29"/>
        <v>1.9220590219403229</v>
      </c>
      <c r="M135" s="64">
        <f t="shared" ref="M135:M136" si="47">I135-E135</f>
        <v>253578.4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46529.2</v>
      </c>
      <c r="F136" s="27">
        <v>27201.9</v>
      </c>
      <c r="G136" s="27">
        <v>44026</v>
      </c>
      <c r="H136" s="27">
        <v>45768.3</v>
      </c>
      <c r="I136" s="27">
        <v>46422.1</v>
      </c>
      <c r="J136" s="36">
        <f t="shared" si="27"/>
        <v>1.4284996383959969E-2</v>
      </c>
      <c r="K136" s="27">
        <f t="shared" si="46"/>
        <v>653.79999999999563</v>
      </c>
      <c r="L136" s="36">
        <f t="shared" si="29"/>
        <v>-2.3017803873696119E-3</v>
      </c>
      <c r="M136" s="27">
        <f t="shared" si="47"/>
        <v>-107.09999999999854</v>
      </c>
      <c r="N136" s="38">
        <f t="shared" ref="N136:N145" si="48">I136/$I$135</f>
        <v>0.12041768155866658</v>
      </c>
    </row>
    <row r="137" spans="2:14" x14ac:dyDescent="0.25">
      <c r="B137" s="272"/>
      <c r="C137" s="278"/>
      <c r="D137" s="4" t="s">
        <v>45</v>
      </c>
      <c r="E137" s="29">
        <v>41101.4</v>
      </c>
      <c r="F137" s="29">
        <v>21685.3</v>
      </c>
      <c r="G137" s="29">
        <v>38045.300000000003</v>
      </c>
      <c r="H137" s="29">
        <v>37429.300000000003</v>
      </c>
      <c r="I137" s="29">
        <v>37776.199999999997</v>
      </c>
      <c r="J137" s="74">
        <f>I137/H137-1</f>
        <v>9.268140200324293E-3</v>
      </c>
      <c r="K137" s="29">
        <f>I137-H137</f>
        <v>346.89999999999418</v>
      </c>
      <c r="L137" s="74">
        <f>I137/E137-1</f>
        <v>-8.0902353691115203E-2</v>
      </c>
      <c r="M137" s="29">
        <f>I137-E137</f>
        <v>-3325.2000000000044</v>
      </c>
      <c r="N137" s="75">
        <f t="shared" si="48"/>
        <v>9.799044899081473E-2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642</v>
      </c>
      <c r="G138" s="29">
        <v>846.4</v>
      </c>
      <c r="H138" s="29">
        <v>897.1</v>
      </c>
      <c r="I138" s="29">
        <v>897.5</v>
      </c>
      <c r="J138" s="74">
        <f t="shared" ref="J138:J145" si="49">I138/H138-1</f>
        <v>4.4588117266752825E-4</v>
      </c>
      <c r="K138" s="29">
        <f t="shared" ref="K138:K145" si="50">I138-H138</f>
        <v>0.39999999999997726</v>
      </c>
      <c r="L138" s="74">
        <f t="shared" ref="L138:L145" si="51">I138/E138-1</f>
        <v>-0.20363797692990238</v>
      </c>
      <c r="M138" s="29">
        <f t="shared" ref="M138:M145" si="52">I138-E138</f>
        <v>-229.5</v>
      </c>
      <c r="N138" s="75">
        <f t="shared" si="48"/>
        <v>2.3280909135714083E-3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3901.6</v>
      </c>
      <c r="G139" s="29">
        <v>4562</v>
      </c>
      <c r="H139" s="29">
        <v>4390.3999999999996</v>
      </c>
      <c r="I139" s="29">
        <v>4388.6000000000004</v>
      </c>
      <c r="J139" s="74">
        <f t="shared" si="49"/>
        <v>-4.0998542274039984E-4</v>
      </c>
      <c r="K139" s="29">
        <f t="shared" si="50"/>
        <v>-1.7999999999992724</v>
      </c>
      <c r="L139" s="74">
        <f t="shared" si="51"/>
        <v>7.8280098280098409E-2</v>
      </c>
      <c r="M139" s="29">
        <f t="shared" si="52"/>
        <v>318.60000000000036</v>
      </c>
      <c r="N139" s="75">
        <f t="shared" si="48"/>
        <v>1.1383910622060706E-2</v>
      </c>
    </row>
    <row r="140" spans="2:14" x14ac:dyDescent="0.25">
      <c r="B140" s="272"/>
      <c r="C140" s="278"/>
      <c r="D140" s="4" t="s">
        <v>48</v>
      </c>
      <c r="E140" s="29">
        <v>21323.7</v>
      </c>
      <c r="F140" s="29">
        <v>9845.4</v>
      </c>
      <c r="G140" s="29">
        <v>18323</v>
      </c>
      <c r="H140" s="29">
        <v>19164.400000000001</v>
      </c>
      <c r="I140" s="29">
        <v>20043.8</v>
      </c>
      <c r="J140" s="74">
        <f t="shared" si="49"/>
        <v>4.5887165786562489E-2</v>
      </c>
      <c r="K140" s="29">
        <f t="shared" si="50"/>
        <v>879.39999999999782</v>
      </c>
      <c r="L140" s="74">
        <f t="shared" si="51"/>
        <v>-6.002241637239325E-2</v>
      </c>
      <c r="M140" s="29">
        <f t="shared" si="52"/>
        <v>-1279.9000000000015</v>
      </c>
      <c r="N140" s="75">
        <f t="shared" si="48"/>
        <v>5.199307927960177E-2</v>
      </c>
    </row>
    <row r="141" spans="2:14" x14ac:dyDescent="0.25">
      <c r="B141" s="272"/>
      <c r="C141" s="278"/>
      <c r="D141" s="4" t="s">
        <v>49</v>
      </c>
      <c r="E141" s="29">
        <v>700.4</v>
      </c>
      <c r="F141" s="29">
        <v>513</v>
      </c>
      <c r="G141" s="29">
        <v>651.6</v>
      </c>
      <c r="H141" s="29">
        <v>661.5</v>
      </c>
      <c r="I141" s="29">
        <v>673</v>
      </c>
      <c r="J141" s="74">
        <f t="shared" si="49"/>
        <v>1.7384731670445852E-2</v>
      </c>
      <c r="K141" s="29">
        <f t="shared" si="50"/>
        <v>11.5</v>
      </c>
      <c r="L141" s="74">
        <f t="shared" si="51"/>
        <v>-3.9120502569960025E-2</v>
      </c>
      <c r="M141" s="29">
        <f t="shared" si="52"/>
        <v>-27.399999999999977</v>
      </c>
      <c r="N141" s="75">
        <f t="shared" si="48"/>
        <v>1.745743938533212E-3</v>
      </c>
    </row>
    <row r="142" spans="2:14" x14ac:dyDescent="0.25">
      <c r="B142" s="272"/>
      <c r="C142" s="278"/>
      <c r="D142" s="4" t="s">
        <v>50</v>
      </c>
      <c r="E142" s="29">
        <v>4121</v>
      </c>
      <c r="F142" s="29">
        <v>2655.5</v>
      </c>
      <c r="G142" s="29">
        <v>4438</v>
      </c>
      <c r="H142" s="29">
        <v>4788.2</v>
      </c>
      <c r="I142" s="29">
        <v>4797</v>
      </c>
      <c r="J142" s="74">
        <f t="shared" si="49"/>
        <v>1.8378513846539768E-3</v>
      </c>
      <c r="K142" s="29">
        <f t="shared" si="50"/>
        <v>8.8000000000001819</v>
      </c>
      <c r="L142" s="74">
        <f t="shared" si="51"/>
        <v>0.16403785488959</v>
      </c>
      <c r="M142" s="29">
        <f t="shared" si="52"/>
        <v>676</v>
      </c>
      <c r="N142" s="75">
        <f t="shared" si="48"/>
        <v>1.2443289261729298E-2</v>
      </c>
    </row>
    <row r="143" spans="2:14" x14ac:dyDescent="0.25">
      <c r="B143" s="272"/>
      <c r="C143" s="278"/>
      <c r="D143" s="4" t="s">
        <v>51</v>
      </c>
      <c r="E143" s="29">
        <v>2685.9</v>
      </c>
      <c r="F143" s="29">
        <v>2225.4</v>
      </c>
      <c r="G143" s="29">
        <v>2649.9</v>
      </c>
      <c r="H143" s="29">
        <v>2777.3</v>
      </c>
      <c r="I143" s="29">
        <v>2721.4</v>
      </c>
      <c r="J143" s="74">
        <f t="shared" si="49"/>
        <v>-2.0127461923450829E-2</v>
      </c>
      <c r="K143" s="29">
        <f t="shared" si="50"/>
        <v>-55.900000000000091</v>
      </c>
      <c r="L143" s="74">
        <f t="shared" si="51"/>
        <v>1.3217171153058649E-2</v>
      </c>
      <c r="M143" s="29">
        <f t="shared" si="52"/>
        <v>35.5</v>
      </c>
      <c r="N143" s="75">
        <f t="shared" si="48"/>
        <v>7.0592385651178056E-3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3988.6</v>
      </c>
      <c r="G144" s="29">
        <v>6412.9</v>
      </c>
      <c r="H144" s="29">
        <v>6343.6</v>
      </c>
      <c r="I144" s="29">
        <v>6415</v>
      </c>
      <c r="J144" s="40">
        <f t="shared" si="49"/>
        <v>1.1255438552241648E-2</v>
      </c>
      <c r="K144" s="29">
        <f t="shared" si="50"/>
        <v>71.399999999999636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1.6640337839064719E-2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2741.8</v>
      </c>
      <c r="G145" s="71">
        <v>3238</v>
      </c>
      <c r="H145" s="71">
        <v>3071.1</v>
      </c>
      <c r="I145" s="71">
        <v>3092.7</v>
      </c>
      <c r="J145" s="61">
        <f t="shared" si="49"/>
        <v>7.0333105401974017E-3</v>
      </c>
      <c r="K145" s="71">
        <f t="shared" si="50"/>
        <v>21.599999999999909</v>
      </c>
      <c r="L145" s="61">
        <f t="shared" si="51"/>
        <v>-8.5541099940863452E-2</v>
      </c>
      <c r="M145" s="71">
        <f t="shared" si="52"/>
        <v>-289.30000000000018</v>
      </c>
      <c r="N145" s="55">
        <f t="shared" si="48"/>
        <v>8.022380800448238E-3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72"/>
      <c r="C155" s="275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72"/>
      <c r="C156" s="275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72"/>
      <c r="C157" s="275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72"/>
      <c r="C158" s="275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72"/>
      <c r="C159" s="275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72"/>
      <c r="C160" s="275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72"/>
      <c r="C161" s="275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72"/>
      <c r="C162" s="275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72"/>
      <c r="C163" s="276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72"/>
      <c r="C164" s="277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72"/>
      <c r="C166" s="278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72"/>
      <c r="C167" s="278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72"/>
      <c r="C168" s="278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72"/>
      <c r="C169" s="278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72"/>
      <c r="C170" s="278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72"/>
      <c r="C171" s="278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72"/>
      <c r="C172" s="278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72"/>
      <c r="C173" s="278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72"/>
      <c r="C174" s="279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72"/>
      <c r="C175" s="274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72"/>
      <c r="C177" s="275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72"/>
      <c r="C178" s="275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72"/>
      <c r="C179" s="275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72"/>
      <c r="C180" s="275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72"/>
      <c r="C181" s="275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72"/>
      <c r="C182" s="275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72"/>
      <c r="C183" s="275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72"/>
      <c r="C184" s="275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72"/>
      <c r="C185" s="276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72"/>
      <c r="C198" s="281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72"/>
      <c r="C199" s="281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72"/>
      <c r="C200" s="281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72"/>
      <c r="C201" s="281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72"/>
      <c r="C202" s="281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72"/>
      <c r="C203" s="281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72"/>
      <c r="C204" s="281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72"/>
      <c r="C205" s="281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72"/>
      <c r="C206" s="281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72"/>
      <c r="C207" s="282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72"/>
      <c r="C210" s="278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72"/>
      <c r="C211" s="278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72"/>
      <c r="C212" s="278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72"/>
      <c r="C213" s="278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72"/>
      <c r="C214" s="278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72"/>
      <c r="C215" s="278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72"/>
      <c r="C216" s="278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72"/>
      <c r="C217" s="278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3"/>
      <c r="C218" s="279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4139-3E2B-4D1F-8928-859042F5C431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0FF6-1152-4032-832C-B780E79412AB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236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64196</v>
      </c>
      <c r="O7" s="92">
        <v>113857</v>
      </c>
      <c r="P7" s="92">
        <v>124421</v>
      </c>
      <c r="Q7" s="92">
        <v>378069</v>
      </c>
      <c r="R7" s="92">
        <v>385509</v>
      </c>
      <c r="S7" s="93">
        <f t="shared" ref="S7:S52" si="4">IFERROR(R7/Q7-1,"-")</f>
        <v>1.9678947493711574E-2</v>
      </c>
      <c r="T7" s="93">
        <f t="shared" ref="T7:T52" si="5">IFERROR(R7/N7-1,"-")</f>
        <v>5.0051872390803167</v>
      </c>
      <c r="U7" s="92">
        <f t="shared" ref="U7:U52" si="6">IFERROR(R7-Q7,"-")</f>
        <v>7440</v>
      </c>
      <c r="V7" s="92">
        <f t="shared" ref="V7:V52" si="7">IFERROR(R7-N7,"-")</f>
        <v>321313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41918</v>
      </c>
      <c r="O8" s="95">
        <v>83465</v>
      </c>
      <c r="P8" s="95">
        <v>89470</v>
      </c>
      <c r="Q8" s="95">
        <v>89973</v>
      </c>
      <c r="R8" s="95">
        <v>92593</v>
      </c>
      <c r="S8" s="96">
        <f t="shared" si="4"/>
        <v>2.9119847065230742E-2</v>
      </c>
      <c r="T8" s="96">
        <f t="shared" si="5"/>
        <v>1.2089078677417815</v>
      </c>
      <c r="U8" s="95">
        <f t="shared" si="6"/>
        <v>2620</v>
      </c>
      <c r="V8" s="95">
        <f t="shared" si="7"/>
        <v>50675</v>
      </c>
      <c r="W8" s="96">
        <f>R8/R7</f>
        <v>0.24018375705884948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33881</v>
      </c>
      <c r="O9" s="52">
        <v>65961</v>
      </c>
      <c r="P9" s="52">
        <v>71177</v>
      </c>
      <c r="Q9" s="52">
        <v>73997</v>
      </c>
      <c r="R9" s="52">
        <v>75960</v>
      </c>
      <c r="S9" s="98">
        <f t="shared" si="4"/>
        <v>2.6528102490641414E-2</v>
      </c>
      <c r="T9" s="98">
        <f t="shared" si="5"/>
        <v>1.2419645228889347</v>
      </c>
      <c r="U9" s="52">
        <f t="shared" si="6"/>
        <v>1963</v>
      </c>
      <c r="V9" s="52">
        <f t="shared" si="7"/>
        <v>42079</v>
      </c>
      <c r="W9" s="98">
        <f>R9/R7</f>
        <v>0.19703820144276787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8037</v>
      </c>
      <c r="O10" s="52">
        <v>17504</v>
      </c>
      <c r="P10" s="52">
        <v>18293</v>
      </c>
      <c r="Q10" s="52">
        <v>15976</v>
      </c>
      <c r="R10" s="52">
        <v>16633</v>
      </c>
      <c r="S10" s="98">
        <f t="shared" si="4"/>
        <v>4.1124186279419161E-2</v>
      </c>
      <c r="T10" s="98">
        <f t="shared" si="5"/>
        <v>1.0695533159138981</v>
      </c>
      <c r="U10" s="52">
        <f t="shared" si="6"/>
        <v>657</v>
      </c>
      <c r="V10" s="52">
        <f t="shared" si="7"/>
        <v>8596</v>
      </c>
      <c r="W10" s="98">
        <f>R10/R7</f>
        <v>4.3145555616081598E-2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22278</v>
      </c>
      <c r="O11" s="95">
        <v>30392</v>
      </c>
      <c r="P11" s="95">
        <v>34951</v>
      </c>
      <c r="Q11" s="95">
        <v>36050</v>
      </c>
      <c r="R11" s="95">
        <v>35910</v>
      </c>
      <c r="S11" s="96">
        <f t="shared" si="4"/>
        <v>-3.8834951456310218E-3</v>
      </c>
      <c r="T11" s="96">
        <f t="shared" si="5"/>
        <v>0.6119041206571505</v>
      </c>
      <c r="U11" s="95">
        <f t="shared" si="6"/>
        <v>-140</v>
      </c>
      <c r="V11" s="95">
        <f t="shared" si="7"/>
        <v>13632</v>
      </c>
      <c r="W11" s="96">
        <f>R11/R7</f>
        <v>9.3149576274483864E-2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22196</v>
      </c>
      <c r="O12" s="99">
        <v>40464</v>
      </c>
      <c r="P12" s="99">
        <v>44073</v>
      </c>
      <c r="Q12" s="99">
        <v>46483</v>
      </c>
      <c r="R12" s="99">
        <v>47015</v>
      </c>
      <c r="S12" s="100">
        <f t="shared" si="4"/>
        <v>1.1445044424843509E-2</v>
      </c>
      <c r="T12" s="100">
        <f t="shared" si="5"/>
        <v>1.1181744458460985</v>
      </c>
      <c r="U12" s="99">
        <f t="shared" si="6"/>
        <v>532</v>
      </c>
      <c r="V12" s="99">
        <f t="shared" si="7"/>
        <v>24819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16609</v>
      </c>
      <c r="O13" s="95">
        <v>33429</v>
      </c>
      <c r="P13" s="95">
        <v>34318</v>
      </c>
      <c r="Q13" s="95">
        <v>35650</v>
      </c>
      <c r="R13" s="95">
        <v>35398</v>
      </c>
      <c r="S13" s="96">
        <f t="shared" si="4"/>
        <v>-7.0687237026647587E-3</v>
      </c>
      <c r="T13" s="96">
        <f t="shared" si="5"/>
        <v>1.1312541393220541</v>
      </c>
      <c r="U13" s="95">
        <f t="shared" si="6"/>
        <v>-252</v>
      </c>
      <c r="V13" s="95">
        <f t="shared" si="7"/>
        <v>18789</v>
      </c>
      <c r="W13" s="96">
        <f>R13/R12</f>
        <v>0.75290864617675213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15091</v>
      </c>
      <c r="O14" s="52">
        <v>27952</v>
      </c>
      <c r="P14" s="52">
        <v>29302</v>
      </c>
      <c r="Q14" s="52">
        <v>31325</v>
      </c>
      <c r="R14" s="52">
        <v>31393</v>
      </c>
      <c r="S14" s="98">
        <f t="shared" si="4"/>
        <v>2.1707901037510968E-3</v>
      </c>
      <c r="T14" s="98">
        <f t="shared" si="5"/>
        <v>1.0802465045391294</v>
      </c>
      <c r="U14" s="52">
        <f t="shared" si="6"/>
        <v>68</v>
      </c>
      <c r="V14" s="52">
        <f t="shared" si="7"/>
        <v>16302</v>
      </c>
      <c r="W14" s="98">
        <f>R14/R12</f>
        <v>0.66772306710624274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1518</v>
      </c>
      <c r="O15" s="52">
        <v>5477</v>
      </c>
      <c r="P15" s="52">
        <v>5016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8.5185579070509415E-2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5587</v>
      </c>
      <c r="O16" s="95">
        <v>7035</v>
      </c>
      <c r="P16" s="95">
        <v>9755</v>
      </c>
      <c r="Q16" s="95">
        <v>10833</v>
      </c>
      <c r="R16" s="95">
        <v>11617</v>
      </c>
      <c r="S16" s="96">
        <f t="shared" si="4"/>
        <v>7.2371457583310317E-2</v>
      </c>
      <c r="T16" s="96">
        <f t="shared" si="5"/>
        <v>1.079291211741543</v>
      </c>
      <c r="U16" s="95">
        <f t="shared" si="6"/>
        <v>784</v>
      </c>
      <c r="V16" s="95">
        <f t="shared" si="7"/>
        <v>6030</v>
      </c>
      <c r="W16" s="96">
        <f>R16/R12</f>
        <v>0.2470913538232479</v>
      </c>
    </row>
    <row r="17" spans="2:23" x14ac:dyDescent="0.25">
      <c r="B17" s="91" t="s">
        <v>44</v>
      </c>
      <c r="C17" s="99">
        <v>46317</v>
      </c>
      <c r="D17" s="99">
        <v>46648</v>
      </c>
      <c r="E17" s="99">
        <v>23742</v>
      </c>
      <c r="F17" s="99">
        <v>29697</v>
      </c>
      <c r="G17" s="99">
        <v>44233</v>
      </c>
      <c r="H17" s="99">
        <v>45902</v>
      </c>
      <c r="I17" s="100">
        <f t="shared" si="0"/>
        <v>3.7732010037754726E-2</v>
      </c>
      <c r="J17" s="100">
        <f t="shared" si="1"/>
        <v>-1.5992111130166298E-2</v>
      </c>
      <c r="K17" s="99">
        <f t="shared" si="2"/>
        <v>1669</v>
      </c>
      <c r="L17" s="99">
        <f t="shared" si="3"/>
        <v>-746</v>
      </c>
      <c r="M17" s="93">
        <f>H17/H17</f>
        <v>1</v>
      </c>
      <c r="N17" s="99">
        <v>22196</v>
      </c>
      <c r="O17" s="99">
        <v>40464</v>
      </c>
      <c r="P17" s="99">
        <v>44073</v>
      </c>
      <c r="Q17" s="99">
        <v>46483</v>
      </c>
      <c r="R17" s="99">
        <v>47015</v>
      </c>
      <c r="S17" s="100">
        <f t="shared" si="4"/>
        <v>1.1445044424843509E-2</v>
      </c>
      <c r="T17" s="100">
        <f t="shared" si="5"/>
        <v>1.1181744458460985</v>
      </c>
      <c r="U17" s="99">
        <f t="shared" si="6"/>
        <v>532</v>
      </c>
      <c r="V17" s="99">
        <f t="shared" si="7"/>
        <v>24819</v>
      </c>
      <c r="W17" s="93">
        <f>R17/R17</f>
        <v>1</v>
      </c>
    </row>
    <row r="18" spans="2:23" x14ac:dyDescent="0.25">
      <c r="B18" s="94" t="s">
        <v>60</v>
      </c>
      <c r="C18" s="95">
        <v>33397</v>
      </c>
      <c r="D18" s="95">
        <v>34050</v>
      </c>
      <c r="E18" s="95">
        <v>17566</v>
      </c>
      <c r="F18" s="95">
        <v>23340</v>
      </c>
      <c r="G18" s="95">
        <v>34827</v>
      </c>
      <c r="H18" s="95">
        <v>34946</v>
      </c>
      <c r="I18" s="96">
        <f t="shared" si="0"/>
        <v>3.4168891951646962E-3</v>
      </c>
      <c r="J18" s="96">
        <f t="shared" si="1"/>
        <v>2.631424375917768E-2</v>
      </c>
      <c r="K18" s="95">
        <f t="shared" si="2"/>
        <v>119</v>
      </c>
      <c r="L18" s="95">
        <f t="shared" si="3"/>
        <v>896</v>
      </c>
      <c r="M18" s="96">
        <f>H18/H17</f>
        <v>0.76131758964750995</v>
      </c>
      <c r="N18" s="95">
        <v>16609</v>
      </c>
      <c r="O18" s="95">
        <v>33429</v>
      </c>
      <c r="P18" s="95">
        <v>34318</v>
      </c>
      <c r="Q18" s="95">
        <v>35650</v>
      </c>
      <c r="R18" s="95">
        <v>35398</v>
      </c>
      <c r="S18" s="96">
        <f t="shared" si="4"/>
        <v>-7.0687237026647587E-3</v>
      </c>
      <c r="T18" s="96">
        <f t="shared" si="5"/>
        <v>1.1312541393220541</v>
      </c>
      <c r="U18" s="95">
        <f t="shared" si="6"/>
        <v>-252</v>
      </c>
      <c r="V18" s="95">
        <f t="shared" si="7"/>
        <v>18789</v>
      </c>
      <c r="W18" s="96">
        <f>R18/R17</f>
        <v>0.75290864617675213</v>
      </c>
    </row>
    <row r="19" spans="2:23" x14ac:dyDescent="0.25">
      <c r="B19" s="97" t="s">
        <v>61</v>
      </c>
      <c r="C19" s="52">
        <v>26684</v>
      </c>
      <c r="D19" s="52">
        <v>27660</v>
      </c>
      <c r="E19" s="52">
        <v>14847</v>
      </c>
      <c r="F19" s="52">
        <v>20181</v>
      </c>
      <c r="G19" s="52">
        <v>29820</v>
      </c>
      <c r="H19" s="52">
        <v>30493</v>
      </c>
      <c r="I19" s="98">
        <f t="shared" si="0"/>
        <v>2.2568745808182467E-2</v>
      </c>
      <c r="J19" s="98">
        <f t="shared" si="1"/>
        <v>0.1024222704266089</v>
      </c>
      <c r="K19" s="52">
        <f t="shared" si="2"/>
        <v>673</v>
      </c>
      <c r="L19" s="52">
        <f t="shared" si="3"/>
        <v>2833</v>
      </c>
      <c r="M19" s="98">
        <f>H19/H17</f>
        <v>0.66430656616269446</v>
      </c>
      <c r="N19" s="52">
        <v>15091</v>
      </c>
      <c r="O19" s="52">
        <v>27952</v>
      </c>
      <c r="P19" s="52">
        <v>29302</v>
      </c>
      <c r="Q19" s="52">
        <v>31325</v>
      </c>
      <c r="R19" s="52">
        <v>31393</v>
      </c>
      <c r="S19" s="98">
        <f t="shared" si="4"/>
        <v>2.1707901037510968E-3</v>
      </c>
      <c r="T19" s="98">
        <f t="shared" si="5"/>
        <v>1.0802465045391294</v>
      </c>
      <c r="U19" s="52">
        <f t="shared" si="6"/>
        <v>68</v>
      </c>
      <c r="V19" s="52">
        <f t="shared" si="7"/>
        <v>16302</v>
      </c>
      <c r="W19" s="98">
        <f>R19/R17</f>
        <v>0.66772306710624274</v>
      </c>
    </row>
    <row r="20" spans="2:23" x14ac:dyDescent="0.25">
      <c r="B20" s="97" t="s">
        <v>62</v>
      </c>
      <c r="C20" s="52">
        <v>6713</v>
      </c>
      <c r="D20" s="52">
        <v>6390</v>
      </c>
      <c r="E20" s="52">
        <v>2720</v>
      </c>
      <c r="F20" s="52">
        <v>3159</v>
      </c>
      <c r="G20" s="52">
        <v>5006</v>
      </c>
      <c r="H20" s="52">
        <v>4453</v>
      </c>
      <c r="I20" s="98">
        <f t="shared" si="0"/>
        <v>-0.11046743907311229</v>
      </c>
      <c r="J20" s="98">
        <f t="shared" si="1"/>
        <v>-0.30312989045383409</v>
      </c>
      <c r="K20" s="52">
        <f t="shared" si="2"/>
        <v>-553</v>
      </c>
      <c r="L20" s="52">
        <f t="shared" si="3"/>
        <v>-1937</v>
      </c>
      <c r="M20" s="98">
        <f>H20/H17</f>
        <v>9.7011023484815481E-2</v>
      </c>
      <c r="N20" s="52">
        <v>1518</v>
      </c>
      <c r="O20" s="52">
        <v>5477</v>
      </c>
      <c r="P20" s="52">
        <v>5016</v>
      </c>
      <c r="Q20" s="52">
        <v>4325</v>
      </c>
      <c r="R20" s="52">
        <v>4005</v>
      </c>
      <c r="S20" s="98">
        <f t="shared" si="4"/>
        <v>-7.3988439306358345E-2</v>
      </c>
      <c r="T20" s="98">
        <f t="shared" si="5"/>
        <v>1.6383399209486167</v>
      </c>
      <c r="U20" s="52">
        <f t="shared" si="6"/>
        <v>-320</v>
      </c>
      <c r="V20" s="52">
        <f t="shared" si="7"/>
        <v>2487</v>
      </c>
      <c r="W20" s="98">
        <f>R20/R17</f>
        <v>8.5185579070509415E-2</v>
      </c>
    </row>
    <row r="21" spans="2:23" x14ac:dyDescent="0.25">
      <c r="B21" s="94" t="s">
        <v>63</v>
      </c>
      <c r="C21" s="95">
        <v>12921</v>
      </c>
      <c r="D21" s="95">
        <v>12598</v>
      </c>
      <c r="E21" s="95">
        <v>6176</v>
      </c>
      <c r="F21" s="95">
        <v>6357</v>
      </c>
      <c r="G21" s="95">
        <v>9406</v>
      </c>
      <c r="H21" s="95">
        <v>10956</v>
      </c>
      <c r="I21" s="96">
        <f t="shared" si="0"/>
        <v>0.16478843291516054</v>
      </c>
      <c r="J21" s="96">
        <f t="shared" si="1"/>
        <v>-0.13033814891252582</v>
      </c>
      <c r="K21" s="95">
        <f t="shared" si="2"/>
        <v>1550</v>
      </c>
      <c r="L21" s="95">
        <f t="shared" si="3"/>
        <v>-1642</v>
      </c>
      <c r="M21" s="96">
        <f>H21/H17</f>
        <v>0.23868241035249008</v>
      </c>
      <c r="N21" s="95">
        <v>5587</v>
      </c>
      <c r="O21" s="95">
        <v>7035</v>
      </c>
      <c r="P21" s="95">
        <v>9755</v>
      </c>
      <c r="Q21" s="95">
        <v>10833</v>
      </c>
      <c r="R21" s="95">
        <v>11617</v>
      </c>
      <c r="S21" s="96">
        <f t="shared" si="4"/>
        <v>7.2371457583310317E-2</v>
      </c>
      <c r="T21" s="96">
        <f t="shared" si="5"/>
        <v>1.079291211741543</v>
      </c>
      <c r="U21" s="95">
        <f t="shared" si="6"/>
        <v>784</v>
      </c>
      <c r="V21" s="95">
        <f t="shared" si="7"/>
        <v>6030</v>
      </c>
      <c r="W21" s="96">
        <f>R21/R17</f>
        <v>0.2470913538232479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310</v>
      </c>
      <c r="O22" s="99">
        <v>802</v>
      </c>
      <c r="P22" s="99">
        <v>898</v>
      </c>
      <c r="Q22" s="99">
        <v>912</v>
      </c>
      <c r="R22" s="99">
        <v>912</v>
      </c>
      <c r="S22" s="100">
        <f t="shared" si="4"/>
        <v>0</v>
      </c>
      <c r="T22" s="100">
        <f t="shared" si="5"/>
        <v>1.9419354838709677</v>
      </c>
      <c r="U22" s="99">
        <f t="shared" si="6"/>
        <v>0</v>
      </c>
      <c r="V22" s="99">
        <f t="shared" si="7"/>
        <v>602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310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1.8967741935483873</v>
      </c>
      <c r="U23" s="95">
        <f t="shared" si="6"/>
        <v>0</v>
      </c>
      <c r="V23" s="95">
        <f t="shared" si="7"/>
        <v>588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3938</v>
      </c>
      <c r="O25" s="99">
        <v>4276</v>
      </c>
      <c r="P25" s="99">
        <v>4562</v>
      </c>
      <c r="Q25" s="99">
        <v>4276</v>
      </c>
      <c r="R25" s="99">
        <v>4616</v>
      </c>
      <c r="S25" s="100">
        <f t="shared" si="4"/>
        <v>7.9513564078578014E-2</v>
      </c>
      <c r="T25" s="100">
        <f t="shared" si="5"/>
        <v>0.17216861350939561</v>
      </c>
      <c r="U25" s="99">
        <f t="shared" si="6"/>
        <v>340</v>
      </c>
      <c r="V25" s="99">
        <f t="shared" si="7"/>
        <v>678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3238</v>
      </c>
      <c r="O26" s="95">
        <v>3576</v>
      </c>
      <c r="P26" s="95">
        <v>3862</v>
      </c>
      <c r="Q26" s="95">
        <v>3576</v>
      </c>
      <c r="R26" s="95">
        <v>3916</v>
      </c>
      <c r="S26" s="96">
        <f t="shared" si="4"/>
        <v>9.5078299776286457E-2</v>
      </c>
      <c r="T26" s="96">
        <f t="shared" si="5"/>
        <v>0.20938851142680659</v>
      </c>
      <c r="U26" s="95">
        <f t="shared" si="6"/>
        <v>340</v>
      </c>
      <c r="V26" s="95">
        <f t="shared" si="7"/>
        <v>678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0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 t="str">
        <f t="shared" si="5"/>
        <v>-</v>
      </c>
      <c r="U27" s="52">
        <f t="shared" si="6"/>
        <v>-3576</v>
      </c>
      <c r="V27" s="52">
        <f t="shared" si="7"/>
        <v>0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8108</v>
      </c>
      <c r="O29" s="99">
        <v>15764</v>
      </c>
      <c r="P29" s="99">
        <v>18073</v>
      </c>
      <c r="Q29" s="99">
        <v>19434</v>
      </c>
      <c r="R29" s="99">
        <v>20174</v>
      </c>
      <c r="S29" s="100">
        <f t="shared" si="4"/>
        <v>3.8077595965833044E-2</v>
      </c>
      <c r="T29" s="100">
        <f t="shared" si="5"/>
        <v>1.4881598421312283</v>
      </c>
      <c r="U29" s="99">
        <f t="shared" si="6"/>
        <v>740</v>
      </c>
      <c r="V29" s="99">
        <f t="shared" si="7"/>
        <v>12066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5335</v>
      </c>
      <c r="O30" s="95">
        <v>12431</v>
      </c>
      <c r="P30" s="95">
        <v>13724</v>
      </c>
      <c r="Q30" s="95">
        <v>15087</v>
      </c>
      <c r="R30" s="95">
        <v>15741</v>
      </c>
      <c r="S30" s="96">
        <f t="shared" si="4"/>
        <v>4.334857824617222E-2</v>
      </c>
      <c r="T30" s="96">
        <f t="shared" si="5"/>
        <v>1.9505154639175259</v>
      </c>
      <c r="U30" s="95">
        <f t="shared" si="6"/>
        <v>654</v>
      </c>
      <c r="V30" s="95">
        <f t="shared" si="7"/>
        <v>10406</v>
      </c>
      <c r="W30" s="96">
        <f>R30/R29</f>
        <v>0.78026172300981467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4680</v>
      </c>
      <c r="O31" s="52">
        <v>10082</v>
      </c>
      <c r="P31" s="52">
        <v>11819</v>
      </c>
      <c r="Q31" s="52">
        <v>12988</v>
      </c>
      <c r="R31" s="52">
        <v>13638</v>
      </c>
      <c r="S31" s="98">
        <f t="shared" si="4"/>
        <v>5.004619648906683E-2</v>
      </c>
      <c r="T31" s="98">
        <f t="shared" si="5"/>
        <v>1.914102564102564</v>
      </c>
      <c r="U31" s="52">
        <f t="shared" si="6"/>
        <v>650</v>
      </c>
      <c r="V31" s="52">
        <f t="shared" si="7"/>
        <v>8958</v>
      </c>
      <c r="W31" s="98">
        <f>R31/R29</f>
        <v>0.67601863785069893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655</v>
      </c>
      <c r="O32" s="52">
        <v>2349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2.2106870229007636</v>
      </c>
      <c r="U32" s="52">
        <f t="shared" si="6"/>
        <v>4</v>
      </c>
      <c r="V32" s="52">
        <f t="shared" si="7"/>
        <v>1448</v>
      </c>
      <c r="W32" s="98">
        <f>R32/R29</f>
        <v>0.10424308515911569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2773</v>
      </c>
      <c r="O33" s="95">
        <v>3333</v>
      </c>
      <c r="P33" s="95">
        <v>4349</v>
      </c>
      <c r="Q33" s="95">
        <v>4347</v>
      </c>
      <c r="R33" s="95">
        <v>4433</v>
      </c>
      <c r="S33" s="96">
        <f t="shared" si="4"/>
        <v>1.9783758914193594E-2</v>
      </c>
      <c r="T33" s="96">
        <f t="shared" si="5"/>
        <v>0.59862964298593591</v>
      </c>
      <c r="U33" s="95">
        <f t="shared" si="6"/>
        <v>86</v>
      </c>
      <c r="V33" s="95">
        <f t="shared" si="7"/>
        <v>1660</v>
      </c>
      <c r="W33" s="96">
        <f>R33/R29</f>
        <v>0.21973827699018539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291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1.3127147766323026</v>
      </c>
      <c r="U34" s="99">
        <f t="shared" si="6"/>
        <v>0</v>
      </c>
      <c r="V34" s="99">
        <f t="shared" si="7"/>
        <v>382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291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1.3127147766323026</v>
      </c>
      <c r="U35" s="95">
        <f t="shared" si="6"/>
        <v>0</v>
      </c>
      <c r="V35" s="95">
        <f t="shared" si="7"/>
        <v>382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4763</v>
      </c>
      <c r="R36" s="99">
        <v>4797</v>
      </c>
      <c r="S36" s="100">
        <f t="shared" si="4"/>
        <v>7.1383581776192084E-3</v>
      </c>
      <c r="T36" s="100">
        <f t="shared" si="5"/>
        <v>1.3354430379746836</v>
      </c>
      <c r="U36" s="99">
        <f t="shared" si="6"/>
        <v>34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2010</v>
      </c>
      <c r="O37" s="95">
        <v>3325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44</v>
      </c>
      <c r="O38" s="95">
        <v>844</v>
      </c>
      <c r="P38" s="95">
        <v>876</v>
      </c>
      <c r="Q38" s="95">
        <v>848</v>
      </c>
      <c r="R38" s="95">
        <v>882</v>
      </c>
      <c r="S38" s="96">
        <f t="shared" si="4"/>
        <v>4.0094339622641417E-2</v>
      </c>
      <c r="T38" s="96">
        <f t="shared" si="5"/>
        <v>19.045454545454547</v>
      </c>
      <c r="U38" s="95">
        <f t="shared" si="6"/>
        <v>34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1657</v>
      </c>
      <c r="O39" s="99">
        <v>2485</v>
      </c>
      <c r="P39" s="99">
        <v>2832</v>
      </c>
      <c r="Q39" s="99">
        <v>2758</v>
      </c>
      <c r="R39" s="99">
        <v>2673</v>
      </c>
      <c r="S39" s="100">
        <f t="shared" si="4"/>
        <v>-3.0819434372733823E-2</v>
      </c>
      <c r="T39" s="100">
        <f t="shared" si="5"/>
        <v>0.61315630657815334</v>
      </c>
      <c r="U39" s="99">
        <f t="shared" si="6"/>
        <v>-85</v>
      </c>
      <c r="V39" s="99">
        <f t="shared" si="7"/>
        <v>1016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1657</v>
      </c>
      <c r="O40" s="95">
        <v>2485</v>
      </c>
      <c r="P40" s="95">
        <v>2832</v>
      </c>
      <c r="Q40" s="95">
        <v>2758</v>
      </c>
      <c r="R40" s="95">
        <v>2673</v>
      </c>
      <c r="S40" s="96">
        <f t="shared" si="4"/>
        <v>-3.0819434372733823E-2</v>
      </c>
      <c r="T40" s="96">
        <f t="shared" si="5"/>
        <v>0.61315630657815334</v>
      </c>
      <c r="U40" s="95">
        <f t="shared" si="6"/>
        <v>-85</v>
      </c>
      <c r="V40" s="95">
        <f t="shared" si="7"/>
        <v>1016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937</v>
      </c>
      <c r="O41" s="52">
        <v>1658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0.69098391320613539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720</v>
      </c>
      <c r="O42" s="52">
        <v>827</v>
      </c>
      <c r="P42" s="52">
        <v>1158</v>
      </c>
      <c r="Q42" s="52">
        <v>1084</v>
      </c>
      <c r="R42" s="52">
        <v>826</v>
      </c>
      <c r="S42" s="98">
        <f t="shared" si="4"/>
        <v>-0.23800738007380073</v>
      </c>
      <c r="T42" s="98">
        <f t="shared" si="5"/>
        <v>0.14722222222222214</v>
      </c>
      <c r="U42" s="52">
        <f t="shared" si="6"/>
        <v>-258</v>
      </c>
      <c r="V42" s="52">
        <f t="shared" si="7"/>
        <v>106</v>
      </c>
      <c r="W42" s="98">
        <f>R42/R39</f>
        <v>0.30901608679386455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3748</v>
      </c>
      <c r="O43" s="99">
        <v>6412</v>
      </c>
      <c r="P43" s="99">
        <v>6415</v>
      </c>
      <c r="Q43" s="99">
        <v>6415</v>
      </c>
      <c r="R43" s="99">
        <v>6415</v>
      </c>
      <c r="S43" s="100">
        <f t="shared" si="4"/>
        <v>0</v>
      </c>
      <c r="T43" s="100">
        <f t="shared" si="5"/>
        <v>0.71157950907150491</v>
      </c>
      <c r="U43" s="99">
        <f t="shared" si="6"/>
        <v>0</v>
      </c>
      <c r="V43" s="99">
        <f t="shared" si="7"/>
        <v>2667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1402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>
        <f t="shared" si="5"/>
        <v>0.18402282453637664</v>
      </c>
      <c r="U47" s="95">
        <f t="shared" si="6"/>
        <v>0</v>
      </c>
      <c r="V47" s="95">
        <f t="shared" si="7"/>
        <v>258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1784</v>
      </c>
      <c r="O48" s="99">
        <v>3465</v>
      </c>
      <c r="P48" s="99">
        <v>3081</v>
      </c>
      <c r="Q48" s="99">
        <v>3106</v>
      </c>
      <c r="R48" s="99">
        <v>3113</v>
      </c>
      <c r="S48" s="100">
        <f t="shared" si="4"/>
        <v>2.2537025112685516E-3</v>
      </c>
      <c r="T48" s="100">
        <f t="shared" si="5"/>
        <v>0.74495515695067271</v>
      </c>
      <c r="U48" s="99">
        <f t="shared" si="6"/>
        <v>7</v>
      </c>
      <c r="V48" s="99">
        <f t="shared" si="7"/>
        <v>1329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1754</v>
      </c>
      <c r="O49" s="95">
        <v>3261</v>
      </c>
      <c r="P49" s="95">
        <v>2877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0.55359179019384275</v>
      </c>
      <c r="U49" s="95">
        <f t="shared" si="6"/>
        <v>33</v>
      </c>
      <c r="V49" s="95">
        <f t="shared" si="7"/>
        <v>971</v>
      </c>
      <c r="W49" s="96">
        <f>R49/R48</f>
        <v>0.87536138772887895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1653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0.24198427102238362</v>
      </c>
      <c r="U50" s="52">
        <f t="shared" si="6"/>
        <v>0</v>
      </c>
      <c r="V50" s="52">
        <f t="shared" si="7"/>
        <v>400</v>
      </c>
      <c r="W50" s="98">
        <f>R50/R48</f>
        <v>0.65949245101188569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101</v>
      </c>
      <c r="O51" s="52">
        <v>796</v>
      </c>
      <c r="P51" s="52">
        <v>824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5.6534653465346532</v>
      </c>
      <c r="U51" s="52">
        <f t="shared" si="6"/>
        <v>33</v>
      </c>
      <c r="V51" s="52">
        <f t="shared" si="7"/>
        <v>571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730</v>
      </c>
      <c r="O52" s="95">
        <v>904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>
        <f t="shared" si="5"/>
        <v>0.49041095890410968</v>
      </c>
      <c r="U52" s="95">
        <f t="shared" si="6"/>
        <v>-26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1F81-3FAB-44A2-AA72-427FCBABE058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236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149</v>
      </c>
      <c r="O7" s="92">
        <v>266</v>
      </c>
      <c r="P7" s="92">
        <v>299</v>
      </c>
      <c r="Q7" s="92">
        <v>939</v>
      </c>
      <c r="R7" s="92">
        <v>972</v>
      </c>
      <c r="S7" s="93">
        <f t="shared" ref="S7:S52" si="0">IFERROR(R7/Q7-1,"-")</f>
        <v>3.514376996805102E-2</v>
      </c>
      <c r="T7" s="93">
        <f t="shared" ref="T7:T52" si="1">IFERROR(R7/N7-1,"-")</f>
        <v>5.523489932885906</v>
      </c>
      <c r="U7" s="92">
        <f t="shared" ref="U7:U52" si="2">IFERROR(R7-Q7,"-")</f>
        <v>33</v>
      </c>
      <c r="V7" s="92">
        <f t="shared" ref="V7:V52" si="3">IFERROR(R7-N7,"-")</f>
        <v>823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89</v>
      </c>
      <c r="O8" s="95">
        <v>177</v>
      </c>
      <c r="P8" s="95">
        <v>197</v>
      </c>
      <c r="Q8" s="95">
        <v>205</v>
      </c>
      <c r="R8" s="95">
        <v>213</v>
      </c>
      <c r="S8" s="96">
        <f t="shared" si="0"/>
        <v>3.9024390243902474E-2</v>
      </c>
      <c r="T8" s="96">
        <f t="shared" si="1"/>
        <v>1.393258426966292</v>
      </c>
      <c r="U8" s="95">
        <f t="shared" si="2"/>
        <v>8</v>
      </c>
      <c r="V8" s="95">
        <f t="shared" si="3"/>
        <v>124</v>
      </c>
      <c r="W8" s="96">
        <f>R8/R7</f>
        <v>0.2191358024691358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61</v>
      </c>
      <c r="O9" s="52">
        <v>120</v>
      </c>
      <c r="P9" s="52">
        <v>128</v>
      </c>
      <c r="Q9" s="52">
        <v>134</v>
      </c>
      <c r="R9" s="52">
        <v>138</v>
      </c>
      <c r="S9" s="98">
        <f t="shared" si="0"/>
        <v>2.9850746268656803E-2</v>
      </c>
      <c r="T9" s="98">
        <f t="shared" si="1"/>
        <v>1.262295081967213</v>
      </c>
      <c r="U9" s="52">
        <f t="shared" si="2"/>
        <v>4</v>
      </c>
      <c r="V9" s="52">
        <f t="shared" si="3"/>
        <v>77</v>
      </c>
      <c r="W9" s="98">
        <f>R9/R7</f>
        <v>0.1419753086419753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28</v>
      </c>
      <c r="O10" s="52">
        <v>57</v>
      </c>
      <c r="P10" s="52">
        <v>69</v>
      </c>
      <c r="Q10" s="52">
        <v>71</v>
      </c>
      <c r="R10" s="52">
        <v>75</v>
      </c>
      <c r="S10" s="98">
        <f t="shared" si="0"/>
        <v>5.6338028169014009E-2</v>
      </c>
      <c r="T10" s="98">
        <f t="shared" si="1"/>
        <v>1.6785714285714284</v>
      </c>
      <c r="U10" s="52">
        <f t="shared" si="2"/>
        <v>4</v>
      </c>
      <c r="V10" s="52">
        <f t="shared" si="3"/>
        <v>47</v>
      </c>
      <c r="W10" s="98">
        <f>R10/R7</f>
        <v>7.716049382716049E-2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60</v>
      </c>
      <c r="O11" s="95">
        <v>89</v>
      </c>
      <c r="P11" s="95">
        <v>102</v>
      </c>
      <c r="Q11" s="95">
        <v>108</v>
      </c>
      <c r="R11" s="95">
        <v>111</v>
      </c>
      <c r="S11" s="96">
        <f t="shared" si="0"/>
        <v>2.7777777777777679E-2</v>
      </c>
      <c r="T11" s="96">
        <f t="shared" si="1"/>
        <v>0.85000000000000009</v>
      </c>
      <c r="U11" s="95">
        <f t="shared" si="2"/>
        <v>3</v>
      </c>
      <c r="V11" s="95">
        <f t="shared" si="3"/>
        <v>51</v>
      </c>
      <c r="W11" s="96">
        <f>R11/R7</f>
        <v>0.11419753086419752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44</v>
      </c>
      <c r="O12" s="99">
        <v>76</v>
      </c>
      <c r="P12" s="99">
        <v>84</v>
      </c>
      <c r="Q12" s="99">
        <v>91</v>
      </c>
      <c r="R12" s="99">
        <v>95</v>
      </c>
      <c r="S12" s="100">
        <f t="shared" si="0"/>
        <v>4.3956043956044022E-2</v>
      </c>
      <c r="T12" s="100">
        <f t="shared" si="1"/>
        <v>1.1590909090909092</v>
      </c>
      <c r="U12" s="99">
        <f t="shared" si="2"/>
        <v>4</v>
      </c>
      <c r="V12" s="99">
        <f t="shared" si="3"/>
        <v>51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29</v>
      </c>
      <c r="O13" s="95">
        <v>57</v>
      </c>
      <c r="P13" s="95">
        <v>60</v>
      </c>
      <c r="Q13" s="95">
        <v>63</v>
      </c>
      <c r="R13" s="95">
        <v>63</v>
      </c>
      <c r="S13" s="96">
        <f t="shared" si="0"/>
        <v>0</v>
      </c>
      <c r="T13" s="96">
        <f t="shared" si="1"/>
        <v>1.1724137931034484</v>
      </c>
      <c r="U13" s="95">
        <f t="shared" si="2"/>
        <v>0</v>
      </c>
      <c r="V13" s="95">
        <f t="shared" si="3"/>
        <v>34</v>
      </c>
      <c r="W13" s="96">
        <f>R13/R12</f>
        <v>0.66315789473684206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26</v>
      </c>
      <c r="O14" s="52">
        <v>46</v>
      </c>
      <c r="P14" s="52">
        <v>48</v>
      </c>
      <c r="Q14" s="52">
        <v>52</v>
      </c>
      <c r="R14" s="52">
        <v>52</v>
      </c>
      <c r="S14" s="98">
        <f t="shared" si="0"/>
        <v>0</v>
      </c>
      <c r="T14" s="98">
        <f t="shared" si="1"/>
        <v>1</v>
      </c>
      <c r="U14" s="52">
        <f t="shared" si="2"/>
        <v>0</v>
      </c>
      <c r="V14" s="52">
        <f t="shared" si="3"/>
        <v>26</v>
      </c>
      <c r="W14" s="98">
        <f>R14/R12</f>
        <v>0.54736842105263162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3</v>
      </c>
      <c r="O15" s="52">
        <v>11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>
        <f t="shared" si="1"/>
        <v>2.6666666666666665</v>
      </c>
      <c r="U15" s="52">
        <f t="shared" si="2"/>
        <v>0</v>
      </c>
      <c r="V15" s="52">
        <f t="shared" si="3"/>
        <v>8</v>
      </c>
      <c r="W15" s="98">
        <f>R15/R12</f>
        <v>0.11578947368421053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15</v>
      </c>
      <c r="O16" s="95">
        <v>19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>
        <f t="shared" si="1"/>
        <v>1.1333333333333333</v>
      </c>
      <c r="U16" s="95">
        <f t="shared" si="2"/>
        <v>4</v>
      </c>
      <c r="V16" s="95">
        <f t="shared" si="3"/>
        <v>17</v>
      </c>
      <c r="W16" s="96">
        <f>R16/R12</f>
        <v>0.33684210526315789</v>
      </c>
    </row>
    <row r="17" spans="2:23" x14ac:dyDescent="0.25">
      <c r="B17" s="91" t="s">
        <v>44</v>
      </c>
      <c r="C17" s="99">
        <v>99</v>
      </c>
      <c r="D17" s="99">
        <v>100</v>
      </c>
      <c r="E17" s="99">
        <v>49</v>
      </c>
      <c r="F17" s="99">
        <v>57</v>
      </c>
      <c r="G17" s="99">
        <v>84</v>
      </c>
      <c r="H17" s="99">
        <v>90</v>
      </c>
      <c r="I17" s="100">
        <f t="shared" si="4"/>
        <v>7.1428571428571397E-2</v>
      </c>
      <c r="J17" s="100">
        <f t="shared" si="5"/>
        <v>-9.9999999999999978E-2</v>
      </c>
      <c r="K17" s="99">
        <f t="shared" si="6"/>
        <v>6</v>
      </c>
      <c r="L17" s="99">
        <f t="shared" si="7"/>
        <v>-10</v>
      </c>
      <c r="M17" s="93">
        <f>H17/H17</f>
        <v>1</v>
      </c>
      <c r="N17" s="99">
        <v>44</v>
      </c>
      <c r="O17" s="99">
        <v>76</v>
      </c>
      <c r="P17" s="99">
        <v>84</v>
      </c>
      <c r="Q17" s="99">
        <v>91</v>
      </c>
      <c r="R17" s="99">
        <v>95</v>
      </c>
      <c r="S17" s="100">
        <f t="shared" si="0"/>
        <v>4.3956043956044022E-2</v>
      </c>
      <c r="T17" s="100">
        <f t="shared" si="1"/>
        <v>1.1590909090909092</v>
      </c>
      <c r="U17" s="99">
        <f t="shared" si="2"/>
        <v>4</v>
      </c>
      <c r="V17" s="99">
        <f t="shared" si="3"/>
        <v>51</v>
      </c>
      <c r="W17" s="93">
        <f>R17/R17</f>
        <v>1</v>
      </c>
    </row>
    <row r="18" spans="2:23" x14ac:dyDescent="0.25">
      <c r="B18" s="94" t="s">
        <v>60</v>
      </c>
      <c r="C18" s="95">
        <v>61</v>
      </c>
      <c r="D18" s="95">
        <v>62</v>
      </c>
      <c r="E18" s="95">
        <v>31</v>
      </c>
      <c r="F18" s="95">
        <v>40</v>
      </c>
      <c r="G18" s="95">
        <v>60</v>
      </c>
      <c r="H18" s="95">
        <v>62</v>
      </c>
      <c r="I18" s="96">
        <f t="shared" si="4"/>
        <v>3.3333333333333437E-2</v>
      </c>
      <c r="J18" s="96">
        <f t="shared" si="5"/>
        <v>0</v>
      </c>
      <c r="K18" s="95">
        <f t="shared" si="6"/>
        <v>2</v>
      </c>
      <c r="L18" s="95">
        <f t="shared" si="7"/>
        <v>0</v>
      </c>
      <c r="M18" s="96">
        <f>H18/H17</f>
        <v>0.68888888888888888</v>
      </c>
      <c r="N18" s="95">
        <v>29</v>
      </c>
      <c r="O18" s="95">
        <v>57</v>
      </c>
      <c r="P18" s="95">
        <v>60</v>
      </c>
      <c r="Q18" s="95">
        <v>63</v>
      </c>
      <c r="R18" s="95">
        <v>63</v>
      </c>
      <c r="S18" s="96">
        <f t="shared" si="0"/>
        <v>0</v>
      </c>
      <c r="T18" s="96">
        <f t="shared" si="1"/>
        <v>1.1724137931034484</v>
      </c>
      <c r="U18" s="95">
        <f t="shared" si="2"/>
        <v>0</v>
      </c>
      <c r="V18" s="95">
        <f t="shared" si="3"/>
        <v>34</v>
      </c>
      <c r="W18" s="96">
        <f>R18/R17</f>
        <v>0.66315789473684206</v>
      </c>
    </row>
    <row r="19" spans="2:23" x14ac:dyDescent="0.25">
      <c r="B19" s="97" t="s">
        <v>61</v>
      </c>
      <c r="C19" s="52">
        <v>42</v>
      </c>
      <c r="D19" s="52">
        <v>44</v>
      </c>
      <c r="E19" s="52">
        <v>25</v>
      </c>
      <c r="F19" s="52">
        <v>33</v>
      </c>
      <c r="G19" s="52">
        <v>48</v>
      </c>
      <c r="H19" s="52">
        <v>50</v>
      </c>
      <c r="I19" s="98">
        <f t="shared" si="4"/>
        <v>4.1666666666666741E-2</v>
      </c>
      <c r="J19" s="98">
        <f t="shared" si="5"/>
        <v>0.13636363636363646</v>
      </c>
      <c r="K19" s="52">
        <f t="shared" si="6"/>
        <v>2</v>
      </c>
      <c r="L19" s="52">
        <f t="shared" si="7"/>
        <v>6</v>
      </c>
      <c r="M19" s="98">
        <f>H19/H17</f>
        <v>0.55555555555555558</v>
      </c>
      <c r="N19" s="52">
        <v>26</v>
      </c>
      <c r="O19" s="52">
        <v>46</v>
      </c>
      <c r="P19" s="52">
        <v>48</v>
      </c>
      <c r="Q19" s="52">
        <v>52</v>
      </c>
      <c r="R19" s="52">
        <v>52</v>
      </c>
      <c r="S19" s="98">
        <f t="shared" si="0"/>
        <v>0</v>
      </c>
      <c r="T19" s="98">
        <f t="shared" si="1"/>
        <v>1</v>
      </c>
      <c r="U19" s="52">
        <f t="shared" si="2"/>
        <v>0</v>
      </c>
      <c r="V19" s="52">
        <f t="shared" si="3"/>
        <v>26</v>
      </c>
      <c r="W19" s="98">
        <f>R19/R17</f>
        <v>0.54736842105263162</v>
      </c>
    </row>
    <row r="20" spans="2:23" x14ac:dyDescent="0.25">
      <c r="B20" s="97" t="s">
        <v>62</v>
      </c>
      <c r="C20" s="52">
        <v>19</v>
      </c>
      <c r="D20" s="52">
        <v>18</v>
      </c>
      <c r="E20" s="52">
        <v>6</v>
      </c>
      <c r="F20" s="52">
        <v>7</v>
      </c>
      <c r="G20" s="52">
        <v>12</v>
      </c>
      <c r="H20" s="52">
        <v>11</v>
      </c>
      <c r="I20" s="98">
        <f t="shared" si="4"/>
        <v>-8.333333333333337E-2</v>
      </c>
      <c r="J20" s="98">
        <f t="shared" si="5"/>
        <v>-0.38888888888888884</v>
      </c>
      <c r="K20" s="52">
        <f t="shared" si="6"/>
        <v>-1</v>
      </c>
      <c r="L20" s="52">
        <f t="shared" si="7"/>
        <v>-7</v>
      </c>
      <c r="M20" s="98">
        <f>H20/H17</f>
        <v>0.12222222222222222</v>
      </c>
      <c r="N20" s="52">
        <v>3</v>
      </c>
      <c r="O20" s="52">
        <v>11</v>
      </c>
      <c r="P20" s="52">
        <v>12</v>
      </c>
      <c r="Q20" s="52">
        <v>11</v>
      </c>
      <c r="R20" s="52">
        <v>11</v>
      </c>
      <c r="S20" s="98">
        <f t="shared" si="0"/>
        <v>0</v>
      </c>
      <c r="T20" s="98">
        <f t="shared" si="1"/>
        <v>2.6666666666666665</v>
      </c>
      <c r="U20" s="52">
        <f t="shared" si="2"/>
        <v>0</v>
      </c>
      <c r="V20" s="52">
        <f t="shared" si="3"/>
        <v>8</v>
      </c>
      <c r="W20" s="98">
        <f>R20/R17</f>
        <v>0.11578947368421053</v>
      </c>
    </row>
    <row r="21" spans="2:23" x14ac:dyDescent="0.25">
      <c r="B21" s="94" t="s">
        <v>63</v>
      </c>
      <c r="C21" s="95">
        <v>38</v>
      </c>
      <c r="D21" s="95">
        <v>38</v>
      </c>
      <c r="E21" s="95">
        <v>18</v>
      </c>
      <c r="F21" s="95">
        <v>17</v>
      </c>
      <c r="G21" s="95">
        <v>24</v>
      </c>
      <c r="H21" s="95">
        <v>29</v>
      </c>
      <c r="I21" s="96">
        <f t="shared" si="4"/>
        <v>0.20833333333333326</v>
      </c>
      <c r="J21" s="96">
        <f t="shared" si="5"/>
        <v>-0.23684210526315785</v>
      </c>
      <c r="K21" s="95">
        <f t="shared" si="6"/>
        <v>5</v>
      </c>
      <c r="L21" s="95">
        <f t="shared" si="7"/>
        <v>-9</v>
      </c>
      <c r="M21" s="96">
        <f>H21/H17</f>
        <v>0.32222222222222224</v>
      </c>
      <c r="N21" s="95">
        <v>15</v>
      </c>
      <c r="O21" s="95">
        <v>19</v>
      </c>
      <c r="P21" s="95">
        <v>24</v>
      </c>
      <c r="Q21" s="95">
        <v>28</v>
      </c>
      <c r="R21" s="95">
        <v>32</v>
      </c>
      <c r="S21" s="96">
        <f t="shared" si="0"/>
        <v>0.14285714285714279</v>
      </c>
      <c r="T21" s="96">
        <f t="shared" si="1"/>
        <v>1.1333333333333333</v>
      </c>
      <c r="U21" s="95">
        <f t="shared" si="2"/>
        <v>4</v>
      </c>
      <c r="V21" s="95">
        <f t="shared" si="3"/>
        <v>17</v>
      </c>
      <c r="W21" s="96">
        <f>R21/R17</f>
        <v>0.33684210526315789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2</v>
      </c>
      <c r="O22" s="99">
        <v>4</v>
      </c>
      <c r="P22" s="99">
        <v>6</v>
      </c>
      <c r="Q22" s="99">
        <v>7</v>
      </c>
      <c r="R22" s="99">
        <v>7</v>
      </c>
      <c r="S22" s="100">
        <f t="shared" si="0"/>
        <v>0</v>
      </c>
      <c r="T22" s="100">
        <f t="shared" si="1"/>
        <v>2.5</v>
      </c>
      <c r="U22" s="99">
        <f t="shared" si="2"/>
        <v>0</v>
      </c>
      <c r="V22" s="99">
        <f t="shared" si="3"/>
        <v>5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2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2</v>
      </c>
      <c r="U23" s="95">
        <f t="shared" si="2"/>
        <v>0</v>
      </c>
      <c r="V23" s="95">
        <f t="shared" si="3"/>
        <v>4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4</v>
      </c>
      <c r="O25" s="99">
        <v>4</v>
      </c>
      <c r="P25" s="99">
        <v>5</v>
      </c>
      <c r="Q25" s="99">
        <v>4</v>
      </c>
      <c r="R25" s="99">
        <v>6</v>
      </c>
      <c r="S25" s="100">
        <f t="shared" si="0"/>
        <v>0.5</v>
      </c>
      <c r="T25" s="100">
        <f t="shared" si="1"/>
        <v>0.5</v>
      </c>
      <c r="U25" s="99">
        <f t="shared" si="2"/>
        <v>2</v>
      </c>
      <c r="V25" s="99">
        <f t="shared" si="3"/>
        <v>2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3</v>
      </c>
      <c r="O26" s="95">
        <v>3</v>
      </c>
      <c r="P26" s="95">
        <v>4</v>
      </c>
      <c r="Q26" s="95">
        <v>3</v>
      </c>
      <c r="R26" s="95">
        <v>5</v>
      </c>
      <c r="S26" s="96">
        <f t="shared" si="0"/>
        <v>0.66666666666666674</v>
      </c>
      <c r="T26" s="96">
        <f t="shared" si="1"/>
        <v>0.66666666666666674</v>
      </c>
      <c r="U26" s="95">
        <f t="shared" si="2"/>
        <v>2</v>
      </c>
      <c r="V26" s="95">
        <f t="shared" si="3"/>
        <v>2</v>
      </c>
      <c r="W26" s="96">
        <f>R26/R25</f>
        <v>0.83333333333333337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0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 t="str">
        <f t="shared" si="1"/>
        <v>-</v>
      </c>
      <c r="U27" s="52">
        <f t="shared" si="2"/>
        <v>-3</v>
      </c>
      <c r="V27" s="52">
        <f t="shared" si="3"/>
        <v>0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27</v>
      </c>
      <c r="O29" s="99">
        <v>52</v>
      </c>
      <c r="P29" s="99">
        <v>59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1.3703703703703702</v>
      </c>
      <c r="U29" s="99">
        <f t="shared" si="2"/>
        <v>2</v>
      </c>
      <c r="V29" s="99">
        <f t="shared" si="3"/>
        <v>37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15</v>
      </c>
      <c r="O30" s="95">
        <v>37</v>
      </c>
      <c r="P30" s="95">
        <v>40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2</v>
      </c>
      <c r="U30" s="95">
        <f t="shared" si="2"/>
        <v>2</v>
      </c>
      <c r="V30" s="95">
        <f t="shared" si="3"/>
        <v>30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9</v>
      </c>
      <c r="O31" s="52">
        <v>21</v>
      </c>
      <c r="P31" s="52">
        <v>24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2.1111111111111112</v>
      </c>
      <c r="U31" s="52">
        <f t="shared" si="2"/>
        <v>2</v>
      </c>
      <c r="V31" s="52">
        <f t="shared" si="3"/>
        <v>19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6</v>
      </c>
      <c r="O32" s="52">
        <v>16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1.8333333333333335</v>
      </c>
      <c r="U32" s="52">
        <f t="shared" si="2"/>
        <v>0</v>
      </c>
      <c r="V32" s="52">
        <f t="shared" si="3"/>
        <v>11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12</v>
      </c>
      <c r="O33" s="95">
        <v>15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0.58333333333333326</v>
      </c>
      <c r="U33" s="95">
        <f t="shared" si="2"/>
        <v>0</v>
      </c>
      <c r="V33" s="95">
        <f t="shared" si="3"/>
        <v>7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3</v>
      </c>
      <c r="O34" s="99">
        <v>4</v>
      </c>
      <c r="P34" s="99">
        <v>5</v>
      </c>
      <c r="Q34" s="99">
        <v>6</v>
      </c>
      <c r="R34" s="99">
        <v>6</v>
      </c>
      <c r="S34" s="100">
        <f t="shared" si="0"/>
        <v>0</v>
      </c>
      <c r="T34" s="100">
        <f t="shared" si="1"/>
        <v>1</v>
      </c>
      <c r="U34" s="99">
        <f t="shared" si="2"/>
        <v>0</v>
      </c>
      <c r="V34" s="99">
        <f t="shared" si="3"/>
        <v>3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3</v>
      </c>
      <c r="O35" s="95">
        <v>4</v>
      </c>
      <c r="P35" s="95">
        <v>5</v>
      </c>
      <c r="Q35" s="95">
        <v>6</v>
      </c>
      <c r="R35" s="95">
        <v>6</v>
      </c>
      <c r="S35" s="96">
        <f t="shared" si="0"/>
        <v>0</v>
      </c>
      <c r="T35" s="96">
        <f t="shared" si="1"/>
        <v>1</v>
      </c>
      <c r="U35" s="95">
        <f t="shared" si="2"/>
        <v>0</v>
      </c>
      <c r="V35" s="95">
        <f t="shared" si="3"/>
        <v>3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4</v>
      </c>
      <c r="O36" s="99">
        <v>10</v>
      </c>
      <c r="P36" s="99">
        <v>12</v>
      </c>
      <c r="Q36" s="99">
        <v>11</v>
      </c>
      <c r="R36" s="99">
        <v>12</v>
      </c>
      <c r="S36" s="100">
        <f t="shared" si="0"/>
        <v>9.0909090909090828E-2</v>
      </c>
      <c r="T36" s="100">
        <f t="shared" si="1"/>
        <v>2</v>
      </c>
      <c r="U36" s="99">
        <f t="shared" si="2"/>
        <v>1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2</v>
      </c>
      <c r="O37" s="95">
        <v>5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2</v>
      </c>
      <c r="O38" s="95">
        <v>5</v>
      </c>
      <c r="P38" s="95">
        <v>6</v>
      </c>
      <c r="Q38" s="95">
        <v>5</v>
      </c>
      <c r="R38" s="95">
        <v>6</v>
      </c>
      <c r="S38" s="96">
        <f t="shared" si="0"/>
        <v>0.19999999999999996</v>
      </c>
      <c r="T38" s="96">
        <f t="shared" si="1"/>
        <v>2</v>
      </c>
      <c r="U38" s="95">
        <f t="shared" si="2"/>
        <v>1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10</v>
      </c>
      <c r="O39" s="99">
        <v>14</v>
      </c>
      <c r="P39" s="99">
        <v>19</v>
      </c>
      <c r="Q39" s="99">
        <v>20</v>
      </c>
      <c r="R39" s="99">
        <v>20</v>
      </c>
      <c r="S39" s="100">
        <f t="shared" si="0"/>
        <v>0</v>
      </c>
      <c r="T39" s="100">
        <f t="shared" si="1"/>
        <v>1</v>
      </c>
      <c r="U39" s="99">
        <f t="shared" si="2"/>
        <v>0</v>
      </c>
      <c r="V39" s="99">
        <f t="shared" si="3"/>
        <v>10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10</v>
      </c>
      <c r="O40" s="95">
        <v>14</v>
      </c>
      <c r="P40" s="95">
        <v>19</v>
      </c>
      <c r="Q40" s="95">
        <v>20</v>
      </c>
      <c r="R40" s="95">
        <v>20</v>
      </c>
      <c r="S40" s="96">
        <f t="shared" si="0"/>
        <v>0</v>
      </c>
      <c r="T40" s="96">
        <f t="shared" si="1"/>
        <v>1</v>
      </c>
      <c r="U40" s="95">
        <f t="shared" si="2"/>
        <v>0</v>
      </c>
      <c r="V40" s="95">
        <f t="shared" si="3"/>
        <v>10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5</v>
      </c>
      <c r="O41" s="52">
        <v>7</v>
      </c>
      <c r="P41" s="52">
        <v>7</v>
      </c>
      <c r="Q41" s="52">
        <v>7</v>
      </c>
      <c r="R41" s="52">
        <v>8</v>
      </c>
      <c r="S41" s="98">
        <f t="shared" si="0"/>
        <v>0.14285714285714279</v>
      </c>
      <c r="T41" s="98">
        <f t="shared" si="1"/>
        <v>0.60000000000000009</v>
      </c>
      <c r="U41" s="52">
        <f t="shared" si="2"/>
        <v>1</v>
      </c>
      <c r="V41" s="52">
        <f t="shared" si="3"/>
        <v>3</v>
      </c>
      <c r="W41" s="98">
        <f>R41/R39</f>
        <v>0.4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5</v>
      </c>
      <c r="O42" s="52">
        <v>7</v>
      </c>
      <c r="P42" s="52">
        <v>12</v>
      </c>
      <c r="Q42" s="52">
        <v>13</v>
      </c>
      <c r="R42" s="52">
        <v>12</v>
      </c>
      <c r="S42" s="98">
        <f t="shared" si="0"/>
        <v>-7.6923076923076872E-2</v>
      </c>
      <c r="T42" s="98">
        <f t="shared" si="1"/>
        <v>1.4</v>
      </c>
      <c r="U42" s="52">
        <f t="shared" si="2"/>
        <v>-1</v>
      </c>
      <c r="V42" s="52">
        <f t="shared" si="3"/>
        <v>7</v>
      </c>
      <c r="W42" s="98">
        <f>R42/R39</f>
        <v>0.6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8</v>
      </c>
      <c r="O43" s="99">
        <v>14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>
        <f t="shared" si="1"/>
        <v>0.75</v>
      </c>
      <c r="U43" s="99">
        <f t="shared" si="2"/>
        <v>0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4</v>
      </c>
      <c r="O44" s="95">
        <v>8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0</v>
      </c>
      <c r="O45" s="52">
        <v>6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4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>
        <f t="shared" si="1"/>
        <v>0.5</v>
      </c>
      <c r="U47" s="95">
        <f t="shared" si="2"/>
        <v>0</v>
      </c>
      <c r="V47" s="95">
        <f t="shared" si="3"/>
        <v>2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9</v>
      </c>
      <c r="O48" s="99">
        <v>16</v>
      </c>
      <c r="P48" s="99">
        <v>16</v>
      </c>
      <c r="Q48" s="99">
        <v>18</v>
      </c>
      <c r="R48" s="99">
        <v>19</v>
      </c>
      <c r="S48" s="100">
        <f t="shared" si="0"/>
        <v>5.555555555555558E-2</v>
      </c>
      <c r="T48" s="100">
        <f t="shared" si="1"/>
        <v>1.1111111111111112</v>
      </c>
      <c r="U48" s="99">
        <f t="shared" si="2"/>
        <v>1</v>
      </c>
      <c r="V48" s="99">
        <f t="shared" si="3"/>
        <v>10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8</v>
      </c>
      <c r="O49" s="95">
        <v>14</v>
      </c>
      <c r="P49" s="95">
        <v>14</v>
      </c>
      <c r="Q49" s="95">
        <v>15</v>
      </c>
      <c r="R49" s="95">
        <v>16</v>
      </c>
      <c r="S49" s="96">
        <f t="shared" si="0"/>
        <v>6.6666666666666652E-2</v>
      </c>
      <c r="T49" s="96">
        <f t="shared" si="1"/>
        <v>1</v>
      </c>
      <c r="U49" s="95">
        <f t="shared" si="2"/>
        <v>1</v>
      </c>
      <c r="V49" s="95">
        <f t="shared" si="3"/>
        <v>8</v>
      </c>
      <c r="W49" s="96">
        <f>R49/R48</f>
        <v>0.84210526315789469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5</v>
      </c>
      <c r="O50" s="52">
        <v>9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0.60000000000000009</v>
      </c>
      <c r="U50" s="52">
        <f t="shared" si="2"/>
        <v>0</v>
      </c>
      <c r="V50" s="52">
        <f t="shared" si="3"/>
        <v>3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3</v>
      </c>
      <c r="O51" s="52">
        <v>5</v>
      </c>
      <c r="P51" s="52">
        <v>6</v>
      </c>
      <c r="Q51" s="52">
        <v>7</v>
      </c>
      <c r="R51" s="52">
        <v>8</v>
      </c>
      <c r="S51" s="98">
        <f t="shared" si="0"/>
        <v>0.14285714285714279</v>
      </c>
      <c r="T51" s="98">
        <f t="shared" si="1"/>
        <v>1.6666666666666665</v>
      </c>
      <c r="U51" s="52">
        <f t="shared" si="2"/>
        <v>1</v>
      </c>
      <c r="V51" s="52">
        <f t="shared" si="3"/>
        <v>5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2</v>
      </c>
      <c r="O52" s="95">
        <v>3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91FF-3188-4282-A159-F93614280E8B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9646-7258-40E7-A425-B67743481A6C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131427</v>
      </c>
      <c r="D9" s="116">
        <v>5.5477477332776415E-2</v>
      </c>
      <c r="E9" s="115">
        <v>138100</v>
      </c>
      <c r="F9" s="116">
        <f t="shared" ref="F9:N21" si="0">IFERROR(E9/C9-1,"-")</f>
        <v>5.0773433160613779E-2</v>
      </c>
      <c r="G9" s="115">
        <v>15182</v>
      </c>
      <c r="H9" s="116">
        <f>IFERROR(G9/E9-1,"-")</f>
        <v>-0.89006517016654596</v>
      </c>
      <c r="I9" s="115">
        <v>99949</v>
      </c>
      <c r="J9" s="116">
        <f t="shared" si="0"/>
        <v>5.5833882228955343</v>
      </c>
      <c r="K9" s="115">
        <v>139602</v>
      </c>
      <c r="L9" s="116">
        <f t="shared" si="0"/>
        <v>0.39673233349007986</v>
      </c>
      <c r="M9" s="115">
        <v>150925</v>
      </c>
      <c r="N9" s="116">
        <f t="shared" si="0"/>
        <v>8.1109153163994696E-2</v>
      </c>
      <c r="O9" s="116">
        <f>M9/C9-1</f>
        <v>0.14835612164928058</v>
      </c>
    </row>
    <row r="10" spans="1:16" x14ac:dyDescent="0.25">
      <c r="A10" s="1" t="s">
        <v>72</v>
      </c>
      <c r="B10" s="114" t="s">
        <v>73</v>
      </c>
      <c r="C10" s="115">
        <v>129821</v>
      </c>
      <c r="D10" s="116">
        <v>1.1728856884566152E-2</v>
      </c>
      <c r="E10" s="115">
        <v>148350</v>
      </c>
      <c r="F10" s="116">
        <f t="shared" si="0"/>
        <v>0.14272729373521997</v>
      </c>
      <c r="G10" s="115">
        <v>19347</v>
      </c>
      <c r="H10" s="116">
        <f t="shared" si="0"/>
        <v>-0.86958543983822045</v>
      </c>
      <c r="I10" s="115">
        <v>130897</v>
      </c>
      <c r="J10" s="116">
        <f t="shared" si="0"/>
        <v>5.7657517961441052</v>
      </c>
      <c r="K10" s="115">
        <v>147030</v>
      </c>
      <c r="L10" s="116">
        <f t="shared" si="0"/>
        <v>0.12324957791240432</v>
      </c>
      <c r="M10" s="115">
        <v>154587</v>
      </c>
      <c r="N10" s="116">
        <f>IFERROR(M10/K10-1,"-")</f>
        <v>5.1397673944093114E-2</v>
      </c>
      <c r="O10" s="116">
        <f>IFERROR(M10/C10-1,"-")</f>
        <v>0.1907703684303772</v>
      </c>
    </row>
    <row r="11" spans="1:16" x14ac:dyDescent="0.25">
      <c r="A11" s="1" t="s">
        <v>74</v>
      </c>
      <c r="B11" s="114" t="s">
        <v>75</v>
      </c>
      <c r="C11" s="115">
        <v>155039</v>
      </c>
      <c r="D11" s="116">
        <v>2.6136739691574595E-2</v>
      </c>
      <c r="E11" s="115">
        <v>57720</v>
      </c>
      <c r="F11" s="116">
        <f t="shared" si="0"/>
        <v>-0.62770657705480559</v>
      </c>
      <c r="G11" s="115">
        <v>24976</v>
      </c>
      <c r="H11" s="116">
        <f t="shared" si="0"/>
        <v>-0.5672903672903673</v>
      </c>
      <c r="I11" s="115">
        <v>140303</v>
      </c>
      <c r="J11" s="116">
        <f t="shared" si="0"/>
        <v>4.6175128122998075</v>
      </c>
      <c r="K11" s="115">
        <v>154113</v>
      </c>
      <c r="L11" s="116">
        <f t="shared" si="0"/>
        <v>9.8429826874692594E-2</v>
      </c>
      <c r="M11" s="115">
        <v>175927</v>
      </c>
      <c r="N11" s="116">
        <f t="shared" si="0"/>
        <v>0.14154548934872468</v>
      </c>
      <c r="O11" s="116">
        <f t="shared" ref="O11:O15" si="1">IFERROR(M11/C11-1,"-")</f>
        <v>0.13472739117254373</v>
      </c>
    </row>
    <row r="12" spans="1:16" x14ac:dyDescent="0.25">
      <c r="A12" s="1" t="s">
        <v>76</v>
      </c>
      <c r="B12" s="114" t="s">
        <v>77</v>
      </c>
      <c r="C12" s="115">
        <v>154790</v>
      </c>
      <c r="D12" s="116">
        <v>9.9587272946842775E-2</v>
      </c>
      <c r="E12" s="115">
        <v>0</v>
      </c>
      <c r="F12" s="116">
        <f t="shared" si="0"/>
        <v>-1</v>
      </c>
      <c r="G12" s="115">
        <v>32795</v>
      </c>
      <c r="H12" s="116" t="str">
        <f t="shared" si="0"/>
        <v>-</v>
      </c>
      <c r="I12" s="115">
        <v>166226</v>
      </c>
      <c r="J12" s="116">
        <f t="shared" si="0"/>
        <v>4.0686385119682882</v>
      </c>
      <c r="K12" s="115">
        <v>167625</v>
      </c>
      <c r="L12" s="116">
        <f t="shared" si="0"/>
        <v>8.4162525717998982E-3</v>
      </c>
      <c r="M12" s="115">
        <v>158852</v>
      </c>
      <c r="N12" s="116">
        <f t="shared" si="0"/>
        <v>-5.2337061894108916E-2</v>
      </c>
      <c r="O12" s="116">
        <f t="shared" si="1"/>
        <v>2.6242005297499871E-2</v>
      </c>
    </row>
    <row r="13" spans="1:16" x14ac:dyDescent="0.25">
      <c r="A13" s="1" t="s">
        <v>78</v>
      </c>
      <c r="B13" s="114" t="s">
        <v>79</v>
      </c>
      <c r="C13" s="115">
        <v>147295</v>
      </c>
      <c r="D13" s="116">
        <v>0.12641858615521095</v>
      </c>
      <c r="E13" s="115">
        <v>0</v>
      </c>
      <c r="F13" s="116">
        <f t="shared" si="0"/>
        <v>-1</v>
      </c>
      <c r="G13" s="115">
        <v>42014</v>
      </c>
      <c r="H13" s="116" t="str">
        <f t="shared" si="0"/>
        <v>-</v>
      </c>
      <c r="I13" s="115">
        <v>145846</v>
      </c>
      <c r="J13" s="116">
        <f t="shared" si="0"/>
        <v>2.4713666872947111</v>
      </c>
      <c r="K13" s="115">
        <v>150325</v>
      </c>
      <c r="L13" s="116">
        <f t="shared" si="0"/>
        <v>3.0710475432990991E-2</v>
      </c>
      <c r="M13" s="115">
        <v>161561</v>
      </c>
      <c r="N13" s="116">
        <f t="shared" si="0"/>
        <v>7.4744719773823354E-2</v>
      </c>
      <c r="O13" s="116">
        <f t="shared" si="1"/>
        <v>9.6853253674598516E-2</v>
      </c>
    </row>
    <row r="14" spans="1:16" x14ac:dyDescent="0.25">
      <c r="A14" s="1" t="s">
        <v>80</v>
      </c>
      <c r="B14" s="114" t="s">
        <v>81</v>
      </c>
      <c r="C14" s="115">
        <v>151143</v>
      </c>
      <c r="D14" s="116">
        <v>4.9604166666666671E-2</v>
      </c>
      <c r="E14" s="115">
        <v>0</v>
      </c>
      <c r="F14" s="116">
        <f t="shared" si="0"/>
        <v>-1</v>
      </c>
      <c r="G14" s="115">
        <v>53539</v>
      </c>
      <c r="H14" s="116" t="str">
        <f t="shared" si="0"/>
        <v>-</v>
      </c>
      <c r="I14" s="115">
        <v>144989</v>
      </c>
      <c r="J14" s="116">
        <f t="shared" si="0"/>
        <v>1.7081006369188816</v>
      </c>
      <c r="K14" s="115">
        <v>157350</v>
      </c>
      <c r="L14" s="116">
        <f t="shared" si="0"/>
        <v>8.5254743463297311E-2</v>
      </c>
      <c r="M14" s="115">
        <v>157065</v>
      </c>
      <c r="N14" s="116">
        <f t="shared" si="0"/>
        <v>-1.8112488083888989E-3</v>
      </c>
      <c r="O14" s="116">
        <f t="shared" si="1"/>
        <v>3.9181437446656586E-2</v>
      </c>
    </row>
    <row r="15" spans="1:16" x14ac:dyDescent="0.25">
      <c r="A15" s="1" t="s">
        <v>82</v>
      </c>
      <c r="B15" s="114" t="s">
        <v>83</v>
      </c>
      <c r="C15" s="115">
        <v>155735</v>
      </c>
      <c r="D15" s="116">
        <v>2.7357046731931289E-2</v>
      </c>
      <c r="E15" s="115">
        <v>0</v>
      </c>
      <c r="F15" s="116">
        <f t="shared" si="0"/>
        <v>-1</v>
      </c>
      <c r="G15" s="115">
        <v>94144</v>
      </c>
      <c r="H15" s="116" t="str">
        <f t="shared" si="0"/>
        <v>-</v>
      </c>
      <c r="I15" s="115">
        <v>164843</v>
      </c>
      <c r="J15" s="116">
        <f t="shared" si="0"/>
        <v>0.75096660435078189</v>
      </c>
      <c r="K15" s="115">
        <v>163971</v>
      </c>
      <c r="L15" s="116">
        <f t="shared" si="0"/>
        <v>-5.2898818876142562E-3</v>
      </c>
      <c r="M15" s="115">
        <v>166795</v>
      </c>
      <c r="N15" s="116">
        <f t="shared" si="0"/>
        <v>1.7222557647388781E-2</v>
      </c>
      <c r="O15" s="116">
        <f t="shared" si="1"/>
        <v>7.1018075577102158E-2</v>
      </c>
    </row>
    <row r="16" spans="1:16" x14ac:dyDescent="0.25">
      <c r="A16" s="1" t="s">
        <v>84</v>
      </c>
      <c r="B16" s="114" t="s">
        <v>85</v>
      </c>
      <c r="C16" s="115">
        <v>164814</v>
      </c>
      <c r="D16" s="116">
        <v>3.0061748456288617E-2</v>
      </c>
      <c r="E16" s="115">
        <v>52795</v>
      </c>
      <c r="F16" s="116">
        <f t="shared" si="0"/>
        <v>-0.67966920285898036</v>
      </c>
      <c r="G16" s="115">
        <v>118184</v>
      </c>
      <c r="H16" s="116">
        <f t="shared" si="0"/>
        <v>1.2385453167913627</v>
      </c>
      <c r="I16" s="115">
        <v>164674</v>
      </c>
      <c r="J16" s="116">
        <f t="shared" si="0"/>
        <v>0.39336966086779945</v>
      </c>
      <c r="K16" s="115">
        <v>166974</v>
      </c>
      <c r="L16" s="116">
        <f t="shared" si="0"/>
        <v>1.3966989324362133E-2</v>
      </c>
      <c r="M16" s="115">
        <v>175399</v>
      </c>
      <c r="N16" s="116">
        <f>IFERROR(M16/K16-1,"-")</f>
        <v>5.0456957370608624E-2</v>
      </c>
      <c r="O16" s="116">
        <f>IFERROR(M16/C16-1,"-")</f>
        <v>6.4223913017098067E-2</v>
      </c>
    </row>
    <row r="17" spans="1:16" x14ac:dyDescent="0.25">
      <c r="A17" s="1" t="s">
        <v>86</v>
      </c>
      <c r="B17" s="114" t="s">
        <v>87</v>
      </c>
      <c r="C17" s="115">
        <v>136766</v>
      </c>
      <c r="D17" s="116">
        <v>-1.7556210042382059E-2</v>
      </c>
      <c r="E17" s="115">
        <v>37281</v>
      </c>
      <c r="F17" s="116">
        <f t="shared" si="0"/>
        <v>-0.72741032127868044</v>
      </c>
      <c r="G17" s="115">
        <v>105384</v>
      </c>
      <c r="H17" s="116">
        <f t="shared" si="0"/>
        <v>1.8267482095437355</v>
      </c>
      <c r="I17" s="115">
        <v>140395</v>
      </c>
      <c r="J17" s="116">
        <f t="shared" si="0"/>
        <v>0.33222310787216269</v>
      </c>
      <c r="K17" s="115">
        <v>153067</v>
      </c>
      <c r="L17" s="116">
        <f t="shared" si="0"/>
        <v>9.0259624630506741E-2</v>
      </c>
      <c r="M17" s="115">
        <v>148572</v>
      </c>
      <c r="N17" s="116">
        <f>IFERROR(M17/K17-1,"-")</f>
        <v>-2.936622524776733E-2</v>
      </c>
      <c r="O17" s="116">
        <f>IFERROR(M17/C17-1,"-")</f>
        <v>8.6322624043987606E-2</v>
      </c>
    </row>
    <row r="18" spans="1:16" x14ac:dyDescent="0.25">
      <c r="A18" s="1" t="s">
        <v>88</v>
      </c>
      <c r="B18" s="114" t="s">
        <v>89</v>
      </c>
      <c r="C18" s="115">
        <v>158662</v>
      </c>
      <c r="D18" s="116">
        <v>-3.0106304290683283E-2</v>
      </c>
      <c r="E18" s="115">
        <v>29818</v>
      </c>
      <c r="F18" s="116">
        <f t="shared" si="0"/>
        <v>-0.81206590109793142</v>
      </c>
      <c r="G18" s="115">
        <v>139108</v>
      </c>
      <c r="H18" s="116">
        <f t="shared" si="0"/>
        <v>3.6652357636327046</v>
      </c>
      <c r="I18" s="115">
        <v>159273</v>
      </c>
      <c r="J18" s="116">
        <f t="shared" si="0"/>
        <v>0.14495931218909042</v>
      </c>
      <c r="K18" s="115">
        <v>172251</v>
      </c>
      <c r="L18" s="116">
        <f t="shared" si="0"/>
        <v>8.1482737187093868E-2</v>
      </c>
      <c r="M18" s="115">
        <v>172855</v>
      </c>
      <c r="N18" s="116">
        <f>IFERROR(M18/K18-1,"-")</f>
        <v>3.5065108475422768E-3</v>
      </c>
      <c r="O18" s="116">
        <f>IFERROR(M18/C18-1,"-")</f>
        <v>8.9454311681435916E-2</v>
      </c>
    </row>
    <row r="19" spans="1:16" x14ac:dyDescent="0.25">
      <c r="A19" s="1" t="s">
        <v>90</v>
      </c>
      <c r="B19" s="114" t="s">
        <v>91</v>
      </c>
      <c r="C19" s="115">
        <v>136028</v>
      </c>
      <c r="D19" s="116">
        <v>-1.6073748412809286E-3</v>
      </c>
      <c r="E19" s="115">
        <v>22307</v>
      </c>
      <c r="F19" s="116">
        <f t="shared" si="0"/>
        <v>-0.83601170347281439</v>
      </c>
      <c r="G19" s="115">
        <v>122250</v>
      </c>
      <c r="H19" s="116">
        <f t="shared" si="0"/>
        <v>4.4803424933877256</v>
      </c>
      <c r="I19" s="115">
        <v>145679</v>
      </c>
      <c r="J19" s="116">
        <f t="shared" si="0"/>
        <v>0.19164826175869121</v>
      </c>
      <c r="K19" s="115">
        <v>154254</v>
      </c>
      <c r="L19" s="116">
        <f t="shared" si="0"/>
        <v>5.8862293123923104E-2</v>
      </c>
      <c r="M19" s="115" t="s">
        <v>238</v>
      </c>
      <c r="N19" s="116" t="str">
        <f>IFERROR(M19/K19-1,"-")</f>
        <v>-</v>
      </c>
      <c r="O19" s="116" t="str">
        <f>IFERROR(M19/C19-1,"-")</f>
        <v>-</v>
      </c>
    </row>
    <row r="20" spans="1:16" x14ac:dyDescent="0.25">
      <c r="A20" s="1" t="s">
        <v>92</v>
      </c>
      <c r="B20" s="114" t="s">
        <v>93</v>
      </c>
      <c r="C20" s="115">
        <v>141195</v>
      </c>
      <c r="D20" s="116">
        <v>-2.6503216376284944E-2</v>
      </c>
      <c r="E20" s="115">
        <v>27724</v>
      </c>
      <c r="F20" s="116">
        <f t="shared" si="0"/>
        <v>-0.80364743794043703</v>
      </c>
      <c r="G20" s="115">
        <v>114122</v>
      </c>
      <c r="H20" s="116">
        <f t="shared" si="0"/>
        <v>3.1163612754292309</v>
      </c>
      <c r="I20" s="115">
        <v>153975</v>
      </c>
      <c r="J20" s="116">
        <f t="shared" si="0"/>
        <v>0.34921399905364425</v>
      </c>
      <c r="K20" s="115">
        <v>161770</v>
      </c>
      <c r="L20" s="116">
        <f t="shared" si="0"/>
        <v>5.0625101477512535E-2</v>
      </c>
      <c r="M20" s="115" t="s">
        <v>238</v>
      </c>
      <c r="N20" s="116" t="str">
        <f>IFERROR(M20/K20-1,"-")</f>
        <v>-</v>
      </c>
      <c r="O20" s="116" t="str">
        <f>IFERROR(M20/C20-1,"-")</f>
        <v>-</v>
      </c>
    </row>
    <row r="21" spans="1:16" ht="15.75" x14ac:dyDescent="0.25">
      <c r="A21" s="1" t="s">
        <v>0</v>
      </c>
      <c r="B21" s="117" t="s">
        <v>30</v>
      </c>
      <c r="C21" s="118">
        <v>1762715</v>
      </c>
      <c r="D21" s="119">
        <v>2.7741256519166146E-2</v>
      </c>
      <c r="E21" s="118">
        <v>550867</v>
      </c>
      <c r="F21" s="119">
        <f t="shared" si="0"/>
        <v>-0.68748946936969391</v>
      </c>
      <c r="G21" s="118">
        <v>881045</v>
      </c>
      <c r="H21" s="119">
        <f t="shared" si="0"/>
        <v>0.5993787974229714</v>
      </c>
      <c r="I21" s="118">
        <v>1757049</v>
      </c>
      <c r="J21" s="119">
        <f t="shared" si="0"/>
        <v>0.99427838532651558</v>
      </c>
      <c r="K21" s="118">
        <v>1888332</v>
      </c>
      <c r="L21" s="119">
        <f t="shared" si="0"/>
        <v>7.4717893467968199E-2</v>
      </c>
      <c r="M21" s="118">
        <v>1622538</v>
      </c>
      <c r="N21" s="119">
        <v>3.1946666938029944E-2</v>
      </c>
      <c r="O21" s="119">
        <v>9.2256302962250958E-2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239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7712</v>
      </c>
      <c r="D31" s="116">
        <v>0.22490470139771279</v>
      </c>
      <c r="E31" s="115">
        <v>8778</v>
      </c>
      <c r="F31" s="116">
        <f t="shared" ref="F31:L43" si="2">IFERROR(E31/C31-1,"-")</f>
        <v>0.13822614107883813</v>
      </c>
      <c r="G31" s="115">
        <v>5945</v>
      </c>
      <c r="H31" s="116">
        <f t="shared" si="2"/>
        <v>-0.32273866484392799</v>
      </c>
      <c r="I31" s="115">
        <v>8963</v>
      </c>
      <c r="J31" s="116">
        <f t="shared" si="2"/>
        <v>0.50765349032800677</v>
      </c>
      <c r="K31" s="115">
        <v>8728</v>
      </c>
      <c r="L31" s="116">
        <f t="shared" si="2"/>
        <v>-2.6218899921901184E-2</v>
      </c>
      <c r="M31" s="115">
        <v>7100</v>
      </c>
      <c r="N31" s="116">
        <f t="shared" ref="N31:N37" si="3">IFERROR(M31/K31-1,"-")</f>
        <v>-0.18652612282309811</v>
      </c>
      <c r="O31" s="116">
        <f>M31/C31-1</f>
        <v>-7.9356846473029097E-2</v>
      </c>
    </row>
    <row r="32" spans="1:16" x14ac:dyDescent="0.25">
      <c r="B32" s="114" t="s">
        <v>73</v>
      </c>
      <c r="C32" s="115">
        <v>6892</v>
      </c>
      <c r="D32" s="116">
        <v>0.46950959488272925</v>
      </c>
      <c r="E32" s="115">
        <v>8379</v>
      </c>
      <c r="F32" s="116">
        <f t="shared" si="2"/>
        <v>0.21575739988392328</v>
      </c>
      <c r="G32" s="115">
        <v>8339</v>
      </c>
      <c r="H32" s="116">
        <f t="shared" si="2"/>
        <v>-4.7738393603055096E-3</v>
      </c>
      <c r="I32" s="115">
        <v>9611</v>
      </c>
      <c r="J32" s="116">
        <f t="shared" si="2"/>
        <v>0.1525362753327737</v>
      </c>
      <c r="K32" s="115">
        <v>6455</v>
      </c>
      <c r="L32" s="116">
        <f t="shared" si="2"/>
        <v>-0.32837373842472173</v>
      </c>
      <c r="M32" s="115">
        <v>7633</v>
      </c>
      <c r="N32" s="116">
        <f>IFERROR(M32/K32-1,"-")</f>
        <v>0.1824941905499613</v>
      </c>
      <c r="O32" s="116">
        <f>IFERROR(M32/C32-1,"-")</f>
        <v>0.1075159605339524</v>
      </c>
    </row>
    <row r="33" spans="2:16" x14ac:dyDescent="0.25">
      <c r="B33" s="114" t="s">
        <v>75</v>
      </c>
      <c r="C33" s="115">
        <v>10253</v>
      </c>
      <c r="D33" s="116">
        <v>-0.168248560071388</v>
      </c>
      <c r="E33" s="115">
        <v>3120</v>
      </c>
      <c r="F33" s="116">
        <f t="shared" si="2"/>
        <v>-0.69569881985760262</v>
      </c>
      <c r="G33" s="115">
        <v>13348</v>
      </c>
      <c r="H33" s="116">
        <f t="shared" si="2"/>
        <v>3.2782051282051281</v>
      </c>
      <c r="I33" s="115">
        <v>8161</v>
      </c>
      <c r="J33" s="116">
        <f t="shared" si="2"/>
        <v>-0.38859754270302671</v>
      </c>
      <c r="K33" s="115">
        <v>8632</v>
      </c>
      <c r="L33" s="116">
        <f t="shared" si="2"/>
        <v>5.7713515500551482E-2</v>
      </c>
      <c r="M33" s="115">
        <v>10880</v>
      </c>
      <c r="N33" s="116">
        <f t="shared" si="3"/>
        <v>0.26042632066728455</v>
      </c>
      <c r="O33" s="116">
        <f t="shared" ref="O33:O37" si="4">IFERROR(M33/C33-1,"-")</f>
        <v>6.1152833317077882E-2</v>
      </c>
    </row>
    <row r="34" spans="2:16" x14ac:dyDescent="0.25">
      <c r="B34" s="114" t="s">
        <v>77</v>
      </c>
      <c r="C34" s="115">
        <v>18049</v>
      </c>
      <c r="D34" s="116">
        <v>0.66135861561119302</v>
      </c>
      <c r="E34" s="115">
        <v>0</v>
      </c>
      <c r="F34" s="116">
        <f t="shared" si="2"/>
        <v>-1</v>
      </c>
      <c r="G34" s="115">
        <v>17832</v>
      </c>
      <c r="H34" s="116" t="str">
        <f t="shared" si="2"/>
        <v>-</v>
      </c>
      <c r="I34" s="115">
        <v>17904</v>
      </c>
      <c r="J34" s="116">
        <f t="shared" si="2"/>
        <v>4.0376850605652326E-3</v>
      </c>
      <c r="K34" s="115">
        <v>18211</v>
      </c>
      <c r="L34" s="116">
        <f t="shared" si="2"/>
        <v>1.7147006255585406E-2</v>
      </c>
      <c r="M34" s="115">
        <v>9038</v>
      </c>
      <c r="N34" s="116">
        <f t="shared" si="3"/>
        <v>-0.50370655098566797</v>
      </c>
      <c r="O34" s="116">
        <f t="shared" si="4"/>
        <v>-0.49925203612388502</v>
      </c>
    </row>
    <row r="35" spans="2:16" x14ac:dyDescent="0.25">
      <c r="B35" s="114" t="s">
        <v>79</v>
      </c>
      <c r="C35" s="115">
        <v>20501</v>
      </c>
      <c r="D35" s="116">
        <v>0.46372983007282587</v>
      </c>
      <c r="E35" s="115">
        <v>0</v>
      </c>
      <c r="F35" s="116">
        <f t="shared" si="2"/>
        <v>-1</v>
      </c>
      <c r="G35" s="115">
        <v>22395</v>
      </c>
      <c r="H35" s="116" t="str">
        <f t="shared" si="2"/>
        <v>-</v>
      </c>
      <c r="I35" s="115">
        <v>21254</v>
      </c>
      <c r="J35" s="116">
        <f t="shared" si="2"/>
        <v>-5.0948872516186627E-2</v>
      </c>
      <c r="K35" s="115">
        <v>15078</v>
      </c>
      <c r="L35" s="116">
        <f t="shared" si="2"/>
        <v>-0.29058059659358237</v>
      </c>
      <c r="M35" s="115">
        <v>15159</v>
      </c>
      <c r="N35" s="116">
        <f t="shared" si="3"/>
        <v>5.3720652606445984E-3</v>
      </c>
      <c r="O35" s="116">
        <f t="shared" si="4"/>
        <v>-0.26057265499243942</v>
      </c>
    </row>
    <row r="36" spans="2:16" x14ac:dyDescent="0.25">
      <c r="B36" s="114" t="s">
        <v>81</v>
      </c>
      <c r="C36" s="115">
        <v>26877</v>
      </c>
      <c r="D36" s="116">
        <v>0.1239493162714842</v>
      </c>
      <c r="E36" s="115">
        <v>0</v>
      </c>
      <c r="F36" s="116">
        <f t="shared" si="2"/>
        <v>-1</v>
      </c>
      <c r="G36" s="115">
        <v>27958</v>
      </c>
      <c r="H36" s="116" t="str">
        <f t="shared" si="2"/>
        <v>-</v>
      </c>
      <c r="I36" s="115">
        <v>22658</v>
      </c>
      <c r="J36" s="116">
        <f t="shared" si="2"/>
        <v>-0.18957006938979903</v>
      </c>
      <c r="K36" s="115">
        <v>23558</v>
      </c>
      <c r="L36" s="116">
        <f t="shared" si="2"/>
        <v>3.9721069820813915E-2</v>
      </c>
      <c r="M36" s="115">
        <v>19400</v>
      </c>
      <c r="N36" s="116">
        <f t="shared" si="3"/>
        <v>-0.17650055182952717</v>
      </c>
      <c r="O36" s="116">
        <f t="shared" si="4"/>
        <v>-0.27819325073482903</v>
      </c>
    </row>
    <row r="37" spans="2:16" x14ac:dyDescent="0.25">
      <c r="B37" s="114" t="s">
        <v>83</v>
      </c>
      <c r="C37" s="115">
        <v>28822</v>
      </c>
      <c r="D37" s="116">
        <v>0.13875938364282892</v>
      </c>
      <c r="E37" s="115">
        <v>0</v>
      </c>
      <c r="F37" s="116">
        <f t="shared" si="2"/>
        <v>-1</v>
      </c>
      <c r="G37" s="115">
        <v>41599</v>
      </c>
      <c r="H37" s="116" t="str">
        <f t="shared" si="2"/>
        <v>-</v>
      </c>
      <c r="I37" s="115">
        <v>30318</v>
      </c>
      <c r="J37" s="116">
        <f t="shared" si="2"/>
        <v>-0.27118440347123729</v>
      </c>
      <c r="K37" s="115">
        <v>23211</v>
      </c>
      <c r="L37" s="116">
        <f t="shared" si="2"/>
        <v>-0.23441519889174744</v>
      </c>
      <c r="M37" s="115">
        <v>19632</v>
      </c>
      <c r="N37" s="116">
        <f t="shared" si="3"/>
        <v>-0.15419413209254229</v>
      </c>
      <c r="O37" s="116">
        <f t="shared" si="4"/>
        <v>-0.31885365345916317</v>
      </c>
    </row>
    <row r="38" spans="2:16" x14ac:dyDescent="0.25">
      <c r="B38" s="114" t="s">
        <v>85</v>
      </c>
      <c r="C38" s="115">
        <v>41205</v>
      </c>
      <c r="D38" s="116">
        <v>0.26527666891850399</v>
      </c>
      <c r="E38" s="115">
        <v>31564</v>
      </c>
      <c r="F38" s="116">
        <f t="shared" si="2"/>
        <v>-0.2339764591675767</v>
      </c>
      <c r="G38" s="115">
        <v>43961</v>
      </c>
      <c r="H38" s="116">
        <f t="shared" si="2"/>
        <v>0.39275757191737415</v>
      </c>
      <c r="I38" s="115">
        <v>33443</v>
      </c>
      <c r="J38" s="116">
        <f t="shared" si="2"/>
        <v>-0.23925752371420117</v>
      </c>
      <c r="K38" s="115">
        <v>27029</v>
      </c>
      <c r="L38" s="116">
        <f t="shared" si="2"/>
        <v>-0.19178901414346794</v>
      </c>
      <c r="M38" s="115">
        <v>27274</v>
      </c>
      <c r="N38" s="116">
        <f>IFERROR(M38/K38-1,"-")</f>
        <v>9.0643383033037761E-3</v>
      </c>
      <c r="O38" s="116">
        <f>IFERROR(M38/C38-1,"-")</f>
        <v>-0.33809003761679413</v>
      </c>
    </row>
    <row r="39" spans="2:16" x14ac:dyDescent="0.25">
      <c r="B39" s="114" t="s">
        <v>87</v>
      </c>
      <c r="C39" s="115">
        <v>22805</v>
      </c>
      <c r="D39" s="116">
        <v>2.7252252252252251E-2</v>
      </c>
      <c r="E39" s="115">
        <v>24772</v>
      </c>
      <c r="F39" s="116">
        <f t="shared" si="2"/>
        <v>8.6253014689761098E-2</v>
      </c>
      <c r="G39" s="115">
        <v>26618</v>
      </c>
      <c r="H39" s="116">
        <f t="shared" si="2"/>
        <v>7.4519618924592246E-2</v>
      </c>
      <c r="I39" s="115">
        <v>19659</v>
      </c>
      <c r="J39" s="116">
        <f t="shared" si="2"/>
        <v>-0.2614396273198587</v>
      </c>
      <c r="K39" s="115">
        <v>17879</v>
      </c>
      <c r="L39" s="116">
        <f t="shared" si="2"/>
        <v>-9.054377130067659E-2</v>
      </c>
      <c r="M39" s="115">
        <v>15893</v>
      </c>
      <c r="N39" s="116">
        <f>IFERROR(M39/K39-1,"-")</f>
        <v>-0.11108003803344701</v>
      </c>
      <c r="O39" s="116">
        <f>IFERROR(M39/C39-1,"-")</f>
        <v>-0.30309142731857053</v>
      </c>
    </row>
    <row r="40" spans="2:16" x14ac:dyDescent="0.25">
      <c r="B40" s="114" t="s">
        <v>89</v>
      </c>
      <c r="C40" s="115">
        <v>17145</v>
      </c>
      <c r="D40" s="116">
        <v>9.0857033785073593E-2</v>
      </c>
      <c r="E40" s="115">
        <v>14396</v>
      </c>
      <c r="F40" s="116">
        <f t="shared" si="2"/>
        <v>-0.16033829104695252</v>
      </c>
      <c r="G40" s="115">
        <v>17065</v>
      </c>
      <c r="H40" s="116">
        <f t="shared" si="2"/>
        <v>0.18539872186718531</v>
      </c>
      <c r="I40" s="115">
        <v>12335</v>
      </c>
      <c r="J40" s="116">
        <f t="shared" si="2"/>
        <v>-0.27717550542045122</v>
      </c>
      <c r="K40" s="115">
        <v>12720</v>
      </c>
      <c r="L40" s="116">
        <f t="shared" si="2"/>
        <v>3.121199837859745E-2</v>
      </c>
      <c r="M40" s="115">
        <v>10936</v>
      </c>
      <c r="N40" s="116">
        <f>IFERROR(M40/K40-1,"-")</f>
        <v>-0.14025157232704399</v>
      </c>
      <c r="O40" s="116">
        <f>IFERROR(M40/C40-1,"-")</f>
        <v>-0.36214639836687079</v>
      </c>
    </row>
    <row r="41" spans="2:16" x14ac:dyDescent="0.25">
      <c r="B41" s="114" t="s">
        <v>91</v>
      </c>
      <c r="C41" s="115">
        <v>10324</v>
      </c>
      <c r="D41" s="116">
        <v>9.3296621836280735E-2</v>
      </c>
      <c r="E41" s="115">
        <v>4393</v>
      </c>
      <c r="F41" s="116">
        <f t="shared" si="2"/>
        <v>-0.57448663308795034</v>
      </c>
      <c r="G41" s="115">
        <v>8488</v>
      </c>
      <c r="H41" s="116">
        <f t="shared" si="2"/>
        <v>0.93216480764853182</v>
      </c>
      <c r="I41" s="115">
        <v>10001</v>
      </c>
      <c r="J41" s="116">
        <f t="shared" si="2"/>
        <v>0.17825164938737048</v>
      </c>
      <c r="K41" s="115">
        <v>8177</v>
      </c>
      <c r="L41" s="116">
        <f t="shared" si="2"/>
        <v>-0.1823817618238176</v>
      </c>
      <c r="M41" s="115" t="s">
        <v>238</v>
      </c>
      <c r="N41" s="116" t="str">
        <f>IFERROR(M41/K41-1,"-")</f>
        <v>-</v>
      </c>
      <c r="O41" s="116" t="str">
        <f>IFERROR(M41/C41-1,"-")</f>
        <v>-</v>
      </c>
    </row>
    <row r="42" spans="2:16" x14ac:dyDescent="0.25">
      <c r="B42" s="114" t="s">
        <v>93</v>
      </c>
      <c r="C42" s="115">
        <v>12402</v>
      </c>
      <c r="D42" s="116">
        <v>-6.64797757308766E-3</v>
      </c>
      <c r="E42" s="115">
        <v>6173</v>
      </c>
      <c r="F42" s="116">
        <f t="shared" si="2"/>
        <v>-0.50225770037090789</v>
      </c>
      <c r="G42" s="115">
        <v>14036</v>
      </c>
      <c r="H42" s="116">
        <f t="shared" si="2"/>
        <v>1.2737728819050704</v>
      </c>
      <c r="I42" s="115">
        <v>12901</v>
      </c>
      <c r="J42" s="116">
        <f t="shared" si="2"/>
        <v>-8.0863493872898262E-2</v>
      </c>
      <c r="K42" s="115">
        <v>11834</v>
      </c>
      <c r="L42" s="116">
        <f t="shared" si="2"/>
        <v>-8.2706766917293284E-2</v>
      </c>
      <c r="M42" s="115" t="s">
        <v>238</v>
      </c>
      <c r="N42" s="116" t="str">
        <f>IFERROR(M42/K42-1,"-")</f>
        <v>-</v>
      </c>
      <c r="O42" s="116" t="str">
        <f>IFERROR(M42/C42-1,"-")</f>
        <v>-</v>
      </c>
    </row>
    <row r="43" spans="2:16" ht="15.75" x14ac:dyDescent="0.25">
      <c r="B43" s="117" t="s">
        <v>30</v>
      </c>
      <c r="C43" s="118">
        <v>222987</v>
      </c>
      <c r="D43" s="119">
        <v>0.17474725656816825</v>
      </c>
      <c r="E43" s="118">
        <v>117997</v>
      </c>
      <c r="F43" s="119">
        <f t="shared" si="2"/>
        <v>-0.47083462264616327</v>
      </c>
      <c r="G43" s="118">
        <v>247584</v>
      </c>
      <c r="H43" s="119">
        <f t="shared" si="2"/>
        <v>1.0982228361738011</v>
      </c>
      <c r="I43" s="118">
        <v>207208</v>
      </c>
      <c r="J43" s="119">
        <f t="shared" si="2"/>
        <v>-0.16308000516996257</v>
      </c>
      <c r="K43" s="118">
        <v>181512</v>
      </c>
      <c r="L43" s="119">
        <f t="shared" si="2"/>
        <v>-0.12401065595922933</v>
      </c>
      <c r="M43" s="118">
        <v>142945</v>
      </c>
      <c r="N43" s="119">
        <v>-0.11489712138005337</v>
      </c>
      <c r="O43" s="119">
        <v>-0.2862065005168255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240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4575</v>
      </c>
      <c r="D53" s="116">
        <v>0.22162883845126835</v>
      </c>
      <c r="E53" s="115">
        <v>4741</v>
      </c>
      <c r="F53" s="116">
        <f>IFERROR(E53/C53-1,"-")</f>
        <v>3.6284153005464503E-2</v>
      </c>
      <c r="G53" s="115">
        <v>1662</v>
      </c>
      <c r="H53" s="116">
        <f>IFERROR(G53/E53-1,"-")</f>
        <v>-0.64944104619278631</v>
      </c>
      <c r="I53" s="115">
        <v>4732</v>
      </c>
      <c r="J53" s="116">
        <f>IFERROR(I53/G53-1,"-")</f>
        <v>1.8471720818291217</v>
      </c>
      <c r="K53" s="115">
        <v>4914</v>
      </c>
      <c r="L53" s="116">
        <f>IFERROR(K53/I53-1,"-")</f>
        <v>3.8461538461538547E-2</v>
      </c>
      <c r="M53" s="115">
        <v>4997</v>
      </c>
      <c r="N53" s="116">
        <f t="shared" ref="N53:N59" si="5">IFERROR(M53/K53-1,"-")</f>
        <v>1.6890516890516905E-2</v>
      </c>
      <c r="O53" s="116">
        <f>IFERROR(M53/C53-1,"-")</f>
        <v>9.2240437158469968E-2</v>
      </c>
    </row>
    <row r="54" spans="1:16" x14ac:dyDescent="0.25">
      <c r="A54" s="1">
        <v>2</v>
      </c>
      <c r="B54" s="114" t="s">
        <v>73</v>
      </c>
      <c r="C54" s="115">
        <v>3757</v>
      </c>
      <c r="D54" s="116">
        <v>0.35241180705543562</v>
      </c>
      <c r="E54" s="115">
        <v>4432</v>
      </c>
      <c r="F54" s="116">
        <f t="shared" ref="F54:L65" si="6">IFERROR(E54/C54-1,"-")</f>
        <v>0.17966462603140809</v>
      </c>
      <c r="G54" s="115">
        <v>2174</v>
      </c>
      <c r="H54" s="116">
        <f t="shared" si="6"/>
        <v>-0.5094765342960289</v>
      </c>
      <c r="I54" s="115">
        <v>5268</v>
      </c>
      <c r="J54" s="116">
        <f t="shared" si="6"/>
        <v>1.4231830726770931</v>
      </c>
      <c r="K54" s="115">
        <v>4052</v>
      </c>
      <c r="L54" s="116">
        <f t="shared" si="6"/>
        <v>-0.23082763857251332</v>
      </c>
      <c r="M54" s="115">
        <v>4752</v>
      </c>
      <c r="N54" s="116">
        <f t="shared" si="5"/>
        <v>0.17275419545903259</v>
      </c>
      <c r="O54" s="116">
        <f>IFERROR(M54/C54-1,"-")</f>
        <v>0.26483896726111267</v>
      </c>
    </row>
    <row r="55" spans="1:16" x14ac:dyDescent="0.25">
      <c r="A55" s="1">
        <v>3</v>
      </c>
      <c r="B55" s="114" t="s">
        <v>75</v>
      </c>
      <c r="C55" s="115">
        <v>5536</v>
      </c>
      <c r="D55" s="116">
        <v>-0.14117282035370771</v>
      </c>
      <c r="E55" s="115">
        <v>1726</v>
      </c>
      <c r="F55" s="116">
        <f t="shared" si="6"/>
        <v>-0.68822254335260113</v>
      </c>
      <c r="G55" s="115">
        <v>3942</v>
      </c>
      <c r="H55" s="116">
        <f t="shared" si="6"/>
        <v>1.2838933951332563</v>
      </c>
      <c r="I55" s="115">
        <v>4697</v>
      </c>
      <c r="J55" s="116">
        <f t="shared" si="6"/>
        <v>0.19152714358193812</v>
      </c>
      <c r="K55" s="115">
        <v>5191</v>
      </c>
      <c r="L55" s="116">
        <f t="shared" si="6"/>
        <v>0.1051735150095805</v>
      </c>
      <c r="M55" s="115">
        <v>6935</v>
      </c>
      <c r="N55" s="116">
        <f t="shared" si="5"/>
        <v>0.3359660951647081</v>
      </c>
      <c r="O55" s="116">
        <f t="shared" ref="O55:O59" si="7">IFERROR(M55/C55-1,"-")</f>
        <v>0.25270953757225434</v>
      </c>
    </row>
    <row r="56" spans="1:16" x14ac:dyDescent="0.25">
      <c r="A56" s="1">
        <v>4</v>
      </c>
      <c r="B56" s="114" t="s">
        <v>77</v>
      </c>
      <c r="C56" s="115">
        <v>10567</v>
      </c>
      <c r="D56" s="116">
        <v>0.91952770208901002</v>
      </c>
      <c r="E56" s="115">
        <v>0</v>
      </c>
      <c r="F56" s="116">
        <f t="shared" si="6"/>
        <v>-1</v>
      </c>
      <c r="G56" s="115">
        <v>6329</v>
      </c>
      <c r="H56" s="116" t="str">
        <f t="shared" si="6"/>
        <v>-</v>
      </c>
      <c r="I56" s="115">
        <v>9381</v>
      </c>
      <c r="J56" s="116">
        <f t="shared" si="6"/>
        <v>0.48222468004424091</v>
      </c>
      <c r="K56" s="115">
        <v>10202</v>
      </c>
      <c r="L56" s="116">
        <f t="shared" si="6"/>
        <v>8.7517322247095297E-2</v>
      </c>
      <c r="M56" s="115">
        <v>5363</v>
      </c>
      <c r="N56" s="116">
        <f t="shared" si="5"/>
        <v>-0.47431876102724957</v>
      </c>
      <c r="O56" s="116">
        <f t="shared" si="7"/>
        <v>-0.49247657802592981</v>
      </c>
    </row>
    <row r="57" spans="1:16" x14ac:dyDescent="0.25">
      <c r="A57" s="1">
        <v>5</v>
      </c>
      <c r="B57" s="114" t="s">
        <v>79</v>
      </c>
      <c r="C57" s="115">
        <v>9680</v>
      </c>
      <c r="D57" s="116">
        <v>0.48307032327256016</v>
      </c>
      <c r="E57" s="115">
        <v>0</v>
      </c>
      <c r="F57" s="116">
        <f t="shared" si="6"/>
        <v>-1</v>
      </c>
      <c r="G57" s="115">
        <v>9142</v>
      </c>
      <c r="H57" s="116" t="str">
        <f t="shared" si="6"/>
        <v>-</v>
      </c>
      <c r="I57" s="115">
        <v>11407</v>
      </c>
      <c r="J57" s="116">
        <f t="shared" si="6"/>
        <v>0.24775760227521326</v>
      </c>
      <c r="K57" s="115">
        <v>8318</v>
      </c>
      <c r="L57" s="116">
        <f t="shared" si="6"/>
        <v>-0.27079863241869029</v>
      </c>
      <c r="M57" s="115">
        <v>9196</v>
      </c>
      <c r="N57" s="116">
        <f t="shared" si="5"/>
        <v>0.10555421976436641</v>
      </c>
      <c r="O57" s="116">
        <f t="shared" si="7"/>
        <v>-5.0000000000000044E-2</v>
      </c>
    </row>
    <row r="58" spans="1:16" x14ac:dyDescent="0.25">
      <c r="A58" s="1">
        <v>6</v>
      </c>
      <c r="B58" s="114" t="s">
        <v>81</v>
      </c>
      <c r="C58" s="115">
        <v>12636</v>
      </c>
      <c r="D58" s="116">
        <v>8.7248322147650992E-2</v>
      </c>
      <c r="E58" s="115">
        <v>0</v>
      </c>
      <c r="F58" s="116">
        <f t="shared" si="6"/>
        <v>-1</v>
      </c>
      <c r="G58" s="115">
        <v>12112</v>
      </c>
      <c r="H58" s="116" t="str">
        <f t="shared" si="6"/>
        <v>-</v>
      </c>
      <c r="I58" s="115">
        <v>13024</v>
      </c>
      <c r="J58" s="116">
        <f t="shared" si="6"/>
        <v>7.5297225891677755E-2</v>
      </c>
      <c r="K58" s="115">
        <v>13526</v>
      </c>
      <c r="L58" s="116">
        <f t="shared" si="6"/>
        <v>3.8544226044226138E-2</v>
      </c>
      <c r="M58" s="115">
        <v>11716</v>
      </c>
      <c r="N58" s="116">
        <f t="shared" si="5"/>
        <v>-0.1338163536891912</v>
      </c>
      <c r="O58" s="116">
        <f t="shared" si="7"/>
        <v>-7.2807850585628331E-2</v>
      </c>
    </row>
    <row r="59" spans="1:16" x14ac:dyDescent="0.25">
      <c r="A59" s="1">
        <v>7</v>
      </c>
      <c r="B59" s="114" t="s">
        <v>83</v>
      </c>
      <c r="C59" s="115">
        <v>12964</v>
      </c>
      <c r="D59" s="116">
        <v>-8.6720676294469889E-2</v>
      </c>
      <c r="E59" s="115">
        <v>0</v>
      </c>
      <c r="F59" s="116">
        <f t="shared" si="6"/>
        <v>-1</v>
      </c>
      <c r="G59" s="115">
        <v>22139</v>
      </c>
      <c r="H59" s="116" t="str">
        <f t="shared" si="6"/>
        <v>-</v>
      </c>
      <c r="I59" s="115">
        <v>17927</v>
      </c>
      <c r="J59" s="116">
        <f t="shared" si="6"/>
        <v>-0.1902524955960071</v>
      </c>
      <c r="K59" s="115">
        <v>13440</v>
      </c>
      <c r="L59" s="116">
        <f t="shared" si="6"/>
        <v>-0.25029285435376802</v>
      </c>
      <c r="M59" s="115">
        <v>11578</v>
      </c>
      <c r="N59" s="116">
        <f t="shared" si="5"/>
        <v>-0.13854166666666667</v>
      </c>
      <c r="O59" s="116">
        <f t="shared" si="7"/>
        <v>-0.10691144708423328</v>
      </c>
    </row>
    <row r="60" spans="1:16" x14ac:dyDescent="0.25">
      <c r="A60" s="1">
        <v>8</v>
      </c>
      <c r="B60" s="114" t="s">
        <v>85</v>
      </c>
      <c r="C60" s="115">
        <v>18294</v>
      </c>
      <c r="D60" s="116">
        <v>4.8967889908256845E-2</v>
      </c>
      <c r="E60" s="115">
        <v>13387</v>
      </c>
      <c r="F60" s="116">
        <f t="shared" si="6"/>
        <v>-0.26823002077183777</v>
      </c>
      <c r="G60" s="115">
        <v>25485</v>
      </c>
      <c r="H60" s="116">
        <f t="shared" si="6"/>
        <v>0.90371255695824315</v>
      </c>
      <c r="I60" s="115">
        <v>19833</v>
      </c>
      <c r="J60" s="116">
        <f t="shared" si="6"/>
        <v>-0.22177751618599173</v>
      </c>
      <c r="K60" s="115">
        <v>15080</v>
      </c>
      <c r="L60" s="116">
        <f t="shared" si="6"/>
        <v>-0.23965108657288359</v>
      </c>
      <c r="M60" s="115">
        <v>16629</v>
      </c>
      <c r="N60" s="116">
        <f>IFERROR(M60/K60-1,"-")</f>
        <v>0.10271883289124673</v>
      </c>
      <c r="O60" s="116">
        <f>IFERROR(M60/C60-1,"-")</f>
        <v>-9.1013447031813688E-2</v>
      </c>
    </row>
    <row r="61" spans="1:16" x14ac:dyDescent="0.25">
      <c r="A61" s="1">
        <v>9</v>
      </c>
      <c r="B61" s="114" t="s">
        <v>87</v>
      </c>
      <c r="C61" s="115">
        <v>10523</v>
      </c>
      <c r="D61" s="116">
        <v>-5.555555555555558E-2</v>
      </c>
      <c r="E61" s="115">
        <v>9485</v>
      </c>
      <c r="F61" s="116">
        <f t="shared" si="6"/>
        <v>-9.8641071937660363E-2</v>
      </c>
      <c r="G61" s="115">
        <v>14878</v>
      </c>
      <c r="H61" s="116">
        <f t="shared" si="6"/>
        <v>0.56858197153400103</v>
      </c>
      <c r="I61" s="115">
        <v>11662</v>
      </c>
      <c r="J61" s="116">
        <f t="shared" si="6"/>
        <v>-0.21615808576421558</v>
      </c>
      <c r="K61" s="115">
        <v>10667</v>
      </c>
      <c r="L61" s="116">
        <f t="shared" si="6"/>
        <v>-8.5319842222603359E-2</v>
      </c>
      <c r="M61" s="115">
        <v>10077</v>
      </c>
      <c r="N61" s="116">
        <f>IFERROR(M61/K61-1,"-")</f>
        <v>-5.531077153838948E-2</v>
      </c>
      <c r="O61" s="116">
        <f>IFERROR(M61/C61-1,"-")</f>
        <v>-4.2383350755487936E-2</v>
      </c>
    </row>
    <row r="62" spans="1:16" x14ac:dyDescent="0.25">
      <c r="A62" s="1">
        <v>10</v>
      </c>
      <c r="B62" s="114" t="s">
        <v>89</v>
      </c>
      <c r="C62" s="115">
        <v>8914</v>
      </c>
      <c r="D62" s="116">
        <v>9.9950641658440365E-2</v>
      </c>
      <c r="E62" s="115">
        <v>5064</v>
      </c>
      <c r="F62" s="116">
        <f t="shared" si="6"/>
        <v>-0.43190486874579315</v>
      </c>
      <c r="G62" s="115">
        <v>9583</v>
      </c>
      <c r="H62" s="116">
        <f t="shared" si="6"/>
        <v>0.89237756714060024</v>
      </c>
      <c r="I62" s="115">
        <v>8162</v>
      </c>
      <c r="J62" s="116">
        <f t="shared" si="6"/>
        <v>-0.14828341855368887</v>
      </c>
      <c r="K62" s="115">
        <v>7564</v>
      </c>
      <c r="L62" s="116">
        <f t="shared" si="6"/>
        <v>-7.3266356285224155E-2</v>
      </c>
      <c r="M62" s="115">
        <v>6979</v>
      </c>
      <c r="N62" s="116">
        <f>IFERROR(M62/K62-1,"-")</f>
        <v>-7.7340031729243752E-2</v>
      </c>
      <c r="O62" s="116">
        <f>IFERROR(M62/C62-1,"-")</f>
        <v>-0.21707426520080775</v>
      </c>
    </row>
    <row r="63" spans="1:16" x14ac:dyDescent="0.25">
      <c r="A63" s="1">
        <v>11</v>
      </c>
      <c r="B63" s="114" t="s">
        <v>91</v>
      </c>
      <c r="C63" s="115">
        <v>5780</v>
      </c>
      <c r="D63" s="116">
        <v>4.4452475605348818E-2</v>
      </c>
      <c r="E63" s="115">
        <v>1577</v>
      </c>
      <c r="F63" s="116">
        <f t="shared" si="6"/>
        <v>-0.72716262975778545</v>
      </c>
      <c r="G63" s="115">
        <v>4908</v>
      </c>
      <c r="H63" s="116">
        <f t="shared" si="6"/>
        <v>2.1122384273937858</v>
      </c>
      <c r="I63" s="115">
        <v>5890</v>
      </c>
      <c r="J63" s="116">
        <f t="shared" si="6"/>
        <v>0.20008149959250199</v>
      </c>
      <c r="K63" s="115">
        <v>5389</v>
      </c>
      <c r="L63" s="116">
        <f t="shared" si="6"/>
        <v>-8.505942275042444E-2</v>
      </c>
      <c r="M63" s="115" t="s">
        <v>238</v>
      </c>
      <c r="N63" s="116" t="str">
        <f>IFERROR(M63/K63-1,"-")</f>
        <v>-</v>
      </c>
      <c r="O63" s="116" t="str">
        <f>IFERROR(M63/C63-1,"-")</f>
        <v>-</v>
      </c>
    </row>
    <row r="64" spans="1:16" x14ac:dyDescent="0.25">
      <c r="A64" s="1">
        <v>12</v>
      </c>
      <c r="B64" s="114" t="s">
        <v>93</v>
      </c>
      <c r="C64" s="115">
        <v>6694</v>
      </c>
      <c r="D64" s="116">
        <v>-5.6252643451289996E-2</v>
      </c>
      <c r="E64" s="115">
        <v>2655</v>
      </c>
      <c r="F64" s="116">
        <f t="shared" si="6"/>
        <v>-0.60337615775321185</v>
      </c>
      <c r="G64" s="115">
        <v>8564</v>
      </c>
      <c r="H64" s="116">
        <f t="shared" si="6"/>
        <v>2.2256120527306966</v>
      </c>
      <c r="I64" s="115">
        <v>8414</v>
      </c>
      <c r="J64" s="116">
        <f t="shared" si="6"/>
        <v>-1.7515179822512827E-2</v>
      </c>
      <c r="K64" s="115">
        <v>7795</v>
      </c>
      <c r="L64" s="116">
        <f t="shared" si="6"/>
        <v>-7.3567863085333918E-2</v>
      </c>
      <c r="M64" s="115" t="s">
        <v>238</v>
      </c>
      <c r="N64" s="116" t="str">
        <f>IFERROR(M64/K64-1,"-")</f>
        <v>-</v>
      </c>
      <c r="O64" s="116" t="str">
        <f>IFERROR(M64/C64-1,"-")</f>
        <v>-</v>
      </c>
    </row>
    <row r="65" spans="1:16" ht="15.75" x14ac:dyDescent="0.25">
      <c r="B65" s="117" t="s">
        <v>30</v>
      </c>
      <c r="C65" s="118">
        <v>109920</v>
      </c>
      <c r="D65" s="119">
        <v>9.7761931869251306E-2</v>
      </c>
      <c r="E65" s="118">
        <v>49521</v>
      </c>
      <c r="F65" s="119">
        <f t="shared" si="6"/>
        <v>-0.54948144104803487</v>
      </c>
      <c r="G65" s="118">
        <v>120918</v>
      </c>
      <c r="H65" s="119">
        <f t="shared" si="6"/>
        <v>1.4417519840067849</v>
      </c>
      <c r="I65" s="118">
        <v>120397</v>
      </c>
      <c r="J65" s="119">
        <f t="shared" si="6"/>
        <v>-4.3087050728592979E-3</v>
      </c>
      <c r="K65" s="118">
        <v>106138</v>
      </c>
      <c r="L65" s="119">
        <f t="shared" si="6"/>
        <v>-0.11843318355108512</v>
      </c>
      <c r="M65" s="118">
        <v>88222</v>
      </c>
      <c r="N65" s="119">
        <v>-5.0906900187189352E-2</v>
      </c>
      <c r="O65" s="119">
        <v>-9.4657553927303351E-2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241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3137</v>
      </c>
      <c r="D75" s="116">
        <v>0.22971383771070175</v>
      </c>
      <c r="E75" s="115">
        <v>4037</v>
      </c>
      <c r="F75" s="116">
        <f>IFERROR(E75/C75-1,"-")</f>
        <v>0.28689831048772718</v>
      </c>
      <c r="G75" s="115">
        <v>4283</v>
      </c>
      <c r="H75" s="116">
        <f>IFERROR(G75/E75-1,"-")</f>
        <v>6.0936338865494211E-2</v>
      </c>
      <c r="I75" s="115">
        <v>4231</v>
      </c>
      <c r="J75" s="116">
        <f>IFERROR(I75/G75-1,"-")</f>
        <v>-1.2141022647676913E-2</v>
      </c>
      <c r="K75" s="115">
        <v>3814</v>
      </c>
      <c r="L75" s="116">
        <f>IFERROR(K75/I75-1,"-")</f>
        <v>-9.8558260458520452E-2</v>
      </c>
      <c r="M75" s="115">
        <v>2103</v>
      </c>
      <c r="N75" s="116">
        <f t="shared" ref="N75:N83" si="8">IFERROR(M75/K75-1,"-")</f>
        <v>-0.44861038280020971</v>
      </c>
      <c r="O75" s="116">
        <f>M75/C75-1</f>
        <v>-0.3296142811603443</v>
      </c>
    </row>
    <row r="76" spans="1:16" x14ac:dyDescent="0.25">
      <c r="A76" s="1">
        <v>2</v>
      </c>
      <c r="B76" s="114" t="s">
        <v>73</v>
      </c>
      <c r="C76" s="115">
        <v>3135</v>
      </c>
      <c r="D76" s="116">
        <v>0.63964435146443521</v>
      </c>
      <c r="E76" s="115">
        <v>3947</v>
      </c>
      <c r="F76" s="116">
        <f t="shared" ref="F76:L87" si="9">IFERROR(E76/C76-1,"-")</f>
        <v>0.25901116427432225</v>
      </c>
      <c r="G76" s="115">
        <v>6165</v>
      </c>
      <c r="H76" s="116">
        <f t="shared" si="9"/>
        <v>0.56194578160628317</v>
      </c>
      <c r="I76" s="115">
        <v>4343</v>
      </c>
      <c r="J76" s="116">
        <f t="shared" si="9"/>
        <v>-0.29553933495539331</v>
      </c>
      <c r="K76" s="115">
        <v>2403</v>
      </c>
      <c r="L76" s="116">
        <f t="shared" si="9"/>
        <v>-0.44669583237393506</v>
      </c>
      <c r="M76" s="115">
        <v>2881</v>
      </c>
      <c r="N76" s="116">
        <f t="shared" si="8"/>
        <v>0.19891801914273821</v>
      </c>
      <c r="O76" s="116">
        <f>IFERROR(M76/C76-1,"-")</f>
        <v>-8.1020733652312549E-2</v>
      </c>
    </row>
    <row r="77" spans="1:16" x14ac:dyDescent="0.25">
      <c r="A77" s="1">
        <v>3</v>
      </c>
      <c r="B77" s="114" t="s">
        <v>75</v>
      </c>
      <c r="C77" s="115">
        <v>4717</v>
      </c>
      <c r="D77" s="116">
        <v>-0.19792552287026011</v>
      </c>
      <c r="E77" s="115">
        <v>1394</v>
      </c>
      <c r="F77" s="116">
        <f t="shared" si="9"/>
        <v>-0.70447318210727161</v>
      </c>
      <c r="G77" s="115">
        <v>9406</v>
      </c>
      <c r="H77" s="116">
        <f t="shared" si="9"/>
        <v>5.747489239598278</v>
      </c>
      <c r="I77" s="115">
        <v>3464</v>
      </c>
      <c r="J77" s="116">
        <f t="shared" si="9"/>
        <v>-0.63172443121411859</v>
      </c>
      <c r="K77" s="115">
        <v>3441</v>
      </c>
      <c r="L77" s="116">
        <f t="shared" si="9"/>
        <v>-6.6397228637413708E-3</v>
      </c>
      <c r="M77" s="115">
        <v>3945</v>
      </c>
      <c r="N77" s="116">
        <f t="shared" si="8"/>
        <v>0.14646904969485619</v>
      </c>
      <c r="O77" s="116">
        <f t="shared" ref="O77:O86" si="10">IFERROR(M77/C77-1,"-")</f>
        <v>-0.16366334534661864</v>
      </c>
    </row>
    <row r="78" spans="1:16" x14ac:dyDescent="0.25">
      <c r="A78" s="1">
        <v>4</v>
      </c>
      <c r="B78" s="114" t="s">
        <v>77</v>
      </c>
      <c r="C78" s="115">
        <v>7482</v>
      </c>
      <c r="D78" s="116">
        <v>0.39615599925359213</v>
      </c>
      <c r="E78" s="115">
        <v>0</v>
      </c>
      <c r="F78" s="116">
        <f t="shared" si="9"/>
        <v>-1</v>
      </c>
      <c r="G78" s="115">
        <v>11503</v>
      </c>
      <c r="H78" s="116" t="str">
        <f t="shared" si="9"/>
        <v>-</v>
      </c>
      <c r="I78" s="115">
        <v>8523</v>
      </c>
      <c r="J78" s="116">
        <f t="shared" si="9"/>
        <v>-0.25906285316873856</v>
      </c>
      <c r="K78" s="115">
        <v>8009</v>
      </c>
      <c r="L78" s="116">
        <f t="shared" si="9"/>
        <v>-6.0307403496421497E-2</v>
      </c>
      <c r="M78" s="115">
        <v>3675</v>
      </c>
      <c r="N78" s="116">
        <f t="shared" si="8"/>
        <v>-0.54114121613185162</v>
      </c>
      <c r="O78" s="116">
        <f t="shared" si="10"/>
        <v>-0.50882117080994393</v>
      </c>
    </row>
    <row r="79" spans="1:16" x14ac:dyDescent="0.25">
      <c r="A79" s="1">
        <v>5</v>
      </c>
      <c r="B79" s="114" t="s">
        <v>79</v>
      </c>
      <c r="C79" s="115">
        <v>10821</v>
      </c>
      <c r="D79" s="116">
        <v>0.44685118331327711</v>
      </c>
      <c r="E79" s="115">
        <v>0</v>
      </c>
      <c r="F79" s="116">
        <f t="shared" si="9"/>
        <v>-1</v>
      </c>
      <c r="G79" s="115">
        <v>13253</v>
      </c>
      <c r="H79" s="116" t="str">
        <f t="shared" si="9"/>
        <v>-</v>
      </c>
      <c r="I79" s="115">
        <v>9847</v>
      </c>
      <c r="J79" s="116">
        <f t="shared" si="9"/>
        <v>-0.25699841545310498</v>
      </c>
      <c r="K79" s="115">
        <v>6760</v>
      </c>
      <c r="L79" s="116">
        <f t="shared" si="9"/>
        <v>-0.31349649639484112</v>
      </c>
      <c r="M79" s="115">
        <v>5963</v>
      </c>
      <c r="N79" s="116">
        <f t="shared" si="8"/>
        <v>-0.11789940828402368</v>
      </c>
      <c r="O79" s="116">
        <f t="shared" si="10"/>
        <v>-0.44894187228537108</v>
      </c>
    </row>
    <row r="80" spans="1:16" x14ac:dyDescent="0.25">
      <c r="A80" s="1">
        <v>6</v>
      </c>
      <c r="B80" s="114" t="s">
        <v>81</v>
      </c>
      <c r="C80" s="115">
        <v>14241</v>
      </c>
      <c r="D80" s="116">
        <v>0.1586526726873323</v>
      </c>
      <c r="E80" s="115">
        <v>0</v>
      </c>
      <c r="F80" s="116">
        <f t="shared" si="9"/>
        <v>-1</v>
      </c>
      <c r="G80" s="115">
        <v>15846</v>
      </c>
      <c r="H80" s="116" t="str">
        <f t="shared" si="9"/>
        <v>-</v>
      </c>
      <c r="I80" s="115">
        <v>9634</v>
      </c>
      <c r="J80" s="116">
        <f t="shared" si="9"/>
        <v>-0.39202322352644203</v>
      </c>
      <c r="K80" s="115">
        <v>10032</v>
      </c>
      <c r="L80" s="116">
        <f t="shared" si="9"/>
        <v>4.1312019929416577E-2</v>
      </c>
      <c r="M80" s="115">
        <v>7684</v>
      </c>
      <c r="N80" s="116">
        <f t="shared" si="8"/>
        <v>-0.23405103668261562</v>
      </c>
      <c r="O80" s="116">
        <f t="shared" si="10"/>
        <v>-0.46043114949792852</v>
      </c>
    </row>
    <row r="81" spans="1:16" x14ac:dyDescent="0.25">
      <c r="A81" s="1">
        <v>7</v>
      </c>
      <c r="B81" s="114" t="s">
        <v>83</v>
      </c>
      <c r="C81" s="115">
        <v>15858</v>
      </c>
      <c r="D81" s="116">
        <v>0.42672064777327945</v>
      </c>
      <c r="E81" s="115">
        <v>0</v>
      </c>
      <c r="F81" s="116">
        <f t="shared" si="9"/>
        <v>-1</v>
      </c>
      <c r="G81" s="115">
        <v>19460</v>
      </c>
      <c r="H81" s="116" t="str">
        <f t="shared" si="9"/>
        <v>-</v>
      </c>
      <c r="I81" s="115">
        <v>12391</v>
      </c>
      <c r="J81" s="116">
        <f t="shared" si="9"/>
        <v>-0.36325796505652619</v>
      </c>
      <c r="K81" s="115">
        <v>9771</v>
      </c>
      <c r="L81" s="116">
        <f t="shared" si="9"/>
        <v>-0.21144378984746992</v>
      </c>
      <c r="M81" s="115">
        <v>8054</v>
      </c>
      <c r="N81" s="116">
        <f t="shared" si="8"/>
        <v>-0.1757240814655614</v>
      </c>
      <c r="O81" s="116">
        <f t="shared" si="10"/>
        <v>-0.49211754319586332</v>
      </c>
    </row>
    <row r="82" spans="1:16" x14ac:dyDescent="0.25">
      <c r="A82" s="1">
        <v>8</v>
      </c>
      <c r="B82" s="114" t="s">
        <v>85</v>
      </c>
      <c r="C82" s="115">
        <v>22911</v>
      </c>
      <c r="D82" s="116">
        <v>0.51467671558905193</v>
      </c>
      <c r="E82" s="115">
        <v>18177</v>
      </c>
      <c r="F82" s="116">
        <f t="shared" si="9"/>
        <v>-0.20662563833966219</v>
      </c>
      <c r="G82" s="115">
        <v>18476</v>
      </c>
      <c r="H82" s="116">
        <f t="shared" si="9"/>
        <v>1.6449359080156212E-2</v>
      </c>
      <c r="I82" s="115">
        <v>13610</v>
      </c>
      <c r="J82" s="116">
        <f t="shared" si="9"/>
        <v>-0.2633686945226239</v>
      </c>
      <c r="K82" s="115">
        <v>11949</v>
      </c>
      <c r="L82" s="116">
        <f t="shared" si="9"/>
        <v>-0.12204261572373254</v>
      </c>
      <c r="M82" s="115">
        <v>10645</v>
      </c>
      <c r="N82" s="116">
        <f t="shared" si="8"/>
        <v>-0.10913047116913555</v>
      </c>
      <c r="O82" s="116">
        <f t="shared" si="10"/>
        <v>-0.53537602025228059</v>
      </c>
    </row>
    <row r="83" spans="1:16" x14ac:dyDescent="0.25">
      <c r="A83" s="1">
        <v>9</v>
      </c>
      <c r="B83" s="114" t="s">
        <v>87</v>
      </c>
      <c r="C83" s="115">
        <v>12282</v>
      </c>
      <c r="D83" s="116">
        <v>0.11068909386869241</v>
      </c>
      <c r="E83" s="115">
        <v>15287</v>
      </c>
      <c r="F83" s="116">
        <f t="shared" si="9"/>
        <v>0.24466699234652345</v>
      </c>
      <c r="G83" s="115">
        <v>11740</v>
      </c>
      <c r="H83" s="116">
        <f t="shared" si="9"/>
        <v>-0.23202721266435533</v>
      </c>
      <c r="I83" s="115">
        <v>7997</v>
      </c>
      <c r="J83" s="116">
        <f t="shared" si="9"/>
        <v>-0.31882453151618395</v>
      </c>
      <c r="K83" s="115">
        <v>7212</v>
      </c>
      <c r="L83" s="116">
        <f t="shared" si="9"/>
        <v>-9.8161810679004646E-2</v>
      </c>
      <c r="M83" s="115">
        <v>5816</v>
      </c>
      <c r="N83" s="116">
        <f t="shared" si="8"/>
        <v>-0.19356627842484753</v>
      </c>
      <c r="O83" s="116">
        <f t="shared" si="10"/>
        <v>-0.52646148835694517</v>
      </c>
    </row>
    <row r="84" spans="1:16" x14ac:dyDescent="0.25">
      <c r="A84" s="1">
        <v>10</v>
      </c>
      <c r="B84" s="114" t="s">
        <v>89</v>
      </c>
      <c r="C84" s="115">
        <v>8231</v>
      </c>
      <c r="D84" s="116">
        <v>8.1176934191514505E-2</v>
      </c>
      <c r="E84" s="115">
        <v>9332</v>
      </c>
      <c r="F84" s="116">
        <f t="shared" si="9"/>
        <v>0.1337626047867817</v>
      </c>
      <c r="G84" s="115">
        <v>7482</v>
      </c>
      <c r="H84" s="116">
        <f t="shared" si="9"/>
        <v>-0.19824260608658384</v>
      </c>
      <c r="I84" s="115">
        <v>4173</v>
      </c>
      <c r="J84" s="116">
        <f t="shared" si="9"/>
        <v>-0.44226142742582197</v>
      </c>
      <c r="K84" s="115">
        <v>5156</v>
      </c>
      <c r="L84" s="116">
        <f t="shared" si="9"/>
        <v>0.23556194584231971</v>
      </c>
      <c r="M84" s="115">
        <v>3957</v>
      </c>
      <c r="N84" s="116">
        <f>IFERROR(M84/K84-1,"-")</f>
        <v>-0.23254460822342904</v>
      </c>
      <c r="O84" s="116">
        <f t="shared" si="10"/>
        <v>-0.51925646944478188</v>
      </c>
    </row>
    <row r="85" spans="1:16" x14ac:dyDescent="0.25">
      <c r="A85" s="1">
        <v>11</v>
      </c>
      <c r="B85" s="114" t="s">
        <v>91</v>
      </c>
      <c r="C85" s="115">
        <v>4544</v>
      </c>
      <c r="D85" s="116">
        <v>0.16244563827065739</v>
      </c>
      <c r="E85" s="115">
        <v>2816</v>
      </c>
      <c r="F85" s="116">
        <f t="shared" si="9"/>
        <v>-0.38028169014084512</v>
      </c>
      <c r="G85" s="115">
        <v>3580</v>
      </c>
      <c r="H85" s="116">
        <f t="shared" si="9"/>
        <v>0.27130681818181812</v>
      </c>
      <c r="I85" s="115">
        <v>4111</v>
      </c>
      <c r="J85" s="116">
        <f t="shared" si="9"/>
        <v>0.14832402234636866</v>
      </c>
      <c r="K85" s="115">
        <v>2788</v>
      </c>
      <c r="L85" s="116">
        <f t="shared" si="9"/>
        <v>-0.32181950863536857</v>
      </c>
      <c r="M85" s="115" t="s">
        <v>238</v>
      </c>
      <c r="N85" s="116" t="str">
        <f>IFERROR(M85/K85-1,"-")</f>
        <v>-</v>
      </c>
      <c r="O85" s="116" t="str">
        <f t="shared" si="10"/>
        <v>-</v>
      </c>
    </row>
    <row r="86" spans="1:16" x14ac:dyDescent="0.25">
      <c r="A86" s="1">
        <v>12</v>
      </c>
      <c r="B86" s="114" t="s">
        <v>93</v>
      </c>
      <c r="C86" s="115">
        <v>5708</v>
      </c>
      <c r="D86" s="116">
        <v>5.8605341246290799E-2</v>
      </c>
      <c r="E86" s="115">
        <v>3518</v>
      </c>
      <c r="F86" s="116">
        <f t="shared" si="9"/>
        <v>-0.38367203924316751</v>
      </c>
      <c r="G86" s="115">
        <v>5472</v>
      </c>
      <c r="H86" s="116">
        <f t="shared" si="9"/>
        <v>0.55542922114837978</v>
      </c>
      <c r="I86" s="115">
        <v>4487</v>
      </c>
      <c r="J86" s="116">
        <f t="shared" si="9"/>
        <v>-0.18000730994152048</v>
      </c>
      <c r="K86" s="115">
        <v>4039</v>
      </c>
      <c r="L86" s="116">
        <f t="shared" si="9"/>
        <v>-9.9843993759750393E-2</v>
      </c>
      <c r="M86" s="115" t="s">
        <v>238</v>
      </c>
      <c r="N86" s="116" t="str">
        <f>IFERROR(M86/K86-1,"-")</f>
        <v>-</v>
      </c>
      <c r="O86" s="116" t="str">
        <f t="shared" si="10"/>
        <v>-</v>
      </c>
    </row>
    <row r="87" spans="1:16" ht="15.75" x14ac:dyDescent="0.25">
      <c r="B87" s="117" t="s">
        <v>30</v>
      </c>
      <c r="C87" s="118">
        <v>113067</v>
      </c>
      <c r="D87" s="119">
        <v>0.26069843676828053</v>
      </c>
      <c r="E87" s="118">
        <v>68476</v>
      </c>
      <c r="F87" s="119">
        <f t="shared" si="9"/>
        <v>-0.39437678544579757</v>
      </c>
      <c r="G87" s="118">
        <v>126666</v>
      </c>
      <c r="H87" s="119">
        <f t="shared" si="9"/>
        <v>0.84978678661136753</v>
      </c>
      <c r="I87" s="118">
        <v>86811</v>
      </c>
      <c r="J87" s="119">
        <f t="shared" si="9"/>
        <v>-0.31464639287575202</v>
      </c>
      <c r="K87" s="118">
        <v>75374</v>
      </c>
      <c r="L87" s="119">
        <f t="shared" si="9"/>
        <v>-0.13174597689232936</v>
      </c>
      <c r="M87" s="118">
        <v>54723</v>
      </c>
      <c r="N87" s="119">
        <v>-0.20167184559499318</v>
      </c>
      <c r="O87" s="119">
        <v>-0.46775275981131159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242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123715</v>
      </c>
      <c r="D97" s="116">
        <v>4.6454581595797739E-2</v>
      </c>
      <c r="E97" s="115">
        <v>129322</v>
      </c>
      <c r="F97" s="116">
        <f t="shared" ref="F97:L109" si="11">IFERROR(E97/C97-1,"-")</f>
        <v>4.5321909226851975E-2</v>
      </c>
      <c r="G97" s="115">
        <v>9237</v>
      </c>
      <c r="H97" s="116">
        <f t="shared" si="11"/>
        <v>-0.92857363789610425</v>
      </c>
      <c r="I97" s="115">
        <v>90986</v>
      </c>
      <c r="J97" s="116">
        <f t="shared" si="11"/>
        <v>8.8501678033993727</v>
      </c>
      <c r="K97" s="115">
        <v>130874</v>
      </c>
      <c r="L97" s="116">
        <f t="shared" si="11"/>
        <v>0.43839711603983034</v>
      </c>
      <c r="M97" s="115">
        <v>143825</v>
      </c>
      <c r="N97" s="116">
        <f t="shared" ref="N97:N103" si="12">IFERROR(M97/K97-1,"-")</f>
        <v>9.8957776181670898E-2</v>
      </c>
      <c r="O97" s="116">
        <f>M97/C97-1</f>
        <v>0.16255102453219084</v>
      </c>
    </row>
    <row r="98" spans="2:15" x14ac:dyDescent="0.25">
      <c r="B98" s="114" t="s">
        <v>73</v>
      </c>
      <c r="C98" s="115">
        <v>122929</v>
      </c>
      <c r="D98" s="116">
        <v>-5.6379725947616199E-3</v>
      </c>
      <c r="E98" s="115">
        <v>139971</v>
      </c>
      <c r="F98" s="116">
        <f t="shared" si="11"/>
        <v>0.13863286937988595</v>
      </c>
      <c r="G98" s="115">
        <v>11008</v>
      </c>
      <c r="H98" s="116">
        <f t="shared" si="11"/>
        <v>-0.92135513784998324</v>
      </c>
      <c r="I98" s="115">
        <v>121286</v>
      </c>
      <c r="J98" s="116">
        <f t="shared" si="11"/>
        <v>10.017986918604651</v>
      </c>
      <c r="K98" s="115">
        <v>140575</v>
      </c>
      <c r="L98" s="116">
        <f t="shared" si="11"/>
        <v>0.15903731675543753</v>
      </c>
      <c r="M98" s="115">
        <v>146954</v>
      </c>
      <c r="N98" s="116">
        <f t="shared" si="12"/>
        <v>4.5377912146540966E-2</v>
      </c>
      <c r="O98" s="116">
        <f>IFERROR(M98/C98-1,"-")</f>
        <v>0.195438017066762</v>
      </c>
    </row>
    <row r="99" spans="2:15" x14ac:dyDescent="0.25">
      <c r="B99" s="114" t="s">
        <v>75</v>
      </c>
      <c r="C99" s="115">
        <v>144786</v>
      </c>
      <c r="D99" s="116">
        <v>4.3404942239646083E-2</v>
      </c>
      <c r="E99" s="115">
        <v>54600</v>
      </c>
      <c r="F99" s="116">
        <f t="shared" si="11"/>
        <v>-0.62289171604989435</v>
      </c>
      <c r="G99" s="115">
        <v>11628</v>
      </c>
      <c r="H99" s="116">
        <f t="shared" si="11"/>
        <v>-0.78703296703296699</v>
      </c>
      <c r="I99" s="115">
        <v>132142</v>
      </c>
      <c r="J99" s="116">
        <f t="shared" si="11"/>
        <v>10.364121087031304</v>
      </c>
      <c r="K99" s="115">
        <v>145481</v>
      </c>
      <c r="L99" s="116">
        <f t="shared" si="11"/>
        <v>0.10094443855852031</v>
      </c>
      <c r="M99" s="115">
        <v>165047</v>
      </c>
      <c r="N99" s="116">
        <f t="shared" si="12"/>
        <v>0.13449178930581995</v>
      </c>
      <c r="O99" s="116">
        <f t="shared" ref="O99:O103" si="13">IFERROR(M99/C99-1,"-")</f>
        <v>0.13993756302404936</v>
      </c>
    </row>
    <row r="100" spans="2:15" x14ac:dyDescent="0.25">
      <c r="B100" s="114" t="s">
        <v>77</v>
      </c>
      <c r="C100" s="115">
        <v>136741</v>
      </c>
      <c r="D100" s="116">
        <v>5.260686491105182E-2</v>
      </c>
      <c r="E100" s="115">
        <v>0</v>
      </c>
      <c r="F100" s="116">
        <f t="shared" si="11"/>
        <v>-1</v>
      </c>
      <c r="G100" s="115">
        <v>14963</v>
      </c>
      <c r="H100" s="116" t="str">
        <f t="shared" si="11"/>
        <v>-</v>
      </c>
      <c r="I100" s="115">
        <v>148322</v>
      </c>
      <c r="J100" s="116">
        <f t="shared" si="11"/>
        <v>8.9125843747911517</v>
      </c>
      <c r="K100" s="115">
        <v>149414</v>
      </c>
      <c r="L100" s="116">
        <f t="shared" si="11"/>
        <v>7.3623602702228563E-3</v>
      </c>
      <c r="M100" s="115">
        <v>149814</v>
      </c>
      <c r="N100" s="116">
        <f t="shared" si="12"/>
        <v>2.6771253028496922E-3</v>
      </c>
      <c r="O100" s="116">
        <f t="shared" si="13"/>
        <v>9.5604098258752046E-2</v>
      </c>
    </row>
    <row r="101" spans="2:15" x14ac:dyDescent="0.25">
      <c r="B101" s="114" t="s">
        <v>79</v>
      </c>
      <c r="C101" s="115">
        <v>126794</v>
      </c>
      <c r="D101" s="116">
        <v>8.5955566213878232E-2</v>
      </c>
      <c r="E101" s="115">
        <v>0</v>
      </c>
      <c r="F101" s="116">
        <f t="shared" si="11"/>
        <v>-1</v>
      </c>
      <c r="G101" s="115">
        <v>19619</v>
      </c>
      <c r="H101" s="116" t="str">
        <f t="shared" si="11"/>
        <v>-</v>
      </c>
      <c r="I101" s="115">
        <v>124592</v>
      </c>
      <c r="J101" s="116">
        <f t="shared" si="11"/>
        <v>5.3505785208216521</v>
      </c>
      <c r="K101" s="115">
        <v>135247</v>
      </c>
      <c r="L101" s="116">
        <f t="shared" si="11"/>
        <v>8.5519134454860701E-2</v>
      </c>
      <c r="M101" s="115">
        <v>146402</v>
      </c>
      <c r="N101" s="116">
        <f t="shared" si="12"/>
        <v>8.2478724112180046E-2</v>
      </c>
      <c r="O101" s="116">
        <f t="shared" si="13"/>
        <v>0.15464454153982055</v>
      </c>
    </row>
    <row r="102" spans="2:15" x14ac:dyDescent="0.25">
      <c r="B102" s="114" t="s">
        <v>81</v>
      </c>
      <c r="C102" s="115">
        <v>124266</v>
      </c>
      <c r="D102" s="116">
        <v>3.4799770166629163E-2</v>
      </c>
      <c r="E102" s="115">
        <v>0</v>
      </c>
      <c r="F102" s="116">
        <f t="shared" si="11"/>
        <v>-1</v>
      </c>
      <c r="G102" s="115">
        <v>25581</v>
      </c>
      <c r="H102" s="116" t="str">
        <f t="shared" si="11"/>
        <v>-</v>
      </c>
      <c r="I102" s="115">
        <v>122331</v>
      </c>
      <c r="J102" s="116">
        <f t="shared" si="11"/>
        <v>3.7821039052421721</v>
      </c>
      <c r="K102" s="115">
        <v>133792</v>
      </c>
      <c r="L102" s="116">
        <f t="shared" si="11"/>
        <v>9.3688435474246212E-2</v>
      </c>
      <c r="M102" s="115">
        <v>137665</v>
      </c>
      <c r="N102" s="116">
        <f t="shared" si="12"/>
        <v>2.8947919158096136E-2</v>
      </c>
      <c r="O102" s="116">
        <f t="shared" si="13"/>
        <v>0.10782514927655185</v>
      </c>
    </row>
    <row r="103" spans="2:15" x14ac:dyDescent="0.25">
      <c r="B103" s="114" t="s">
        <v>83</v>
      </c>
      <c r="C103" s="115">
        <v>126913</v>
      </c>
      <c r="D103" s="116">
        <v>5.028587719159372E-3</v>
      </c>
      <c r="E103" s="115">
        <v>0</v>
      </c>
      <c r="F103" s="116">
        <f t="shared" si="11"/>
        <v>-1</v>
      </c>
      <c r="G103" s="115">
        <v>52545</v>
      </c>
      <c r="H103" s="116" t="str">
        <f t="shared" si="11"/>
        <v>-</v>
      </c>
      <c r="I103" s="115">
        <v>134525</v>
      </c>
      <c r="J103" s="116">
        <f t="shared" si="11"/>
        <v>1.5601865068036922</v>
      </c>
      <c r="K103" s="115">
        <v>140760</v>
      </c>
      <c r="L103" s="116">
        <f t="shared" si="11"/>
        <v>4.6348262404757534E-2</v>
      </c>
      <c r="M103" s="115">
        <v>147163</v>
      </c>
      <c r="N103" s="116">
        <f t="shared" si="12"/>
        <v>4.5488775220233091E-2</v>
      </c>
      <c r="O103" s="116">
        <f t="shared" si="13"/>
        <v>0.15955812249336154</v>
      </c>
    </row>
    <row r="104" spans="2:15" x14ac:dyDescent="0.25">
      <c r="B104" s="114" t="s">
        <v>85</v>
      </c>
      <c r="C104" s="115">
        <v>123609</v>
      </c>
      <c r="D104" s="116">
        <v>-3.0045983144744937E-2</v>
      </c>
      <c r="E104" s="115">
        <v>21231</v>
      </c>
      <c r="F104" s="116">
        <f t="shared" si="11"/>
        <v>-0.82824066208771208</v>
      </c>
      <c r="G104" s="115">
        <v>74223</v>
      </c>
      <c r="H104" s="116">
        <f t="shared" si="11"/>
        <v>2.4959728698601102</v>
      </c>
      <c r="I104" s="115">
        <v>131231</v>
      </c>
      <c r="J104" s="116">
        <f t="shared" si="11"/>
        <v>0.76806380771458982</v>
      </c>
      <c r="K104" s="115">
        <v>139945</v>
      </c>
      <c r="L104" s="116">
        <f t="shared" si="11"/>
        <v>6.6401993431430162E-2</v>
      </c>
      <c r="M104" s="115">
        <v>148125</v>
      </c>
      <c r="N104" s="116">
        <f>IFERROR(M104/K104-1,"-")</f>
        <v>5.8451534531423155E-2</v>
      </c>
      <c r="O104" s="116">
        <f>IFERROR(M104/C104-1,"-")</f>
        <v>0.19833507268888195</v>
      </c>
    </row>
    <row r="105" spans="2:15" x14ac:dyDescent="0.25">
      <c r="B105" s="114" t="s">
        <v>87</v>
      </c>
      <c r="C105" s="115">
        <v>113961</v>
      </c>
      <c r="D105" s="116">
        <v>-2.6057601914366346E-2</v>
      </c>
      <c r="E105" s="115">
        <v>12509</v>
      </c>
      <c r="F105" s="116">
        <f t="shared" si="11"/>
        <v>-0.8902343784277077</v>
      </c>
      <c r="G105" s="115">
        <v>78766</v>
      </c>
      <c r="H105" s="116">
        <f t="shared" si="11"/>
        <v>5.2967463426333037</v>
      </c>
      <c r="I105" s="115">
        <v>120736</v>
      </c>
      <c r="J105" s="116">
        <f t="shared" si="11"/>
        <v>0.53284412055963237</v>
      </c>
      <c r="K105" s="115">
        <v>135188</v>
      </c>
      <c r="L105" s="116">
        <f t="shared" si="11"/>
        <v>0.11969917837264776</v>
      </c>
      <c r="M105" s="115">
        <v>132679</v>
      </c>
      <c r="N105" s="116">
        <f>IFERROR(M105/K105-1,"-")</f>
        <v>-1.8559339586353807E-2</v>
      </c>
      <c r="O105" s="116">
        <f>IFERROR(M105/C105-1,"-")</f>
        <v>0.16424917296268027</v>
      </c>
    </row>
    <row r="106" spans="2:15" x14ac:dyDescent="0.25">
      <c r="B106" s="114" t="s">
        <v>89</v>
      </c>
      <c r="C106" s="115">
        <v>141517</v>
      </c>
      <c r="D106" s="116">
        <v>-4.2963413809427253E-2</v>
      </c>
      <c r="E106" s="115">
        <v>15422</v>
      </c>
      <c r="F106" s="116">
        <f t="shared" si="11"/>
        <v>-0.8910236932665333</v>
      </c>
      <c r="G106" s="115">
        <v>122043</v>
      </c>
      <c r="H106" s="116">
        <f t="shared" si="11"/>
        <v>6.9135650369601871</v>
      </c>
      <c r="I106" s="115">
        <v>146938</v>
      </c>
      <c r="J106" s="116">
        <f t="shared" si="11"/>
        <v>0.2039854805273551</v>
      </c>
      <c r="K106" s="115">
        <v>159531</v>
      </c>
      <c r="L106" s="116">
        <f t="shared" si="11"/>
        <v>8.5702813431515423E-2</v>
      </c>
      <c r="M106" s="115">
        <v>161919</v>
      </c>
      <c r="N106" s="116">
        <f>IFERROR(M106/K106-1,"-")</f>
        <v>1.4968877522236967E-2</v>
      </c>
      <c r="O106" s="116">
        <f>IFERROR(M106/C106-1,"-")</f>
        <v>0.14416642523513068</v>
      </c>
    </row>
    <row r="107" spans="2:15" x14ac:dyDescent="0.25">
      <c r="B107" s="114" t="s">
        <v>91</v>
      </c>
      <c r="C107" s="115">
        <v>125704</v>
      </c>
      <c r="D107" s="116">
        <v>-8.674805211192127E-3</v>
      </c>
      <c r="E107" s="115">
        <v>17914</v>
      </c>
      <c r="F107" s="116">
        <f t="shared" si="11"/>
        <v>-0.85749061286832562</v>
      </c>
      <c r="G107" s="115">
        <v>113762</v>
      </c>
      <c r="H107" s="116">
        <f t="shared" si="11"/>
        <v>5.3504521603215363</v>
      </c>
      <c r="I107" s="115">
        <v>135678</v>
      </c>
      <c r="J107" s="116">
        <f t="shared" si="11"/>
        <v>0.19264780858283093</v>
      </c>
      <c r="K107" s="115">
        <v>146077</v>
      </c>
      <c r="L107" s="116">
        <f t="shared" si="11"/>
        <v>7.6644702899512085E-2</v>
      </c>
      <c r="M107" s="115" t="s">
        <v>238</v>
      </c>
      <c r="N107" s="116" t="str">
        <f>IFERROR(M107/K107-1,"-")</f>
        <v>-</v>
      </c>
      <c r="O107" s="116" t="str">
        <f>IFERROR(M107/C107-1,"-")</f>
        <v>-</v>
      </c>
    </row>
    <row r="108" spans="2:15" x14ac:dyDescent="0.25">
      <c r="B108" s="114" t="s">
        <v>93</v>
      </c>
      <c r="C108" s="115">
        <v>128793</v>
      </c>
      <c r="D108" s="116">
        <v>-2.8373342185071704E-2</v>
      </c>
      <c r="E108" s="115">
        <v>21551</v>
      </c>
      <c r="F108" s="116">
        <f t="shared" si="11"/>
        <v>-0.83266947737842889</v>
      </c>
      <c r="G108" s="115">
        <v>100086</v>
      </c>
      <c r="H108" s="116">
        <f t="shared" si="11"/>
        <v>3.644146443320496</v>
      </c>
      <c r="I108" s="115">
        <v>141074</v>
      </c>
      <c r="J108" s="116">
        <f t="shared" si="11"/>
        <v>0.40952780608676531</v>
      </c>
      <c r="K108" s="115">
        <v>149936</v>
      </c>
      <c r="L108" s="116">
        <f t="shared" si="11"/>
        <v>6.2818095467626955E-2</v>
      </c>
      <c r="M108" s="115" t="s">
        <v>238</v>
      </c>
      <c r="N108" s="116" t="str">
        <f>IFERROR(M108/K108-1,"-")</f>
        <v>-</v>
      </c>
      <c r="O108" s="116" t="str">
        <f>IFERROR(M108/C108-1,"-")</f>
        <v>-</v>
      </c>
    </row>
    <row r="109" spans="2:15" ht="15.75" x14ac:dyDescent="0.25">
      <c r="B109" s="117" t="s">
        <v>30</v>
      </c>
      <c r="C109" s="118">
        <v>1539728</v>
      </c>
      <c r="D109" s="119">
        <v>9.4472103522018624E-3</v>
      </c>
      <c r="E109" s="118">
        <v>432870</v>
      </c>
      <c r="F109" s="119">
        <f t="shared" si="11"/>
        <v>-0.71886592956678064</v>
      </c>
      <c r="G109" s="118">
        <v>633461</v>
      </c>
      <c r="H109" s="119">
        <f t="shared" si="11"/>
        <v>0.46339778686441657</v>
      </c>
      <c r="I109" s="118">
        <v>1549841</v>
      </c>
      <c r="J109" s="119">
        <f t="shared" si="11"/>
        <v>1.4466241804941427</v>
      </c>
      <c r="K109" s="118">
        <v>1706820</v>
      </c>
      <c r="L109" s="119">
        <f t="shared" si="11"/>
        <v>0.10128716429620854</v>
      </c>
      <c r="M109" s="118">
        <v>1479593</v>
      </c>
      <c r="N109" s="119">
        <v>4.8756491851826622E-2</v>
      </c>
      <c r="O109" s="119">
        <v>0.15122728910211469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243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56468</v>
      </c>
      <c r="D119" s="116">
        <v>0.1020726804324914</v>
      </c>
      <c r="E119" s="115">
        <v>57691</v>
      </c>
      <c r="F119" s="116">
        <f t="shared" ref="F119:L131" si="14">IFERROR(E119/C119-1,"-")</f>
        <v>2.1658284338032185E-2</v>
      </c>
      <c r="G119" s="115">
        <v>767</v>
      </c>
      <c r="H119" s="116">
        <f t="shared" si="14"/>
        <v>-0.9867050319807249</v>
      </c>
      <c r="I119" s="115">
        <v>35085</v>
      </c>
      <c r="J119" s="116">
        <f t="shared" si="14"/>
        <v>44.743155149934807</v>
      </c>
      <c r="K119" s="115">
        <v>57941</v>
      </c>
      <c r="L119" s="116">
        <f t="shared" si="14"/>
        <v>0.65144648710275055</v>
      </c>
      <c r="M119" s="115">
        <v>66660</v>
      </c>
      <c r="N119" s="116">
        <f t="shared" ref="N119:N125" si="15">IFERROR(M119/K119-1,"-")</f>
        <v>0.15048066136242033</v>
      </c>
      <c r="O119" s="116">
        <f>M119/C119-1</f>
        <v>0.1804916058652688</v>
      </c>
    </row>
    <row r="120" spans="1:16" x14ac:dyDescent="0.25">
      <c r="B120" s="114" t="s">
        <v>73</v>
      </c>
      <c r="C120" s="115">
        <v>57811</v>
      </c>
      <c r="D120" s="116">
        <v>5.2927784354794616E-2</v>
      </c>
      <c r="E120" s="115">
        <v>64610</v>
      </c>
      <c r="F120" s="116">
        <f t="shared" si="14"/>
        <v>0.11760737575893865</v>
      </c>
      <c r="G120" s="115">
        <v>461</v>
      </c>
      <c r="H120" s="116">
        <f t="shared" si="14"/>
        <v>-0.99286488159727593</v>
      </c>
      <c r="I120" s="115">
        <v>55516</v>
      </c>
      <c r="J120" s="116">
        <f t="shared" si="14"/>
        <v>119.42516268980478</v>
      </c>
      <c r="K120" s="115">
        <v>63956</v>
      </c>
      <c r="L120" s="116">
        <f t="shared" si="14"/>
        <v>0.1520282441098062</v>
      </c>
      <c r="M120" s="115">
        <v>66540</v>
      </c>
      <c r="N120" s="116">
        <f t="shared" si="15"/>
        <v>4.0402776909125082E-2</v>
      </c>
      <c r="O120" s="116">
        <f>IFERROR(M120/C120-1,"-")</f>
        <v>0.15099202573904624</v>
      </c>
    </row>
    <row r="121" spans="1:16" x14ac:dyDescent="0.25">
      <c r="B121" s="114" t="s">
        <v>75</v>
      </c>
      <c r="C121" s="115">
        <v>71506</v>
      </c>
      <c r="D121" s="116">
        <v>6.0699557955320893E-2</v>
      </c>
      <c r="E121" s="115">
        <v>26080</v>
      </c>
      <c r="F121" s="116">
        <f t="shared" si="14"/>
        <v>-0.63527536150812525</v>
      </c>
      <c r="G121" s="115">
        <v>398</v>
      </c>
      <c r="H121" s="116">
        <f t="shared" si="14"/>
        <v>-0.98473926380368093</v>
      </c>
      <c r="I121" s="115">
        <v>64544</v>
      </c>
      <c r="J121" s="116">
        <f t="shared" si="14"/>
        <v>161.17085427135677</v>
      </c>
      <c r="K121" s="115">
        <v>74748</v>
      </c>
      <c r="L121" s="116">
        <f t="shared" si="14"/>
        <v>0.15809370352007934</v>
      </c>
      <c r="M121" s="115">
        <v>79823</v>
      </c>
      <c r="N121" s="116">
        <f t="shared" si="15"/>
        <v>6.7894793171723755E-2</v>
      </c>
      <c r="O121" s="116">
        <f t="shared" ref="O121:O125" si="16">IFERROR(M121/C121-1,"-")</f>
        <v>0.11631191788101702</v>
      </c>
    </row>
    <row r="122" spans="1:16" x14ac:dyDescent="0.25">
      <c r="B122" s="114" t="s">
        <v>77</v>
      </c>
      <c r="C122" s="115">
        <v>69845</v>
      </c>
      <c r="D122" s="116">
        <v>0.16189509756625031</v>
      </c>
      <c r="E122" s="115">
        <v>0</v>
      </c>
      <c r="F122" s="116">
        <f t="shared" si="14"/>
        <v>-1</v>
      </c>
      <c r="G122" s="115">
        <v>623</v>
      </c>
      <c r="H122" s="116" t="str">
        <f t="shared" si="14"/>
        <v>-</v>
      </c>
      <c r="I122" s="115">
        <v>70374</v>
      </c>
      <c r="J122" s="116">
        <f t="shared" si="14"/>
        <v>111.95987158908507</v>
      </c>
      <c r="K122" s="115">
        <v>71874</v>
      </c>
      <c r="L122" s="116">
        <f t="shared" si="14"/>
        <v>2.1314690084406118E-2</v>
      </c>
      <c r="M122" s="115">
        <v>77936</v>
      </c>
      <c r="N122" s="116">
        <f t="shared" si="15"/>
        <v>8.4342043019729029E-2</v>
      </c>
      <c r="O122" s="116">
        <f t="shared" si="16"/>
        <v>0.11584222206313988</v>
      </c>
    </row>
    <row r="123" spans="1:16" x14ac:dyDescent="0.25">
      <c r="B123" s="114" t="s">
        <v>79</v>
      </c>
      <c r="C123" s="115">
        <v>68552</v>
      </c>
      <c r="D123" s="116">
        <v>0.13183746924893103</v>
      </c>
      <c r="E123" s="115">
        <v>0</v>
      </c>
      <c r="F123" s="116">
        <f t="shared" si="14"/>
        <v>-1</v>
      </c>
      <c r="G123" s="115">
        <v>694</v>
      </c>
      <c r="H123" s="116" t="str">
        <f t="shared" si="14"/>
        <v>-</v>
      </c>
      <c r="I123" s="115">
        <v>68746</v>
      </c>
      <c r="J123" s="116">
        <f t="shared" si="14"/>
        <v>98.057636887608069</v>
      </c>
      <c r="K123" s="115">
        <v>77082</v>
      </c>
      <c r="L123" s="116">
        <f t="shared" si="14"/>
        <v>0.12125796409972933</v>
      </c>
      <c r="M123" s="115">
        <v>85670</v>
      </c>
      <c r="N123" s="116">
        <f t="shared" si="15"/>
        <v>0.11141381904984304</v>
      </c>
      <c r="O123" s="116">
        <f t="shared" si="16"/>
        <v>0.24970825067102354</v>
      </c>
    </row>
    <row r="124" spans="1:16" x14ac:dyDescent="0.25">
      <c r="B124" s="114" t="s">
        <v>81</v>
      </c>
      <c r="C124" s="115">
        <v>66623</v>
      </c>
      <c r="D124" s="116">
        <v>4.3233847984716967E-2</v>
      </c>
      <c r="E124" s="115">
        <v>0</v>
      </c>
      <c r="F124" s="116">
        <f t="shared" si="14"/>
        <v>-1</v>
      </c>
      <c r="G124" s="115">
        <v>2406</v>
      </c>
      <c r="H124" s="116" t="str">
        <f t="shared" si="14"/>
        <v>-</v>
      </c>
      <c r="I124" s="115">
        <v>67182</v>
      </c>
      <c r="J124" s="116">
        <f t="shared" si="14"/>
        <v>26.922693266832919</v>
      </c>
      <c r="K124" s="115">
        <v>77188</v>
      </c>
      <c r="L124" s="116">
        <f t="shared" si="14"/>
        <v>0.14893870381947538</v>
      </c>
      <c r="M124" s="115">
        <v>81323</v>
      </c>
      <c r="N124" s="116">
        <f t="shared" si="15"/>
        <v>5.3570503187023943E-2</v>
      </c>
      <c r="O124" s="116">
        <f t="shared" si="16"/>
        <v>0.22064452216201613</v>
      </c>
    </row>
    <row r="125" spans="1:16" x14ac:dyDescent="0.25">
      <c r="B125" s="114" t="s">
        <v>83</v>
      </c>
      <c r="C125" s="115">
        <v>63302</v>
      </c>
      <c r="D125" s="116">
        <v>1.580628079015356E-2</v>
      </c>
      <c r="E125" s="115">
        <v>0</v>
      </c>
      <c r="F125" s="116">
        <f t="shared" si="14"/>
        <v>-1</v>
      </c>
      <c r="G125" s="115">
        <v>9512</v>
      </c>
      <c r="H125" s="116" t="str">
        <f t="shared" si="14"/>
        <v>-</v>
      </c>
      <c r="I125" s="115">
        <v>73077</v>
      </c>
      <c r="J125" s="116">
        <f t="shared" si="14"/>
        <v>6.682611438183347</v>
      </c>
      <c r="K125" s="115">
        <v>75546</v>
      </c>
      <c r="L125" s="116">
        <f t="shared" si="14"/>
        <v>3.3786280224968213E-2</v>
      </c>
      <c r="M125" s="115">
        <v>79721</v>
      </c>
      <c r="N125" s="116">
        <f t="shared" si="15"/>
        <v>5.5264342255049836E-2</v>
      </c>
      <c r="O125" s="116">
        <f t="shared" si="16"/>
        <v>0.2593756911314018</v>
      </c>
    </row>
    <row r="126" spans="1:16" x14ac:dyDescent="0.25">
      <c r="B126" s="114" t="s">
        <v>85</v>
      </c>
      <c r="C126" s="115">
        <v>62067</v>
      </c>
      <c r="D126" s="116">
        <v>-4.1154933493998236E-2</v>
      </c>
      <c r="E126" s="115">
        <v>3619</v>
      </c>
      <c r="F126" s="116">
        <f t="shared" si="14"/>
        <v>-0.94169204247023375</v>
      </c>
      <c r="G126" s="115">
        <v>24946</v>
      </c>
      <c r="H126" s="116">
        <f t="shared" si="14"/>
        <v>5.8930643824260844</v>
      </c>
      <c r="I126" s="115">
        <v>72102</v>
      </c>
      <c r="J126" s="116">
        <f t="shared" si="14"/>
        <v>1.8903230978914456</v>
      </c>
      <c r="K126" s="115">
        <v>77706</v>
      </c>
      <c r="L126" s="116">
        <f t="shared" si="14"/>
        <v>7.772322543063992E-2</v>
      </c>
      <c r="M126" s="115">
        <v>82885</v>
      </c>
      <c r="N126" s="116">
        <f>IFERROR(M126/K126-1,"-")</f>
        <v>6.6648650039893953E-2</v>
      </c>
      <c r="O126" s="116">
        <f>IFERROR(M126/C126-1,"-")</f>
        <v>0.33541173248263978</v>
      </c>
    </row>
    <row r="127" spans="1:16" x14ac:dyDescent="0.25">
      <c r="B127" s="114" t="s">
        <v>87</v>
      </c>
      <c r="C127" s="115">
        <v>59470</v>
      </c>
      <c r="D127" s="116">
        <v>-3.6860687331972897E-2</v>
      </c>
      <c r="E127" s="115">
        <v>3761</v>
      </c>
      <c r="F127" s="116">
        <f t="shared" si="14"/>
        <v>-0.93675802925844964</v>
      </c>
      <c r="G127" s="115">
        <v>29320</v>
      </c>
      <c r="H127" s="116">
        <f t="shared" si="14"/>
        <v>6.7957989896304172</v>
      </c>
      <c r="I127" s="115">
        <v>68680</v>
      </c>
      <c r="J127" s="116">
        <f t="shared" si="14"/>
        <v>1.3424283765347886</v>
      </c>
      <c r="K127" s="115">
        <v>79984</v>
      </c>
      <c r="L127" s="116">
        <f t="shared" si="14"/>
        <v>0.16458940011648227</v>
      </c>
      <c r="M127" s="115">
        <v>76583</v>
      </c>
      <c r="N127" s="116">
        <f>IFERROR(M127/K127-1,"-")</f>
        <v>-4.2521004200840151E-2</v>
      </c>
      <c r="O127" s="116">
        <f>IFERROR(M127/C127-1,"-")</f>
        <v>0.2877585337144779</v>
      </c>
    </row>
    <row r="128" spans="1:16" x14ac:dyDescent="0.25">
      <c r="A128" s="120"/>
      <c r="B128" s="114" t="s">
        <v>89</v>
      </c>
      <c r="C128" s="115">
        <v>68804</v>
      </c>
      <c r="D128" s="116">
        <v>-6.246252793372209E-2</v>
      </c>
      <c r="E128" s="115">
        <v>6197</v>
      </c>
      <c r="F128" s="116">
        <f t="shared" si="14"/>
        <v>-0.90993256206034534</v>
      </c>
      <c r="G128" s="115">
        <v>53931</v>
      </c>
      <c r="H128" s="116">
        <f t="shared" si="14"/>
        <v>7.7027593997095369</v>
      </c>
      <c r="I128" s="115">
        <v>77127</v>
      </c>
      <c r="J128" s="116">
        <f t="shared" si="14"/>
        <v>0.43010513433832109</v>
      </c>
      <c r="K128" s="115">
        <v>84506</v>
      </c>
      <c r="L128" s="116">
        <f t="shared" si="14"/>
        <v>9.5673369896404736E-2</v>
      </c>
      <c r="M128" s="115">
        <v>86020</v>
      </c>
      <c r="N128" s="116">
        <f>IFERROR(M128/K128-1,"-")</f>
        <v>1.7915887629280869E-2</v>
      </c>
      <c r="O128" s="116">
        <f>IFERROR(M128/C128-1,"-")</f>
        <v>0.25021801058078008</v>
      </c>
    </row>
    <row r="129" spans="2:16" x14ac:dyDescent="0.25">
      <c r="B129" s="114" t="s">
        <v>91</v>
      </c>
      <c r="C129" s="115">
        <v>55540</v>
      </c>
      <c r="D129" s="116">
        <v>-7.0117867666755984E-2</v>
      </c>
      <c r="E129" s="115">
        <v>8396</v>
      </c>
      <c r="F129" s="116">
        <f t="shared" si="14"/>
        <v>-0.84882967230824624</v>
      </c>
      <c r="G129" s="115">
        <v>48651</v>
      </c>
      <c r="H129" s="116">
        <f t="shared" si="14"/>
        <v>4.7945450214387808</v>
      </c>
      <c r="I129" s="115">
        <v>63039</v>
      </c>
      <c r="J129" s="116">
        <f t="shared" si="14"/>
        <v>0.29573903927976808</v>
      </c>
      <c r="K129" s="115">
        <v>71273</v>
      </c>
      <c r="L129" s="116">
        <f t="shared" si="14"/>
        <v>0.13061755421247168</v>
      </c>
      <c r="M129" s="115" t="s">
        <v>238</v>
      </c>
      <c r="N129" s="116" t="str">
        <f>IFERROR(M129/K129-1,"-")</f>
        <v>-</v>
      </c>
      <c r="O129" s="116" t="str">
        <f>IFERROR(M129/C129-1,"-")</f>
        <v>-</v>
      </c>
    </row>
    <row r="130" spans="2:16" x14ac:dyDescent="0.25">
      <c r="B130" s="114" t="s">
        <v>93</v>
      </c>
      <c r="C130" s="115">
        <v>57606</v>
      </c>
      <c r="D130" s="116">
        <v>-5.2657545059860533E-2</v>
      </c>
      <c r="E130" s="115">
        <v>10094</v>
      </c>
      <c r="F130" s="116">
        <f t="shared" si="14"/>
        <v>-0.82477519702808733</v>
      </c>
      <c r="G130" s="115">
        <v>36596</v>
      </c>
      <c r="H130" s="116">
        <f t="shared" si="14"/>
        <v>2.6255201109570043</v>
      </c>
      <c r="I130" s="115">
        <v>68205</v>
      </c>
      <c r="J130" s="116">
        <f t="shared" si="14"/>
        <v>0.86372827631435123</v>
      </c>
      <c r="K130" s="115">
        <v>71849</v>
      </c>
      <c r="L130" s="116">
        <f t="shared" si="14"/>
        <v>5.3427168096180644E-2</v>
      </c>
      <c r="M130" s="115" t="s">
        <v>238</v>
      </c>
      <c r="N130" s="116" t="str">
        <f>IFERROR(M130/K130-1,"-")</f>
        <v>-</v>
      </c>
      <c r="O130" s="116" t="str">
        <f>IFERROR(M130/C130-1,"-")</f>
        <v>-</v>
      </c>
    </row>
    <row r="131" spans="2:16" ht="15.75" x14ac:dyDescent="0.25">
      <c r="B131" s="117" t="s">
        <v>30</v>
      </c>
      <c r="C131" s="118">
        <v>757594</v>
      </c>
      <c r="D131" s="119">
        <v>2.264661853062222E-2</v>
      </c>
      <c r="E131" s="118">
        <v>187852</v>
      </c>
      <c r="F131" s="119">
        <f t="shared" si="14"/>
        <v>-0.75204133084475322</v>
      </c>
      <c r="G131" s="118">
        <v>208305</v>
      </c>
      <c r="H131" s="119">
        <f t="shared" si="14"/>
        <v>0.10887826586887539</v>
      </c>
      <c r="I131" s="118">
        <v>783677</v>
      </c>
      <c r="J131" s="119">
        <f t="shared" si="14"/>
        <v>2.7621612539305347</v>
      </c>
      <c r="K131" s="118">
        <v>883653</v>
      </c>
      <c r="L131" s="119">
        <f t="shared" si="14"/>
        <v>0.12757296692387299</v>
      </c>
      <c r="M131" s="118">
        <v>783161</v>
      </c>
      <c r="N131" s="119">
        <v>5.7566800039431154E-2</v>
      </c>
      <c r="O131" s="119">
        <v>0.21524312279656388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244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15909</v>
      </c>
      <c r="D141" s="116">
        <v>3.0308917816203707E-2</v>
      </c>
      <c r="E141" s="115">
        <v>15535</v>
      </c>
      <c r="F141" s="116">
        <f t="shared" ref="F141:L153" si="17">IFERROR(E141/C141-1,"-")</f>
        <v>-2.3508705764032967E-2</v>
      </c>
      <c r="G141" s="115">
        <v>1359</v>
      </c>
      <c r="H141" s="116">
        <f t="shared" si="17"/>
        <v>-0.91252011586739623</v>
      </c>
      <c r="I141" s="115">
        <v>9791</v>
      </c>
      <c r="J141" s="116">
        <f t="shared" si="17"/>
        <v>6.2045621780721119</v>
      </c>
      <c r="K141" s="115">
        <v>13751</v>
      </c>
      <c r="L141" s="116">
        <f t="shared" si="17"/>
        <v>0.40445306914513335</v>
      </c>
      <c r="M141" s="115">
        <v>14835</v>
      </c>
      <c r="N141" s="116">
        <f t="shared" ref="N141:N147" si="18">IFERROR(M141/K141-1,"-")</f>
        <v>7.8830630499600041E-2</v>
      </c>
      <c r="O141" s="116">
        <f>M141/C141-1</f>
        <v>-6.7508957194041153E-2</v>
      </c>
    </row>
    <row r="142" spans="2:16" x14ac:dyDescent="0.25">
      <c r="B142" s="114" t="s">
        <v>73</v>
      </c>
      <c r="C142" s="115">
        <v>14785</v>
      </c>
      <c r="D142" s="116">
        <v>-4.4402792140641134E-2</v>
      </c>
      <c r="E142" s="115">
        <v>15278</v>
      </c>
      <c r="F142" s="116">
        <f t="shared" si="17"/>
        <v>3.3344606019614531E-2</v>
      </c>
      <c r="G142" s="115">
        <v>1551</v>
      </c>
      <c r="H142" s="116">
        <f t="shared" si="17"/>
        <v>-0.8984814766330671</v>
      </c>
      <c r="I142" s="115">
        <v>11389</v>
      </c>
      <c r="J142" s="116">
        <f t="shared" si="17"/>
        <v>6.343004513217279</v>
      </c>
      <c r="K142" s="115">
        <v>14497</v>
      </c>
      <c r="L142" s="116">
        <f t="shared" si="17"/>
        <v>0.27289489858635529</v>
      </c>
      <c r="M142" s="115">
        <v>15333</v>
      </c>
      <c r="N142" s="116">
        <f t="shared" si="18"/>
        <v>5.7667103538663111E-2</v>
      </c>
      <c r="O142" s="116">
        <f>IFERROR(M142/C142-1,"-")</f>
        <v>3.7064592492390913E-2</v>
      </c>
    </row>
    <row r="143" spans="2:16" x14ac:dyDescent="0.25">
      <c r="B143" s="114" t="s">
        <v>75</v>
      </c>
      <c r="C143" s="115">
        <v>17990</v>
      </c>
      <c r="D143" s="116">
        <v>-9.4569429764960522E-2</v>
      </c>
      <c r="E143" s="115">
        <v>8624</v>
      </c>
      <c r="F143" s="116">
        <f t="shared" si="17"/>
        <v>-0.52062256809338514</v>
      </c>
      <c r="G143" s="115">
        <v>2458</v>
      </c>
      <c r="H143" s="116">
        <f t="shared" si="17"/>
        <v>-0.71498144712430434</v>
      </c>
      <c r="I143" s="115">
        <v>15206</v>
      </c>
      <c r="J143" s="116">
        <f t="shared" si="17"/>
        <v>5.1863303498779496</v>
      </c>
      <c r="K143" s="115">
        <v>16834</v>
      </c>
      <c r="L143" s="116">
        <f t="shared" si="17"/>
        <v>0.10706300144679726</v>
      </c>
      <c r="M143" s="115">
        <v>19336</v>
      </c>
      <c r="N143" s="116">
        <f t="shared" si="18"/>
        <v>0.148627777117738</v>
      </c>
      <c r="O143" s="116">
        <f t="shared" ref="O143:O147" si="19">IFERROR(M143/C143-1,"-")</f>
        <v>7.4819344080044425E-2</v>
      </c>
    </row>
    <row r="144" spans="2:16" x14ac:dyDescent="0.25">
      <c r="B144" s="114" t="s">
        <v>77</v>
      </c>
      <c r="C144" s="115">
        <v>16470</v>
      </c>
      <c r="D144" s="116">
        <v>3.3505939689308928E-3</v>
      </c>
      <c r="E144" s="115">
        <v>0</v>
      </c>
      <c r="F144" s="116">
        <f t="shared" si="17"/>
        <v>-1</v>
      </c>
      <c r="G144" s="115">
        <v>1668</v>
      </c>
      <c r="H144" s="116" t="str">
        <f t="shared" si="17"/>
        <v>-</v>
      </c>
      <c r="I144" s="115">
        <v>16678</v>
      </c>
      <c r="J144" s="116">
        <f t="shared" si="17"/>
        <v>8.9988009592326144</v>
      </c>
      <c r="K144" s="115">
        <v>16933</v>
      </c>
      <c r="L144" s="116">
        <f t="shared" si="17"/>
        <v>1.5289603069912561E-2</v>
      </c>
      <c r="M144" s="115">
        <v>15438</v>
      </c>
      <c r="N144" s="116">
        <f t="shared" si="18"/>
        <v>-8.828913954999118E-2</v>
      </c>
      <c r="O144" s="116">
        <f t="shared" si="19"/>
        <v>-6.2659380692167588E-2</v>
      </c>
    </row>
    <row r="145" spans="1:16" x14ac:dyDescent="0.25">
      <c r="B145" s="114" t="s">
        <v>79</v>
      </c>
      <c r="C145" s="115">
        <v>17017</v>
      </c>
      <c r="D145" s="116">
        <v>-0.12522490104354089</v>
      </c>
      <c r="E145" s="115">
        <v>0</v>
      </c>
      <c r="F145" s="116">
        <f t="shared" si="17"/>
        <v>-1</v>
      </c>
      <c r="G145" s="115">
        <v>3097</v>
      </c>
      <c r="H145" s="116" t="str">
        <f t="shared" si="17"/>
        <v>-</v>
      </c>
      <c r="I145" s="115">
        <v>12920</v>
      </c>
      <c r="J145" s="116">
        <f t="shared" si="17"/>
        <v>3.1717791411042944</v>
      </c>
      <c r="K145" s="115">
        <v>14092</v>
      </c>
      <c r="L145" s="116">
        <f t="shared" si="17"/>
        <v>9.0712074303405554E-2</v>
      </c>
      <c r="M145" s="115">
        <v>13924</v>
      </c>
      <c r="N145" s="116">
        <f t="shared" si="18"/>
        <v>-1.1921657678115261E-2</v>
      </c>
      <c r="O145" s="116">
        <f t="shared" si="19"/>
        <v>-0.18175941705353471</v>
      </c>
    </row>
    <row r="146" spans="1:16" x14ac:dyDescent="0.25">
      <c r="B146" s="114" t="s">
        <v>81</v>
      </c>
      <c r="C146" s="115">
        <v>17675</v>
      </c>
      <c r="D146" s="116">
        <v>-6.5309360126917015E-2</v>
      </c>
      <c r="E146" s="115">
        <v>0</v>
      </c>
      <c r="F146" s="116">
        <f t="shared" si="17"/>
        <v>-1</v>
      </c>
      <c r="G146" s="115">
        <v>4999</v>
      </c>
      <c r="H146" s="116" t="str">
        <f t="shared" si="17"/>
        <v>-</v>
      </c>
      <c r="I146" s="115">
        <v>14646</v>
      </c>
      <c r="J146" s="116">
        <f t="shared" si="17"/>
        <v>1.9297859571914384</v>
      </c>
      <c r="K146" s="115">
        <v>13951</v>
      </c>
      <c r="L146" s="116">
        <f t="shared" si="17"/>
        <v>-4.7453229550730613E-2</v>
      </c>
      <c r="M146" s="115">
        <v>12875</v>
      </c>
      <c r="N146" s="116">
        <f t="shared" si="18"/>
        <v>-7.7127087663966698E-2</v>
      </c>
      <c r="O146" s="116">
        <f t="shared" si="19"/>
        <v>-0.27157001414427162</v>
      </c>
    </row>
    <row r="147" spans="1:16" x14ac:dyDescent="0.25">
      <c r="B147" s="114" t="s">
        <v>83</v>
      </c>
      <c r="C147" s="115">
        <v>17176</v>
      </c>
      <c r="D147" s="116">
        <v>-9.0880220187370964E-2</v>
      </c>
      <c r="E147" s="115">
        <v>0</v>
      </c>
      <c r="F147" s="116">
        <f t="shared" si="17"/>
        <v>-1</v>
      </c>
      <c r="G147" s="115">
        <v>11072</v>
      </c>
      <c r="H147" s="116" t="str">
        <f t="shared" si="17"/>
        <v>-</v>
      </c>
      <c r="I147" s="115">
        <v>13069</v>
      </c>
      <c r="J147" s="116">
        <f t="shared" si="17"/>
        <v>0.18036488439306364</v>
      </c>
      <c r="K147" s="115">
        <v>13705</v>
      </c>
      <c r="L147" s="116">
        <f t="shared" si="17"/>
        <v>4.8664779248603462E-2</v>
      </c>
      <c r="M147" s="115">
        <v>13567</v>
      </c>
      <c r="N147" s="116">
        <f t="shared" si="18"/>
        <v>-1.0069317767238184E-2</v>
      </c>
      <c r="O147" s="116">
        <f t="shared" si="19"/>
        <v>-0.21011877037727056</v>
      </c>
    </row>
    <row r="148" spans="1:16" x14ac:dyDescent="0.25">
      <c r="B148" s="114" t="s">
        <v>85</v>
      </c>
      <c r="C148" s="115">
        <v>16649</v>
      </c>
      <c r="D148" s="116">
        <v>-0.13263870799687416</v>
      </c>
      <c r="E148" s="115">
        <v>5014</v>
      </c>
      <c r="F148" s="116">
        <f t="shared" si="17"/>
        <v>-0.69884077121749055</v>
      </c>
      <c r="G148" s="115">
        <v>11355</v>
      </c>
      <c r="H148" s="116">
        <f t="shared" si="17"/>
        <v>1.2646589549262068</v>
      </c>
      <c r="I148" s="115">
        <v>14298</v>
      </c>
      <c r="J148" s="116">
        <f t="shared" si="17"/>
        <v>0.25918097754293257</v>
      </c>
      <c r="K148" s="115">
        <v>14011</v>
      </c>
      <c r="L148" s="116">
        <f t="shared" si="17"/>
        <v>-2.0072737445796629E-2</v>
      </c>
      <c r="M148" s="115">
        <v>14384</v>
      </c>
      <c r="N148" s="116">
        <f>IFERROR(M148/K148-1,"-")</f>
        <v>2.6621939904360792E-2</v>
      </c>
      <c r="O148" s="116">
        <f>IFERROR(M148/C148-1,"-")</f>
        <v>-0.13604420685927088</v>
      </c>
    </row>
    <row r="149" spans="1:16" x14ac:dyDescent="0.25">
      <c r="B149" s="114" t="s">
        <v>87</v>
      </c>
      <c r="C149" s="115">
        <v>16732</v>
      </c>
      <c r="D149" s="116">
        <v>-0.13021780942974481</v>
      </c>
      <c r="E149" s="115">
        <v>577</v>
      </c>
      <c r="F149" s="116">
        <f t="shared" si="17"/>
        <v>-0.96551518049246954</v>
      </c>
      <c r="G149" s="115">
        <v>16025</v>
      </c>
      <c r="H149" s="116">
        <f t="shared" si="17"/>
        <v>26.772963604852688</v>
      </c>
      <c r="I149" s="115">
        <v>12907</v>
      </c>
      <c r="J149" s="116">
        <f t="shared" si="17"/>
        <v>-0.19457098283931362</v>
      </c>
      <c r="K149" s="115">
        <v>13896</v>
      </c>
      <c r="L149" s="116">
        <f t="shared" si="17"/>
        <v>7.6625087162005112E-2</v>
      </c>
      <c r="M149" s="115">
        <v>13107</v>
      </c>
      <c r="N149" s="116">
        <f>IFERROR(M149/K149-1,"-")</f>
        <v>-5.6778929188255667E-2</v>
      </c>
      <c r="O149" s="116">
        <f>IFERROR(M149/C149-1,"-")</f>
        <v>-0.21665072914176431</v>
      </c>
    </row>
    <row r="150" spans="1:16" x14ac:dyDescent="0.25">
      <c r="A150" s="120"/>
      <c r="B150" s="114" t="s">
        <v>89</v>
      </c>
      <c r="C150" s="115">
        <v>17952</v>
      </c>
      <c r="D150" s="116">
        <v>-0.15348705616070168</v>
      </c>
      <c r="E150" s="115">
        <v>864</v>
      </c>
      <c r="F150" s="116">
        <f t="shared" si="17"/>
        <v>-0.95187165775401072</v>
      </c>
      <c r="G150" s="115">
        <v>18377</v>
      </c>
      <c r="H150" s="116">
        <f t="shared" si="17"/>
        <v>20.269675925925927</v>
      </c>
      <c r="I150" s="115">
        <v>15170</v>
      </c>
      <c r="J150" s="116">
        <f t="shared" si="17"/>
        <v>-0.17451161778309843</v>
      </c>
      <c r="K150" s="115">
        <v>16629</v>
      </c>
      <c r="L150" s="116">
        <f t="shared" si="17"/>
        <v>9.6176664469347362E-2</v>
      </c>
      <c r="M150" s="115">
        <v>17179</v>
      </c>
      <c r="N150" s="116">
        <f>IFERROR(M150/K150-1,"-")</f>
        <v>3.307474893258755E-2</v>
      </c>
      <c r="O150" s="116">
        <f>IFERROR(M150/C150-1,"-")</f>
        <v>-4.3059269162210367E-2</v>
      </c>
    </row>
    <row r="151" spans="1:16" x14ac:dyDescent="0.25">
      <c r="B151" s="114" t="s">
        <v>91</v>
      </c>
      <c r="C151" s="115">
        <v>17714</v>
      </c>
      <c r="D151" s="116">
        <v>-0.11132293182160236</v>
      </c>
      <c r="E151" s="115">
        <v>3539</v>
      </c>
      <c r="F151" s="116">
        <f t="shared" si="17"/>
        <v>-0.80021451958902556</v>
      </c>
      <c r="G151" s="115">
        <v>17909</v>
      </c>
      <c r="H151" s="116">
        <f t="shared" si="17"/>
        <v>4.0604690590562305</v>
      </c>
      <c r="I151" s="115">
        <v>18458</v>
      </c>
      <c r="J151" s="116">
        <f t="shared" si="17"/>
        <v>3.0654977944050588E-2</v>
      </c>
      <c r="K151" s="115">
        <v>17821</v>
      </c>
      <c r="L151" s="116">
        <f t="shared" si="17"/>
        <v>-3.4510781233069721E-2</v>
      </c>
      <c r="M151" s="115" t="s">
        <v>238</v>
      </c>
      <c r="N151" s="116" t="str">
        <f>IFERROR(M151/K151-1,"-")</f>
        <v>-</v>
      </c>
      <c r="O151" s="116" t="str">
        <f>IFERROR(M151/C151-1,"-")</f>
        <v>-</v>
      </c>
    </row>
    <row r="152" spans="1:16" x14ac:dyDescent="0.25">
      <c r="B152" s="114" t="s">
        <v>93</v>
      </c>
      <c r="C152" s="115">
        <v>14947</v>
      </c>
      <c r="D152" s="116">
        <v>-0.17223237525613333</v>
      </c>
      <c r="E152" s="115">
        <v>2984</v>
      </c>
      <c r="F152" s="116">
        <f t="shared" si="17"/>
        <v>-0.80036127651033651</v>
      </c>
      <c r="G152" s="115">
        <v>13995</v>
      </c>
      <c r="H152" s="116">
        <f t="shared" si="17"/>
        <v>3.6900134048257369</v>
      </c>
      <c r="I152" s="115">
        <v>14767</v>
      </c>
      <c r="J152" s="116">
        <f t="shared" si="17"/>
        <v>5.5162558056448763E-2</v>
      </c>
      <c r="K152" s="115">
        <v>16418</v>
      </c>
      <c r="L152" s="116">
        <f t="shared" si="17"/>
        <v>0.1118033452969458</v>
      </c>
      <c r="M152" s="115" t="s">
        <v>238</v>
      </c>
      <c r="N152" s="116" t="str">
        <f>IFERROR(M152/K152-1,"-")</f>
        <v>-</v>
      </c>
      <c r="O152" s="116" t="str">
        <f>IFERROR(M152/C152-1,"-")</f>
        <v>-</v>
      </c>
    </row>
    <row r="153" spans="1:16" ht="15.75" x14ac:dyDescent="0.25">
      <c r="B153" s="117" t="s">
        <v>30</v>
      </c>
      <c r="C153" s="118">
        <v>201016</v>
      </c>
      <c r="D153" s="119">
        <v>-9.485685467530014E-2</v>
      </c>
      <c r="E153" s="118">
        <v>57141</v>
      </c>
      <c r="F153" s="119">
        <f t="shared" si="17"/>
        <v>-0.71573904564810764</v>
      </c>
      <c r="G153" s="118">
        <v>103865</v>
      </c>
      <c r="H153" s="119">
        <f t="shared" si="17"/>
        <v>0.81769657513869198</v>
      </c>
      <c r="I153" s="118">
        <v>169299</v>
      </c>
      <c r="J153" s="119">
        <f t="shared" si="17"/>
        <v>0.62999085351176998</v>
      </c>
      <c r="K153" s="118">
        <v>182538</v>
      </c>
      <c r="L153" s="119">
        <f t="shared" si="17"/>
        <v>7.819892616022539E-2</v>
      </c>
      <c r="M153" s="118">
        <v>149978</v>
      </c>
      <c r="N153" s="119">
        <v>1.1321721656922801E-2</v>
      </c>
      <c r="O153" s="119">
        <v>-0.10915624721570494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245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4095</v>
      </c>
      <c r="D163" s="116">
        <v>0.14481409001956957</v>
      </c>
      <c r="E163" s="115">
        <v>4457</v>
      </c>
      <c r="F163" s="116">
        <f t="shared" ref="F163:L175" si="20">IFERROR(E163/C163-1,"-")</f>
        <v>8.8400488400488308E-2</v>
      </c>
      <c r="G163" s="115">
        <v>1623</v>
      </c>
      <c r="H163" s="116">
        <f t="shared" si="20"/>
        <v>-0.63585371326004037</v>
      </c>
      <c r="I163" s="115">
        <v>3814</v>
      </c>
      <c r="J163" s="116">
        <f t="shared" si="20"/>
        <v>1.349969192852742</v>
      </c>
      <c r="K163" s="115">
        <v>4809</v>
      </c>
      <c r="L163" s="116">
        <f t="shared" si="20"/>
        <v>0.26088096486628221</v>
      </c>
      <c r="M163" s="115">
        <v>5263</v>
      </c>
      <c r="N163" s="116">
        <f t="shared" ref="N163:N169" si="21">IFERROR(M163/K163-1,"-")</f>
        <v>9.4406321480557276E-2</v>
      </c>
      <c r="O163" s="116">
        <f>M163/C163-1</f>
        <v>0.28522588522588532</v>
      </c>
    </row>
    <row r="164" spans="2:15" x14ac:dyDescent="0.25">
      <c r="B164" s="114" t="s">
        <v>73</v>
      </c>
      <c r="C164" s="115">
        <v>5215</v>
      </c>
      <c r="D164" s="116">
        <v>7.5923251495770616E-2</v>
      </c>
      <c r="E164" s="115">
        <v>6362</v>
      </c>
      <c r="F164" s="116">
        <f t="shared" si="20"/>
        <v>0.21994247363374875</v>
      </c>
      <c r="G164" s="115">
        <v>3174</v>
      </c>
      <c r="H164" s="116">
        <f t="shared" si="20"/>
        <v>-0.50110028292989628</v>
      </c>
      <c r="I164" s="115">
        <v>6284</v>
      </c>
      <c r="J164" s="116">
        <f t="shared" si="20"/>
        <v>0.9798361688720858</v>
      </c>
      <c r="K164" s="115">
        <v>6631</v>
      </c>
      <c r="L164" s="116">
        <f t="shared" si="20"/>
        <v>5.5219605346912726E-2</v>
      </c>
      <c r="M164" s="115">
        <v>6481</v>
      </c>
      <c r="N164" s="116">
        <f t="shared" si="21"/>
        <v>-2.262102247021569E-2</v>
      </c>
      <c r="O164" s="116">
        <f>IFERROR(M164/C164-1,"-")</f>
        <v>0.24276126558005751</v>
      </c>
    </row>
    <row r="165" spans="2:15" x14ac:dyDescent="0.25">
      <c r="B165" s="114" t="s">
        <v>75</v>
      </c>
      <c r="C165" s="115">
        <v>4327</v>
      </c>
      <c r="D165" s="116">
        <v>3.8646183389342337E-2</v>
      </c>
      <c r="E165" s="115">
        <v>2039</v>
      </c>
      <c r="F165" s="116">
        <f t="shared" si="20"/>
        <v>-0.52877282181650109</v>
      </c>
      <c r="G165" s="115">
        <v>2205</v>
      </c>
      <c r="H165" s="116">
        <f t="shared" si="20"/>
        <v>8.1412457086807333E-2</v>
      </c>
      <c r="I165" s="115">
        <v>4959</v>
      </c>
      <c r="J165" s="116">
        <f t="shared" si="20"/>
        <v>1.2489795918367346</v>
      </c>
      <c r="K165" s="115">
        <v>4887</v>
      </c>
      <c r="L165" s="116">
        <f t="shared" si="20"/>
        <v>-1.4519056261342977E-2</v>
      </c>
      <c r="M165" s="115">
        <v>5899</v>
      </c>
      <c r="N165" s="116">
        <f t="shared" si="21"/>
        <v>0.20708000818498062</v>
      </c>
      <c r="O165" s="116">
        <f t="shared" ref="O165:O169" si="22">IFERROR(M165/C165-1,"-")</f>
        <v>0.36330020799630236</v>
      </c>
    </row>
    <row r="166" spans="2:15" x14ac:dyDescent="0.25">
      <c r="B166" s="114" t="s">
        <v>77</v>
      </c>
      <c r="C166" s="115">
        <v>5054</v>
      </c>
      <c r="D166" s="116">
        <v>-0.11674239776301998</v>
      </c>
      <c r="E166" s="115">
        <v>0</v>
      </c>
      <c r="F166" s="116">
        <f t="shared" si="20"/>
        <v>-1</v>
      </c>
      <c r="G166" s="115">
        <v>1871</v>
      </c>
      <c r="H166" s="116" t="str">
        <f t="shared" si="20"/>
        <v>-</v>
      </c>
      <c r="I166" s="115">
        <v>6947</v>
      </c>
      <c r="J166" s="116">
        <f t="shared" si="20"/>
        <v>2.712987707108498</v>
      </c>
      <c r="K166" s="115">
        <v>7486</v>
      </c>
      <c r="L166" s="116">
        <f t="shared" si="20"/>
        <v>7.758744781920246E-2</v>
      </c>
      <c r="M166" s="115">
        <v>6246</v>
      </c>
      <c r="N166" s="116">
        <f t="shared" si="21"/>
        <v>-0.16564253272775853</v>
      </c>
      <c r="O166" s="116">
        <f t="shared" si="22"/>
        <v>0.23585278986941027</v>
      </c>
    </row>
    <row r="167" spans="2:15" x14ac:dyDescent="0.25">
      <c r="B167" s="114" t="s">
        <v>79</v>
      </c>
      <c r="C167" s="115">
        <v>4962</v>
      </c>
      <c r="D167" s="116">
        <v>0.30202046706901076</v>
      </c>
      <c r="E167" s="115">
        <v>0</v>
      </c>
      <c r="F167" s="116">
        <f t="shared" si="20"/>
        <v>-1</v>
      </c>
      <c r="G167" s="115">
        <v>3458</v>
      </c>
      <c r="H167" s="116" t="str">
        <f t="shared" si="20"/>
        <v>-</v>
      </c>
      <c r="I167" s="115">
        <v>5457</v>
      </c>
      <c r="J167" s="116">
        <f t="shared" si="20"/>
        <v>0.57807981492192018</v>
      </c>
      <c r="K167" s="115">
        <v>5008</v>
      </c>
      <c r="L167" s="116">
        <f t="shared" si="20"/>
        <v>-8.2279640828293976E-2</v>
      </c>
      <c r="M167" s="115">
        <v>4557</v>
      </c>
      <c r="N167" s="116">
        <f t="shared" si="21"/>
        <v>-9.0055910543131001E-2</v>
      </c>
      <c r="O167" s="116">
        <f t="shared" si="22"/>
        <v>-8.1620314389359128E-2</v>
      </c>
    </row>
    <row r="168" spans="2:15" x14ac:dyDescent="0.25">
      <c r="B168" s="114" t="s">
        <v>81</v>
      </c>
      <c r="C168" s="115">
        <v>3565</v>
      </c>
      <c r="D168" s="116">
        <v>0.41805887032617339</v>
      </c>
      <c r="E168" s="115">
        <v>0</v>
      </c>
      <c r="F168" s="116">
        <f t="shared" si="20"/>
        <v>-1</v>
      </c>
      <c r="G168" s="115">
        <v>2938</v>
      </c>
      <c r="H168" s="116" t="str">
        <f t="shared" si="20"/>
        <v>-</v>
      </c>
      <c r="I168" s="115">
        <v>4071</v>
      </c>
      <c r="J168" s="116">
        <f t="shared" si="20"/>
        <v>0.38563648740639889</v>
      </c>
      <c r="K168" s="115">
        <v>3979</v>
      </c>
      <c r="L168" s="116">
        <f t="shared" si="20"/>
        <v>-2.2598870056497189E-2</v>
      </c>
      <c r="M168" s="115">
        <v>3362</v>
      </c>
      <c r="N168" s="116">
        <f t="shared" si="21"/>
        <v>-0.15506408645388292</v>
      </c>
      <c r="O168" s="116">
        <f t="shared" si="22"/>
        <v>-5.6942496493688655E-2</v>
      </c>
    </row>
    <row r="169" spans="2:15" x14ac:dyDescent="0.25">
      <c r="B169" s="114" t="s">
        <v>83</v>
      </c>
      <c r="C169" s="115">
        <v>4025</v>
      </c>
      <c r="D169" s="116">
        <v>6.0606060606060552E-2</v>
      </c>
      <c r="E169" s="115">
        <v>0</v>
      </c>
      <c r="F169" s="116">
        <f t="shared" si="20"/>
        <v>-1</v>
      </c>
      <c r="G169" s="115">
        <v>4549</v>
      </c>
      <c r="H169" s="116" t="str">
        <f t="shared" si="20"/>
        <v>-</v>
      </c>
      <c r="I169" s="115">
        <v>5091</v>
      </c>
      <c r="J169" s="116">
        <f t="shared" si="20"/>
        <v>0.11914706528907448</v>
      </c>
      <c r="K169" s="115">
        <v>5154</v>
      </c>
      <c r="L169" s="116">
        <f t="shared" si="20"/>
        <v>1.2374779021803173E-2</v>
      </c>
      <c r="M169" s="115">
        <v>4329</v>
      </c>
      <c r="N169" s="116">
        <f t="shared" si="21"/>
        <v>-0.16006984866123397</v>
      </c>
      <c r="O169" s="116">
        <f t="shared" si="22"/>
        <v>7.5527950310559033E-2</v>
      </c>
    </row>
    <row r="170" spans="2:15" x14ac:dyDescent="0.25">
      <c r="B170" s="114" t="s">
        <v>85</v>
      </c>
      <c r="C170" s="115">
        <v>5358</v>
      </c>
      <c r="D170" s="116">
        <v>0.23570110701107017</v>
      </c>
      <c r="E170" s="115">
        <v>2080</v>
      </c>
      <c r="F170" s="116">
        <f t="shared" si="20"/>
        <v>-0.61179544606196345</v>
      </c>
      <c r="G170" s="115">
        <v>5301</v>
      </c>
      <c r="H170" s="116">
        <f t="shared" si="20"/>
        <v>1.5485576923076922</v>
      </c>
      <c r="I170" s="115">
        <v>6066</v>
      </c>
      <c r="J170" s="116">
        <f t="shared" si="20"/>
        <v>0.14431239388794559</v>
      </c>
      <c r="K170" s="115">
        <v>6412</v>
      </c>
      <c r="L170" s="116">
        <f t="shared" si="20"/>
        <v>5.7039235080778017E-2</v>
      </c>
      <c r="M170" s="115">
        <v>5757</v>
      </c>
      <c r="N170" s="116">
        <f>IFERROR(M170/K170-1,"-")</f>
        <v>-0.10215221459762946</v>
      </c>
      <c r="O170" s="116">
        <f>IFERROR(M170/C170-1,"-")</f>
        <v>7.4468085106383031E-2</v>
      </c>
    </row>
    <row r="171" spans="2:15" x14ac:dyDescent="0.25">
      <c r="B171" s="114" t="s">
        <v>87</v>
      </c>
      <c r="C171" s="115">
        <v>3284</v>
      </c>
      <c r="D171" s="116">
        <v>1.7348203221809078E-2</v>
      </c>
      <c r="E171" s="115">
        <v>757</v>
      </c>
      <c r="F171" s="116">
        <f t="shared" si="20"/>
        <v>-0.76948842874543244</v>
      </c>
      <c r="G171" s="115">
        <v>2945</v>
      </c>
      <c r="H171" s="116">
        <f t="shared" si="20"/>
        <v>2.890356671070013</v>
      </c>
      <c r="I171" s="115">
        <v>4266</v>
      </c>
      <c r="J171" s="116">
        <f t="shared" si="20"/>
        <v>0.44855687606112049</v>
      </c>
      <c r="K171" s="115">
        <v>4861</v>
      </c>
      <c r="L171" s="116">
        <f t="shared" si="20"/>
        <v>0.1394749179559307</v>
      </c>
      <c r="M171" s="115">
        <v>3048</v>
      </c>
      <c r="N171" s="116">
        <f t="shared" ref="N171:N174" si="23">IFERROR(M171/K171-1,"-")</f>
        <v>-0.372968524994857</v>
      </c>
      <c r="O171" s="116">
        <f t="shared" ref="O171:O174" si="24">IFERROR(M171/C171-1,"-")</f>
        <v>-7.1863580998781984E-2</v>
      </c>
    </row>
    <row r="172" spans="2:15" x14ac:dyDescent="0.25">
      <c r="B172" s="114" t="s">
        <v>89</v>
      </c>
      <c r="C172" s="115">
        <v>5000</v>
      </c>
      <c r="D172" s="116">
        <v>6.2386798148521549E-3</v>
      </c>
      <c r="E172" s="115">
        <v>2073</v>
      </c>
      <c r="F172" s="116">
        <f t="shared" si="20"/>
        <v>-0.58539999999999992</v>
      </c>
      <c r="G172" s="115">
        <v>5210</v>
      </c>
      <c r="H172" s="116">
        <f t="shared" si="20"/>
        <v>1.513265798359865</v>
      </c>
      <c r="I172" s="115">
        <v>6721</v>
      </c>
      <c r="J172" s="116">
        <f t="shared" si="20"/>
        <v>0.29001919385796548</v>
      </c>
      <c r="K172" s="115">
        <v>6991</v>
      </c>
      <c r="L172" s="116">
        <f t="shared" si="20"/>
        <v>4.0172593364082632E-2</v>
      </c>
      <c r="M172" s="115">
        <v>5267</v>
      </c>
      <c r="N172" s="116">
        <f t="shared" si="23"/>
        <v>-0.24660277499642402</v>
      </c>
      <c r="O172" s="116">
        <f t="shared" si="24"/>
        <v>5.3399999999999892E-2</v>
      </c>
    </row>
    <row r="173" spans="2:15" x14ac:dyDescent="0.25">
      <c r="B173" s="114" t="s">
        <v>91</v>
      </c>
      <c r="C173" s="115">
        <v>3876</v>
      </c>
      <c r="D173" s="116">
        <v>0.48221797323135762</v>
      </c>
      <c r="E173" s="115">
        <v>538</v>
      </c>
      <c r="F173" s="116">
        <f t="shared" si="20"/>
        <v>-0.86119711042311664</v>
      </c>
      <c r="G173" s="115">
        <v>3964</v>
      </c>
      <c r="H173" s="116">
        <f t="shared" si="20"/>
        <v>6.3680297397769516</v>
      </c>
      <c r="I173" s="115">
        <v>3923</v>
      </c>
      <c r="J173" s="116">
        <f t="shared" si="20"/>
        <v>-1.034308779011095E-2</v>
      </c>
      <c r="K173" s="115">
        <v>4443</v>
      </c>
      <c r="L173" s="116">
        <f t="shared" si="20"/>
        <v>0.1325516186591893</v>
      </c>
      <c r="M173" s="115" t="s">
        <v>238</v>
      </c>
      <c r="N173" s="116" t="str">
        <f t="shared" si="23"/>
        <v>-</v>
      </c>
      <c r="O173" s="116" t="str">
        <f t="shared" si="24"/>
        <v>-</v>
      </c>
    </row>
    <row r="174" spans="2:15" x14ac:dyDescent="0.25">
      <c r="B174" s="114" t="s">
        <v>93</v>
      </c>
      <c r="C174" s="115">
        <v>3810</v>
      </c>
      <c r="D174" s="116">
        <v>6.872370266479666E-2</v>
      </c>
      <c r="E174" s="115">
        <v>1485</v>
      </c>
      <c r="F174" s="116">
        <f t="shared" si="20"/>
        <v>-0.61023622047244097</v>
      </c>
      <c r="G174" s="115">
        <v>5209</v>
      </c>
      <c r="H174" s="116">
        <f t="shared" si="20"/>
        <v>2.5077441077441076</v>
      </c>
      <c r="I174" s="115">
        <v>5577</v>
      </c>
      <c r="J174" s="116">
        <f t="shared" si="20"/>
        <v>7.0646957189479664E-2</v>
      </c>
      <c r="K174" s="115">
        <v>4673</v>
      </c>
      <c r="L174" s="116">
        <f t="shared" si="20"/>
        <v>-0.16209431594046975</v>
      </c>
      <c r="M174" s="115" t="s">
        <v>238</v>
      </c>
      <c r="N174" s="116" t="str">
        <f t="shared" si="23"/>
        <v>-</v>
      </c>
      <c r="O174" s="116" t="str">
        <f t="shared" si="24"/>
        <v>-</v>
      </c>
    </row>
    <row r="175" spans="2:15" ht="15.75" x14ac:dyDescent="0.25">
      <c r="B175" s="117" t="s">
        <v>30</v>
      </c>
      <c r="C175" s="118">
        <v>52571</v>
      </c>
      <c r="D175" s="119">
        <v>0.11509173825432173</v>
      </c>
      <c r="E175" s="118">
        <v>20504</v>
      </c>
      <c r="F175" s="119">
        <f t="shared" si="20"/>
        <v>-0.60997508131859768</v>
      </c>
      <c r="G175" s="118">
        <v>42447</v>
      </c>
      <c r="H175" s="119">
        <f t="shared" si="20"/>
        <v>1.0701814280140463</v>
      </c>
      <c r="I175" s="118">
        <v>63176</v>
      </c>
      <c r="J175" s="119">
        <f t="shared" si="20"/>
        <v>0.48835017786887169</v>
      </c>
      <c r="K175" s="118">
        <v>65334</v>
      </c>
      <c r="L175" s="119">
        <f t="shared" si="20"/>
        <v>3.415854121818418E-2</v>
      </c>
      <c r="M175" s="118">
        <v>50209</v>
      </c>
      <c r="N175" s="119">
        <v>-0.10688747376285179</v>
      </c>
      <c r="O175" s="119">
        <v>0.11861423638186475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246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6142</v>
      </c>
      <c r="D185" s="116">
        <v>-8.8752622236566436E-3</v>
      </c>
      <c r="E185" s="115">
        <v>6472</v>
      </c>
      <c r="F185" s="116">
        <f t="shared" ref="F185:L197" si="25">IFERROR(E185/C185-1,"-")</f>
        <v>5.372842722240323E-2</v>
      </c>
      <c r="G185" s="115">
        <v>562</v>
      </c>
      <c r="H185" s="116">
        <f t="shared" si="25"/>
        <v>-0.91316440049443759</v>
      </c>
      <c r="I185" s="115">
        <v>6894</v>
      </c>
      <c r="J185" s="116">
        <f t="shared" si="25"/>
        <v>11.266903914590747</v>
      </c>
      <c r="K185" s="115">
        <v>6261</v>
      </c>
      <c r="L185" s="116">
        <f t="shared" si="25"/>
        <v>-9.1818973020017403E-2</v>
      </c>
      <c r="M185" s="115">
        <v>6378</v>
      </c>
      <c r="N185" s="116">
        <f t="shared" ref="N185:N196" si="26">IFERROR(M185/K185-1,"-")</f>
        <v>1.8687110685194019E-2</v>
      </c>
      <c r="O185" s="116">
        <f>M185/C185-1</f>
        <v>3.8423966134809584E-2</v>
      </c>
    </row>
    <row r="186" spans="1:16" x14ac:dyDescent="0.25">
      <c r="B186" s="114" t="s">
        <v>73</v>
      </c>
      <c r="C186" s="115">
        <v>5341</v>
      </c>
      <c r="D186" s="116">
        <v>-0.18928354584092288</v>
      </c>
      <c r="E186" s="115">
        <v>6909</v>
      </c>
      <c r="F186" s="116">
        <f t="shared" si="25"/>
        <v>0.29357798165137616</v>
      </c>
      <c r="G186" s="115">
        <v>249</v>
      </c>
      <c r="H186" s="116">
        <f t="shared" si="25"/>
        <v>-0.96396005210594882</v>
      </c>
      <c r="I186" s="115">
        <v>8112</v>
      </c>
      <c r="J186" s="116">
        <f t="shared" si="25"/>
        <v>31.578313253012048</v>
      </c>
      <c r="K186" s="115">
        <v>7362</v>
      </c>
      <c r="L186" s="116">
        <f t="shared" si="25"/>
        <v>-9.2455621301775093E-2</v>
      </c>
      <c r="M186" s="115">
        <v>6913</v>
      </c>
      <c r="N186" s="116">
        <f t="shared" si="26"/>
        <v>-6.0988861722358068E-2</v>
      </c>
      <c r="O186" s="116">
        <f>IFERROR(M186/C186-1,"-")</f>
        <v>0.29432690507395609</v>
      </c>
    </row>
    <row r="187" spans="1:16" x14ac:dyDescent="0.25">
      <c r="B187" s="114" t="s">
        <v>75</v>
      </c>
      <c r="C187" s="115">
        <v>7606</v>
      </c>
      <c r="D187" s="116">
        <v>0.18621334996880856</v>
      </c>
      <c r="E187" s="115">
        <v>2495</v>
      </c>
      <c r="F187" s="116">
        <f t="shared" si="25"/>
        <v>-0.67196949776492243</v>
      </c>
      <c r="G187" s="115">
        <v>303</v>
      </c>
      <c r="H187" s="116">
        <f t="shared" si="25"/>
        <v>-0.87855711422845695</v>
      </c>
      <c r="I187" s="115">
        <v>7378</v>
      </c>
      <c r="J187" s="116">
        <f t="shared" si="25"/>
        <v>23.349834983498351</v>
      </c>
      <c r="K187" s="115">
        <v>6069</v>
      </c>
      <c r="L187" s="116">
        <f t="shared" si="25"/>
        <v>-0.17741935483870963</v>
      </c>
      <c r="M187" s="115">
        <v>7454</v>
      </c>
      <c r="N187" s="116">
        <f t="shared" si="26"/>
        <v>0.22820893063107595</v>
      </c>
      <c r="O187" s="116">
        <f t="shared" ref="O187:O196" si="27">IFERROR(M187/C187-1,"-")</f>
        <v>-1.9984222981856425E-2</v>
      </c>
    </row>
    <row r="188" spans="1:16" x14ac:dyDescent="0.25">
      <c r="B188" s="114" t="s">
        <v>77</v>
      </c>
      <c r="C188" s="115">
        <v>6786</v>
      </c>
      <c r="D188" s="116">
        <v>-8.0861438439658651E-2</v>
      </c>
      <c r="E188" s="115">
        <v>0</v>
      </c>
      <c r="F188" s="116">
        <f t="shared" si="25"/>
        <v>-1</v>
      </c>
      <c r="G188" s="115">
        <v>798</v>
      </c>
      <c r="H188" s="116" t="str">
        <f t="shared" si="25"/>
        <v>-</v>
      </c>
      <c r="I188" s="115">
        <v>8738</v>
      </c>
      <c r="J188" s="116">
        <f t="shared" si="25"/>
        <v>9.9498746867167913</v>
      </c>
      <c r="K188" s="115">
        <v>6859</v>
      </c>
      <c r="L188" s="116">
        <f t="shared" si="25"/>
        <v>-0.21503776607919434</v>
      </c>
      <c r="M188" s="115">
        <v>7570</v>
      </c>
      <c r="N188" s="116">
        <f t="shared" si="26"/>
        <v>0.10365942557224095</v>
      </c>
      <c r="O188" s="116">
        <f t="shared" si="27"/>
        <v>0.11553197760094314</v>
      </c>
    </row>
    <row r="189" spans="1:16" x14ac:dyDescent="0.25">
      <c r="B189" s="114" t="s">
        <v>79</v>
      </c>
      <c r="C189" s="115">
        <v>4786</v>
      </c>
      <c r="D189" s="116">
        <v>1.4412886816447701E-2</v>
      </c>
      <c r="E189" s="115">
        <v>0</v>
      </c>
      <c r="F189" s="116">
        <f t="shared" si="25"/>
        <v>-1</v>
      </c>
      <c r="G189" s="115">
        <v>2215</v>
      </c>
      <c r="H189" s="116" t="str">
        <f t="shared" si="25"/>
        <v>-</v>
      </c>
      <c r="I189" s="115">
        <v>5742</v>
      </c>
      <c r="J189" s="116">
        <f t="shared" si="25"/>
        <v>1.5923250564334084</v>
      </c>
      <c r="K189" s="115">
        <v>6343</v>
      </c>
      <c r="L189" s="116">
        <f t="shared" si="25"/>
        <v>0.10466736328805304</v>
      </c>
      <c r="M189" s="115">
        <v>5806</v>
      </c>
      <c r="N189" s="116">
        <f t="shared" si="26"/>
        <v>-8.4660255399653161E-2</v>
      </c>
      <c r="O189" s="116">
        <f t="shared" si="27"/>
        <v>0.21312160468031749</v>
      </c>
    </row>
    <row r="190" spans="1:16" x14ac:dyDescent="0.25">
      <c r="B190" s="114" t="s">
        <v>120</v>
      </c>
      <c r="C190" s="115">
        <v>5150</v>
      </c>
      <c r="D190" s="116">
        <v>0.1549674814980937</v>
      </c>
      <c r="E190" s="115">
        <v>0</v>
      </c>
      <c r="F190" s="116">
        <f t="shared" si="25"/>
        <v>-1</v>
      </c>
      <c r="G190" s="115">
        <v>3358</v>
      </c>
      <c r="H190" s="116" t="str">
        <f t="shared" si="25"/>
        <v>-</v>
      </c>
      <c r="I190" s="115">
        <v>4830</v>
      </c>
      <c r="J190" s="116">
        <f t="shared" si="25"/>
        <v>0.43835616438356162</v>
      </c>
      <c r="K190" s="115">
        <v>5029</v>
      </c>
      <c r="L190" s="116">
        <f t="shared" si="25"/>
        <v>4.1200828157349934E-2</v>
      </c>
      <c r="M190" s="115">
        <v>5288</v>
      </c>
      <c r="N190" s="116">
        <f t="shared" si="26"/>
        <v>5.1501292503479901E-2</v>
      </c>
      <c r="O190" s="116">
        <f t="shared" si="27"/>
        <v>2.6796116504854472E-2</v>
      </c>
    </row>
    <row r="191" spans="1:16" x14ac:dyDescent="0.25">
      <c r="B191" s="114" t="s">
        <v>83</v>
      </c>
      <c r="C191" s="115">
        <v>6310</v>
      </c>
      <c r="D191" s="116">
        <v>-1.8662519440124425E-2</v>
      </c>
      <c r="E191" s="115">
        <v>0</v>
      </c>
      <c r="F191" s="116">
        <f t="shared" si="25"/>
        <v>-1</v>
      </c>
      <c r="G191" s="115">
        <v>5182</v>
      </c>
      <c r="H191" s="116" t="str">
        <f t="shared" si="25"/>
        <v>-</v>
      </c>
      <c r="I191" s="115">
        <v>7856</v>
      </c>
      <c r="J191" s="116">
        <f t="shared" si="25"/>
        <v>0.51601698186028555</v>
      </c>
      <c r="K191" s="115">
        <v>8079</v>
      </c>
      <c r="L191" s="116">
        <f t="shared" si="25"/>
        <v>2.8385947046843274E-2</v>
      </c>
      <c r="M191" s="115">
        <v>8019</v>
      </c>
      <c r="N191" s="116">
        <f t="shared" si="26"/>
        <v>-7.4266617155588355E-3</v>
      </c>
      <c r="O191" s="116">
        <f t="shared" si="27"/>
        <v>0.27083993660855787</v>
      </c>
    </row>
    <row r="192" spans="1:16" x14ac:dyDescent="0.25">
      <c r="B192" s="114" t="s">
        <v>85</v>
      </c>
      <c r="C192" s="115">
        <v>5295</v>
      </c>
      <c r="D192" s="116">
        <v>-1.3231457323891194E-2</v>
      </c>
      <c r="E192" s="115">
        <v>2693</v>
      </c>
      <c r="F192" s="116">
        <f t="shared" si="25"/>
        <v>-0.49140698772426816</v>
      </c>
      <c r="G192" s="115">
        <v>6106</v>
      </c>
      <c r="H192" s="116">
        <f t="shared" si="25"/>
        <v>1.267359821760119</v>
      </c>
      <c r="I192" s="115">
        <v>5565</v>
      </c>
      <c r="J192" s="116">
        <f t="shared" si="25"/>
        <v>-8.8601375696036655E-2</v>
      </c>
      <c r="K192" s="115">
        <v>5971</v>
      </c>
      <c r="L192" s="116">
        <f t="shared" si="25"/>
        <v>7.2955974842767279E-2</v>
      </c>
      <c r="M192" s="115">
        <v>6230</v>
      </c>
      <c r="N192" s="116">
        <f t="shared" si="26"/>
        <v>4.3376318874560393E-2</v>
      </c>
      <c r="O192" s="116">
        <f t="shared" si="27"/>
        <v>0.17658168083097259</v>
      </c>
    </row>
    <row r="193" spans="2:16" x14ac:dyDescent="0.25">
      <c r="B193" s="114" t="s">
        <v>87</v>
      </c>
      <c r="C193" s="115">
        <v>4578</v>
      </c>
      <c r="D193" s="116">
        <v>-2.1795989537924942E-3</v>
      </c>
      <c r="E193" s="115">
        <v>3745</v>
      </c>
      <c r="F193" s="116">
        <f t="shared" si="25"/>
        <v>-0.18195718654434245</v>
      </c>
      <c r="G193" s="115">
        <v>6568</v>
      </c>
      <c r="H193" s="116">
        <f t="shared" si="25"/>
        <v>0.75380507343124159</v>
      </c>
      <c r="I193" s="115">
        <v>5560</v>
      </c>
      <c r="J193" s="116">
        <f t="shared" si="25"/>
        <v>-0.15347137637028019</v>
      </c>
      <c r="K193" s="115">
        <v>5596</v>
      </c>
      <c r="L193" s="116">
        <f t="shared" si="25"/>
        <v>6.4748201438848962E-3</v>
      </c>
      <c r="M193" s="115">
        <v>5752</v>
      </c>
      <c r="N193" s="116">
        <f t="shared" si="26"/>
        <v>2.7877055039313703E-2</v>
      </c>
      <c r="O193" s="116">
        <f t="shared" si="27"/>
        <v>0.25644386194844904</v>
      </c>
    </row>
    <row r="194" spans="2:16" x14ac:dyDescent="0.25">
      <c r="B194" s="114" t="s">
        <v>89</v>
      </c>
      <c r="C194" s="115">
        <v>5874</v>
      </c>
      <c r="D194" s="116">
        <v>-0.12</v>
      </c>
      <c r="E194" s="115">
        <v>1910</v>
      </c>
      <c r="F194" s="116">
        <f t="shared" si="25"/>
        <v>-0.67483827034388832</v>
      </c>
      <c r="G194" s="115">
        <v>8811</v>
      </c>
      <c r="H194" s="116">
        <f t="shared" si="25"/>
        <v>3.6130890052356017</v>
      </c>
      <c r="I194" s="115">
        <v>7815</v>
      </c>
      <c r="J194" s="116">
        <f t="shared" si="25"/>
        <v>-0.11304051753489952</v>
      </c>
      <c r="K194" s="115">
        <v>7759</v>
      </c>
      <c r="L194" s="116">
        <f t="shared" si="25"/>
        <v>-7.1657069737683932E-3</v>
      </c>
      <c r="M194" s="115">
        <v>7467</v>
      </c>
      <c r="N194" s="116">
        <f t="shared" si="26"/>
        <v>-3.7633715685010949E-2</v>
      </c>
      <c r="O194" s="116">
        <f t="shared" si="27"/>
        <v>0.27119509703779365</v>
      </c>
    </row>
    <row r="195" spans="2:16" x14ac:dyDescent="0.25">
      <c r="B195" s="114" t="s">
        <v>91</v>
      </c>
      <c r="C195" s="115">
        <v>5950</v>
      </c>
      <c r="D195" s="116">
        <v>3.4243003650269443E-2</v>
      </c>
      <c r="E195" s="115">
        <v>1042</v>
      </c>
      <c r="F195" s="116">
        <f t="shared" si="25"/>
        <v>-0.82487394957983196</v>
      </c>
      <c r="G195" s="115">
        <v>9178</v>
      </c>
      <c r="H195" s="116">
        <f t="shared" si="25"/>
        <v>7.8080614203454886</v>
      </c>
      <c r="I195" s="115">
        <v>6968</v>
      </c>
      <c r="J195" s="116">
        <f t="shared" si="25"/>
        <v>-0.24079320113314451</v>
      </c>
      <c r="K195" s="115">
        <v>7155</v>
      </c>
      <c r="L195" s="116">
        <f t="shared" si="25"/>
        <v>2.683696900114807E-2</v>
      </c>
      <c r="M195" s="115" t="s">
        <v>238</v>
      </c>
      <c r="N195" s="116" t="str">
        <f t="shared" si="26"/>
        <v>-</v>
      </c>
      <c r="O195" s="116" t="str">
        <f t="shared" si="27"/>
        <v>-</v>
      </c>
    </row>
    <row r="196" spans="2:16" x14ac:dyDescent="0.25">
      <c r="B196" s="114" t="s">
        <v>93</v>
      </c>
      <c r="C196" s="115">
        <v>6454</v>
      </c>
      <c r="D196" s="116">
        <v>-3.8008645103592142E-2</v>
      </c>
      <c r="E196" s="115">
        <v>1396</v>
      </c>
      <c r="F196" s="116">
        <f t="shared" si="25"/>
        <v>-0.78370003098853425</v>
      </c>
      <c r="G196" s="115">
        <v>8563</v>
      </c>
      <c r="H196" s="116">
        <f t="shared" si="25"/>
        <v>5.1339541547277934</v>
      </c>
      <c r="I196" s="115">
        <v>7335</v>
      </c>
      <c r="J196" s="116">
        <f t="shared" si="25"/>
        <v>-0.14340768422281913</v>
      </c>
      <c r="K196" s="115">
        <v>7743</v>
      </c>
      <c r="L196" s="116">
        <f t="shared" si="25"/>
        <v>5.5623721881390642E-2</v>
      </c>
      <c r="M196" s="115" t="s">
        <v>238</v>
      </c>
      <c r="N196" s="116" t="str">
        <f t="shared" si="26"/>
        <v>-</v>
      </c>
      <c r="O196" s="116" t="str">
        <f t="shared" si="27"/>
        <v>-</v>
      </c>
    </row>
    <row r="197" spans="2:16" ht="15.75" x14ac:dyDescent="0.25">
      <c r="B197" s="117" t="s">
        <v>30</v>
      </c>
      <c r="C197" s="118">
        <v>70272</v>
      </c>
      <c r="D197" s="119">
        <v>-1.4113751788770723E-2</v>
      </c>
      <c r="E197" s="118">
        <v>28980</v>
      </c>
      <c r="F197" s="119">
        <f t="shared" si="25"/>
        <v>-0.58760245901639352</v>
      </c>
      <c r="G197" s="118">
        <v>51893</v>
      </c>
      <c r="H197" s="119">
        <f t="shared" si="25"/>
        <v>0.79064872325741886</v>
      </c>
      <c r="I197" s="118">
        <v>82793</v>
      </c>
      <c r="J197" s="119">
        <f t="shared" si="25"/>
        <v>0.59545603453259588</v>
      </c>
      <c r="K197" s="118">
        <v>80226</v>
      </c>
      <c r="L197" s="119">
        <f t="shared" si="25"/>
        <v>-3.1005036657688501E-2</v>
      </c>
      <c r="M197" s="118">
        <v>66877</v>
      </c>
      <c r="N197" s="119">
        <v>2.3711119275042769E-2</v>
      </c>
      <c r="O197" s="119">
        <v>0.15568189673049004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247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4098</v>
      </c>
      <c r="D207" s="116">
        <v>-7.053753685643005E-2</v>
      </c>
      <c r="E207" s="115">
        <v>4575</v>
      </c>
      <c r="F207" s="116">
        <f t="shared" ref="F207:L219" si="28">IFERROR(E207/C207-1,"-")</f>
        <v>0.11639824304538804</v>
      </c>
      <c r="G207" s="115">
        <v>138</v>
      </c>
      <c r="H207" s="116">
        <f t="shared" si="28"/>
        <v>-0.96983606557377044</v>
      </c>
      <c r="I207" s="115">
        <v>5898</v>
      </c>
      <c r="J207" s="116">
        <f t="shared" si="28"/>
        <v>41.739130434782609</v>
      </c>
      <c r="K207" s="115">
        <v>5387</v>
      </c>
      <c r="L207" s="116">
        <f t="shared" si="28"/>
        <v>-8.663953882672093E-2</v>
      </c>
      <c r="M207" s="115">
        <v>5223</v>
      </c>
      <c r="N207" s="116">
        <f t="shared" ref="N207:N213" si="29">IFERROR(M207/K207-1,"-")</f>
        <v>-3.0443660664562833E-2</v>
      </c>
      <c r="O207" s="116">
        <f>M207/C207-1</f>
        <v>0.27452415812591502</v>
      </c>
    </row>
    <row r="208" spans="2:16" x14ac:dyDescent="0.25">
      <c r="B208" s="114" t="s">
        <v>73</v>
      </c>
      <c r="C208" s="115">
        <v>4714</v>
      </c>
      <c r="D208" s="116">
        <v>-0.15428776462145677</v>
      </c>
      <c r="E208" s="115">
        <v>5653</v>
      </c>
      <c r="F208" s="116">
        <f t="shared" si="28"/>
        <v>0.19919389053882064</v>
      </c>
      <c r="G208" s="115">
        <v>170</v>
      </c>
      <c r="H208" s="116">
        <f t="shared" si="28"/>
        <v>-0.96992747213868746</v>
      </c>
      <c r="I208" s="115">
        <v>6830</v>
      </c>
      <c r="J208" s="116">
        <f t="shared" si="28"/>
        <v>39.176470588235297</v>
      </c>
      <c r="K208" s="115">
        <v>5327</v>
      </c>
      <c r="L208" s="116">
        <f t="shared" si="28"/>
        <v>-0.22005856515373357</v>
      </c>
      <c r="M208" s="115">
        <v>6123</v>
      </c>
      <c r="N208" s="116">
        <f t="shared" si="29"/>
        <v>0.14942744509104555</v>
      </c>
      <c r="O208" s="116">
        <f>IFERROR(M208/C208-1,"-")</f>
        <v>0.29889690284259651</v>
      </c>
    </row>
    <row r="209" spans="2:16" x14ac:dyDescent="0.25">
      <c r="B209" s="114" t="s">
        <v>75</v>
      </c>
      <c r="C209" s="115">
        <v>5393</v>
      </c>
      <c r="D209" s="116">
        <v>0.1462274176408076</v>
      </c>
      <c r="E209" s="115">
        <v>2275</v>
      </c>
      <c r="F209" s="116">
        <f t="shared" si="28"/>
        <v>-0.57815687001668836</v>
      </c>
      <c r="G209" s="115">
        <v>167</v>
      </c>
      <c r="H209" s="116">
        <f t="shared" si="28"/>
        <v>-0.92659340659340661</v>
      </c>
      <c r="I209" s="115">
        <v>6235</v>
      </c>
      <c r="J209" s="116">
        <f t="shared" si="28"/>
        <v>36.335329341317369</v>
      </c>
      <c r="K209" s="115">
        <v>4718</v>
      </c>
      <c r="L209" s="116">
        <f t="shared" si="28"/>
        <v>-0.2433039294306335</v>
      </c>
      <c r="M209" s="115">
        <v>5018</v>
      </c>
      <c r="N209" s="116">
        <f t="shared" si="29"/>
        <v>6.3586265366680772E-2</v>
      </c>
      <c r="O209" s="116">
        <f t="shared" ref="O209:O213" si="30">IFERROR(M209/C209-1,"-")</f>
        <v>-6.9534581865381084E-2</v>
      </c>
    </row>
    <row r="210" spans="2:16" x14ac:dyDescent="0.25">
      <c r="B210" s="114" t="s">
        <v>77</v>
      </c>
      <c r="C210" s="115">
        <v>6633</v>
      </c>
      <c r="D210" s="116">
        <v>-0.12735166425470335</v>
      </c>
      <c r="E210" s="115">
        <v>0</v>
      </c>
      <c r="F210" s="116">
        <f t="shared" si="28"/>
        <v>-1</v>
      </c>
      <c r="G210" s="115">
        <v>228</v>
      </c>
      <c r="H210" s="116" t="str">
        <f t="shared" si="28"/>
        <v>-</v>
      </c>
      <c r="I210" s="115">
        <v>8867</v>
      </c>
      <c r="J210" s="116">
        <f t="shared" si="28"/>
        <v>37.890350877192979</v>
      </c>
      <c r="K210" s="115">
        <v>7779</v>
      </c>
      <c r="L210" s="116">
        <f t="shared" si="28"/>
        <v>-0.12270215405435891</v>
      </c>
      <c r="M210" s="115">
        <v>7219</v>
      </c>
      <c r="N210" s="116">
        <f t="shared" si="29"/>
        <v>-7.198868749196552E-2</v>
      </c>
      <c r="O210" s="116">
        <f t="shared" si="30"/>
        <v>8.8346148047640627E-2</v>
      </c>
    </row>
    <row r="211" spans="2:16" x14ac:dyDescent="0.25">
      <c r="B211" s="114" t="s">
        <v>79</v>
      </c>
      <c r="C211" s="115">
        <v>4622</v>
      </c>
      <c r="D211" s="116">
        <v>-0.22876689471049561</v>
      </c>
      <c r="E211" s="115">
        <v>0</v>
      </c>
      <c r="F211" s="116">
        <f t="shared" si="28"/>
        <v>-1</v>
      </c>
      <c r="G211" s="115">
        <v>740</v>
      </c>
      <c r="H211" s="116" t="str">
        <f t="shared" si="28"/>
        <v>-</v>
      </c>
      <c r="I211" s="115">
        <v>6899</v>
      </c>
      <c r="J211" s="116">
        <f t="shared" si="28"/>
        <v>8.3229729729729733</v>
      </c>
      <c r="K211" s="115">
        <v>5558</v>
      </c>
      <c r="L211" s="116">
        <f t="shared" si="28"/>
        <v>-0.19437599652123494</v>
      </c>
      <c r="M211" s="115">
        <v>6458</v>
      </c>
      <c r="N211" s="116">
        <f t="shared" si="29"/>
        <v>0.16192875134940632</v>
      </c>
      <c r="O211" s="116">
        <f t="shared" si="30"/>
        <v>0.39723063608827358</v>
      </c>
    </row>
    <row r="212" spans="2:16" x14ac:dyDescent="0.25">
      <c r="B212" s="114" t="s">
        <v>81</v>
      </c>
      <c r="C212" s="115">
        <v>3823</v>
      </c>
      <c r="D212" s="116">
        <v>-0.12296398256480845</v>
      </c>
      <c r="E212" s="115">
        <v>0</v>
      </c>
      <c r="F212" s="116">
        <f t="shared" si="28"/>
        <v>-1</v>
      </c>
      <c r="G212" s="115">
        <v>2516</v>
      </c>
      <c r="H212" s="116" t="str">
        <f t="shared" si="28"/>
        <v>-</v>
      </c>
      <c r="I212" s="115">
        <v>5674</v>
      </c>
      <c r="J212" s="116">
        <f t="shared" si="28"/>
        <v>1.25516693163752</v>
      </c>
      <c r="K212" s="115">
        <v>5224</v>
      </c>
      <c r="L212" s="116">
        <f t="shared" si="28"/>
        <v>-7.9309129362002073E-2</v>
      </c>
      <c r="M212" s="115">
        <v>5046</v>
      </c>
      <c r="N212" s="116">
        <f t="shared" si="29"/>
        <v>-3.4073506891271088E-2</v>
      </c>
      <c r="O212" s="116">
        <f t="shared" si="30"/>
        <v>0.31990583311535437</v>
      </c>
    </row>
    <row r="213" spans="2:16" x14ac:dyDescent="0.25">
      <c r="B213" s="114" t="s">
        <v>83</v>
      </c>
      <c r="C213" s="115">
        <v>6279</v>
      </c>
      <c r="D213" s="116">
        <v>3.0865210967000456E-2</v>
      </c>
      <c r="E213" s="115">
        <v>0</v>
      </c>
      <c r="F213" s="116">
        <f t="shared" si="28"/>
        <v>-1</v>
      </c>
      <c r="G213" s="115">
        <v>3643</v>
      </c>
      <c r="H213" s="116" t="str">
        <f t="shared" si="28"/>
        <v>-</v>
      </c>
      <c r="I213" s="115">
        <v>6649</v>
      </c>
      <c r="J213" s="116">
        <f t="shared" si="28"/>
        <v>0.825144111995608</v>
      </c>
      <c r="K213" s="115">
        <v>6648</v>
      </c>
      <c r="L213" s="116">
        <f t="shared" si="28"/>
        <v>-1.5039855617382525E-4</v>
      </c>
      <c r="M213" s="115">
        <v>7014</v>
      </c>
      <c r="N213" s="116">
        <f t="shared" si="29"/>
        <v>5.5054151624548631E-2</v>
      </c>
      <c r="O213" s="116">
        <f t="shared" si="30"/>
        <v>0.11705685618729089</v>
      </c>
    </row>
    <row r="214" spans="2:16" x14ac:dyDescent="0.25">
      <c r="B214" s="114" t="s">
        <v>85</v>
      </c>
      <c r="C214" s="115">
        <v>5759</v>
      </c>
      <c r="D214" s="116">
        <v>-9.5492382597769709E-2</v>
      </c>
      <c r="E214" s="115">
        <v>2493</v>
      </c>
      <c r="F214" s="116">
        <f t="shared" si="28"/>
        <v>-0.56711234589338422</v>
      </c>
      <c r="G214" s="115">
        <v>6493</v>
      </c>
      <c r="H214" s="116">
        <f t="shared" si="28"/>
        <v>1.6044925792218212</v>
      </c>
      <c r="I214" s="115">
        <v>7358</v>
      </c>
      <c r="J214" s="116">
        <f t="shared" si="28"/>
        <v>0.13322039119051277</v>
      </c>
      <c r="K214" s="115">
        <v>7588</v>
      </c>
      <c r="L214" s="116">
        <f t="shared" si="28"/>
        <v>3.1258494156020555E-2</v>
      </c>
      <c r="M214" s="115">
        <v>6567</v>
      </c>
      <c r="N214" s="116">
        <f>IFERROR(M214/K214-1,"-")</f>
        <v>-0.13455455983131259</v>
      </c>
      <c r="O214" s="116">
        <f>IFERROR(M214/C214-1,"-")</f>
        <v>0.1403021357874632</v>
      </c>
    </row>
    <row r="215" spans="2:16" x14ac:dyDescent="0.25">
      <c r="B215" s="114" t="s">
        <v>87</v>
      </c>
      <c r="C215" s="115">
        <v>4487</v>
      </c>
      <c r="D215" s="116">
        <v>-3.8156484458735318E-2</v>
      </c>
      <c r="E215" s="115">
        <v>194</v>
      </c>
      <c r="F215" s="116">
        <f t="shared" si="28"/>
        <v>-0.95676398484510805</v>
      </c>
      <c r="G215" s="115">
        <v>6334</v>
      </c>
      <c r="H215" s="116">
        <f t="shared" si="28"/>
        <v>31.649484536082475</v>
      </c>
      <c r="I215" s="115">
        <v>6059</v>
      </c>
      <c r="J215" s="116">
        <f t="shared" si="28"/>
        <v>-4.3416482475528873E-2</v>
      </c>
      <c r="K215" s="115">
        <v>5713</v>
      </c>
      <c r="L215" s="116">
        <f t="shared" si="28"/>
        <v>-5.7105132860207908E-2</v>
      </c>
      <c r="M215" s="115">
        <v>5429</v>
      </c>
      <c r="N215" s="116">
        <f>IFERROR(M215/K215-1,"-")</f>
        <v>-4.9711185016628745E-2</v>
      </c>
      <c r="O215" s="116">
        <f>IFERROR(M215/C215-1,"-")</f>
        <v>0.20993982616447515</v>
      </c>
    </row>
    <row r="216" spans="2:16" x14ac:dyDescent="0.25">
      <c r="B216" s="114" t="s">
        <v>89</v>
      </c>
      <c r="C216" s="115">
        <v>6463</v>
      </c>
      <c r="D216" s="116">
        <v>-5.2068055148137282E-2</v>
      </c>
      <c r="E216" s="115">
        <v>149</v>
      </c>
      <c r="F216" s="116">
        <f t="shared" si="28"/>
        <v>-0.97694569085563976</v>
      </c>
      <c r="G216" s="115">
        <v>9041</v>
      </c>
      <c r="H216" s="116">
        <f t="shared" si="28"/>
        <v>59.677852348993291</v>
      </c>
      <c r="I216" s="115">
        <v>5618</v>
      </c>
      <c r="J216" s="116">
        <f t="shared" si="28"/>
        <v>-0.37860856099988938</v>
      </c>
      <c r="K216" s="115">
        <v>6665</v>
      </c>
      <c r="L216" s="116">
        <f t="shared" si="28"/>
        <v>0.18636525453898178</v>
      </c>
      <c r="M216" s="115">
        <v>6929</v>
      </c>
      <c r="N216" s="116">
        <f>IFERROR(M216/K216-1,"-")</f>
        <v>3.9609902475618908E-2</v>
      </c>
      <c r="O216" s="116">
        <f>IFERROR(M216/C216-1,"-")</f>
        <v>7.2102738666254051E-2</v>
      </c>
    </row>
    <row r="217" spans="2:16" x14ac:dyDescent="0.25">
      <c r="B217" s="114" t="s">
        <v>91</v>
      </c>
      <c r="C217" s="115">
        <v>4489</v>
      </c>
      <c r="D217" s="116">
        <v>5.1041910559587844E-2</v>
      </c>
      <c r="E217" s="115">
        <v>403</v>
      </c>
      <c r="F217" s="116">
        <f t="shared" si="28"/>
        <v>-0.91022499443083094</v>
      </c>
      <c r="G217" s="115">
        <v>6463</v>
      </c>
      <c r="H217" s="116">
        <f t="shared" si="28"/>
        <v>15.037220843672458</v>
      </c>
      <c r="I217" s="115">
        <v>5119</v>
      </c>
      <c r="J217" s="116">
        <f t="shared" si="28"/>
        <v>-0.20795296302026922</v>
      </c>
      <c r="K217" s="115">
        <v>5073</v>
      </c>
      <c r="L217" s="116">
        <f t="shared" si="28"/>
        <v>-8.9861301035358832E-3</v>
      </c>
      <c r="M217" s="115" t="s">
        <v>238</v>
      </c>
      <c r="N217" s="116" t="str">
        <f>IFERROR(M217/K217-1,"-")</f>
        <v>-</v>
      </c>
      <c r="O217" s="116" t="str">
        <f>IFERROR(M217/C217-1,"-")</f>
        <v>-</v>
      </c>
    </row>
    <row r="218" spans="2:16" x14ac:dyDescent="0.25">
      <c r="B218" s="114" t="s">
        <v>93</v>
      </c>
      <c r="C218" s="115">
        <v>4668</v>
      </c>
      <c r="D218" s="116">
        <v>2.3684210526315752E-2</v>
      </c>
      <c r="E218" s="115">
        <v>414</v>
      </c>
      <c r="F218" s="116">
        <f t="shared" si="28"/>
        <v>-0.91131105398457579</v>
      </c>
      <c r="G218" s="115">
        <v>5617</v>
      </c>
      <c r="H218" s="116">
        <f t="shared" si="28"/>
        <v>12.567632850241546</v>
      </c>
      <c r="I218" s="115">
        <v>4695</v>
      </c>
      <c r="J218" s="116">
        <f t="shared" si="28"/>
        <v>-0.16414456115364073</v>
      </c>
      <c r="K218" s="115">
        <v>5198</v>
      </c>
      <c r="L218" s="116">
        <f t="shared" si="28"/>
        <v>0.1071352502662406</v>
      </c>
      <c r="M218" s="115" t="s">
        <v>238</v>
      </c>
      <c r="N218" s="116" t="str">
        <f>IFERROR(M218/K218-1,"-")</f>
        <v>-</v>
      </c>
      <c r="O218" s="116" t="str">
        <f>IFERROR(M218/C218-1,"-")</f>
        <v>-</v>
      </c>
    </row>
    <row r="219" spans="2:16" ht="15.75" x14ac:dyDescent="0.25">
      <c r="B219" s="117" t="s">
        <v>30</v>
      </c>
      <c r="C219" s="118">
        <v>61428</v>
      </c>
      <c r="D219" s="119">
        <v>-6.0920612110742511E-2</v>
      </c>
      <c r="E219" s="118">
        <v>17078</v>
      </c>
      <c r="F219" s="119">
        <f t="shared" si="28"/>
        <v>-0.72198346031125871</v>
      </c>
      <c r="G219" s="118">
        <v>41550</v>
      </c>
      <c r="H219" s="119">
        <f t="shared" si="28"/>
        <v>1.4329546785337861</v>
      </c>
      <c r="I219" s="118">
        <v>75901</v>
      </c>
      <c r="J219" s="119">
        <f t="shared" si="28"/>
        <v>0.82673886883273173</v>
      </c>
      <c r="K219" s="118">
        <v>70878</v>
      </c>
      <c r="L219" s="119">
        <f t="shared" si="28"/>
        <v>-6.6178311221195996E-2</v>
      </c>
      <c r="M219" s="118">
        <v>61026</v>
      </c>
      <c r="N219" s="119">
        <v>6.9133928424109925E-3</v>
      </c>
      <c r="O219" s="119">
        <v>0.1674924910562261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246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6142</v>
      </c>
      <c r="D229" s="116">
        <v>-8.8752622236566436E-3</v>
      </c>
      <c r="E229" s="115">
        <v>6472</v>
      </c>
      <c r="F229" s="116">
        <f t="shared" ref="F229:L241" si="31">IFERROR(E229/C229-1,"-")</f>
        <v>5.372842722240323E-2</v>
      </c>
      <c r="G229" s="115">
        <v>562</v>
      </c>
      <c r="H229" s="116">
        <f t="shared" si="31"/>
        <v>-0.91316440049443759</v>
      </c>
      <c r="I229" s="115">
        <v>6894</v>
      </c>
      <c r="J229" s="116">
        <f t="shared" si="31"/>
        <v>11.266903914590747</v>
      </c>
      <c r="K229" s="115">
        <v>6261</v>
      </c>
      <c r="L229" s="116">
        <f t="shared" si="31"/>
        <v>-9.1818973020017403E-2</v>
      </c>
      <c r="M229" s="115">
        <v>6378</v>
      </c>
      <c r="N229" s="116">
        <f t="shared" ref="N229:N235" si="32">IFERROR(M229/K229-1,"-")</f>
        <v>1.8687110685194019E-2</v>
      </c>
      <c r="O229" s="116">
        <f>M229/C229-1</f>
        <v>3.8423966134809584E-2</v>
      </c>
    </row>
    <row r="230" spans="2:16" x14ac:dyDescent="0.25">
      <c r="B230" s="114" t="s">
        <v>73</v>
      </c>
      <c r="C230" s="115">
        <v>5341</v>
      </c>
      <c r="D230" s="116">
        <v>-0.18928354584092288</v>
      </c>
      <c r="E230" s="115">
        <v>6909</v>
      </c>
      <c r="F230" s="116">
        <f t="shared" si="31"/>
        <v>0.29357798165137616</v>
      </c>
      <c r="G230" s="115">
        <v>249</v>
      </c>
      <c r="H230" s="116">
        <f t="shared" si="31"/>
        <v>-0.96396005210594882</v>
      </c>
      <c r="I230" s="115">
        <v>8112</v>
      </c>
      <c r="J230" s="116">
        <f t="shared" si="31"/>
        <v>31.578313253012048</v>
      </c>
      <c r="K230" s="115">
        <v>7362</v>
      </c>
      <c r="L230" s="116">
        <f t="shared" si="31"/>
        <v>-9.2455621301775093E-2</v>
      </c>
      <c r="M230" s="115">
        <v>6913</v>
      </c>
      <c r="N230" s="116">
        <f t="shared" si="32"/>
        <v>-6.0988861722358068E-2</v>
      </c>
      <c r="O230" s="116">
        <f>IFERROR(M230/C230-1,"-")</f>
        <v>0.29432690507395609</v>
      </c>
    </row>
    <row r="231" spans="2:16" x14ac:dyDescent="0.25">
      <c r="B231" s="114" t="s">
        <v>75</v>
      </c>
      <c r="C231" s="115">
        <v>7606</v>
      </c>
      <c r="D231" s="116">
        <v>0.18621334996880856</v>
      </c>
      <c r="E231" s="115">
        <v>2495</v>
      </c>
      <c r="F231" s="116">
        <f t="shared" si="31"/>
        <v>-0.67196949776492243</v>
      </c>
      <c r="G231" s="115">
        <v>303</v>
      </c>
      <c r="H231" s="116">
        <f t="shared" si="31"/>
        <v>-0.87855711422845695</v>
      </c>
      <c r="I231" s="115">
        <v>7378</v>
      </c>
      <c r="J231" s="116">
        <f t="shared" si="31"/>
        <v>23.349834983498351</v>
      </c>
      <c r="K231" s="115">
        <v>6069</v>
      </c>
      <c r="L231" s="116">
        <f t="shared" si="31"/>
        <v>-0.17741935483870963</v>
      </c>
      <c r="M231" s="115">
        <v>7454</v>
      </c>
      <c r="N231" s="116">
        <f t="shared" si="32"/>
        <v>0.22820893063107595</v>
      </c>
      <c r="O231" s="116">
        <f t="shared" ref="O231:O235" si="33">IFERROR(M231/C231-1,"-")</f>
        <v>-1.9984222981856425E-2</v>
      </c>
    </row>
    <row r="232" spans="2:16" x14ac:dyDescent="0.25">
      <c r="B232" s="114" t="s">
        <v>77</v>
      </c>
      <c r="C232" s="115">
        <v>6786</v>
      </c>
      <c r="D232" s="116">
        <v>-8.0861438439658651E-2</v>
      </c>
      <c r="E232" s="115">
        <v>0</v>
      </c>
      <c r="F232" s="116">
        <f t="shared" si="31"/>
        <v>-1</v>
      </c>
      <c r="G232" s="115">
        <v>798</v>
      </c>
      <c r="H232" s="116" t="str">
        <f t="shared" si="31"/>
        <v>-</v>
      </c>
      <c r="I232" s="115">
        <v>8738</v>
      </c>
      <c r="J232" s="116">
        <f t="shared" si="31"/>
        <v>9.9498746867167913</v>
      </c>
      <c r="K232" s="115">
        <v>6859</v>
      </c>
      <c r="L232" s="116">
        <f t="shared" si="31"/>
        <v>-0.21503776607919434</v>
      </c>
      <c r="M232" s="115">
        <v>7570</v>
      </c>
      <c r="N232" s="116">
        <f t="shared" si="32"/>
        <v>0.10365942557224095</v>
      </c>
      <c r="O232" s="116">
        <f t="shared" si="33"/>
        <v>0.11553197760094314</v>
      </c>
    </row>
    <row r="233" spans="2:16" x14ac:dyDescent="0.25">
      <c r="B233" s="114" t="s">
        <v>79</v>
      </c>
      <c r="C233" s="115">
        <v>4786</v>
      </c>
      <c r="D233" s="116">
        <v>1.4412886816447701E-2</v>
      </c>
      <c r="E233" s="115">
        <v>0</v>
      </c>
      <c r="F233" s="116">
        <f t="shared" si="31"/>
        <v>-1</v>
      </c>
      <c r="G233" s="115">
        <v>2215</v>
      </c>
      <c r="H233" s="116" t="str">
        <f t="shared" si="31"/>
        <v>-</v>
      </c>
      <c r="I233" s="115">
        <v>5742</v>
      </c>
      <c r="J233" s="116">
        <f t="shared" si="31"/>
        <v>1.5923250564334084</v>
      </c>
      <c r="K233" s="115">
        <v>6343</v>
      </c>
      <c r="L233" s="116">
        <f t="shared" si="31"/>
        <v>0.10466736328805304</v>
      </c>
      <c r="M233" s="115">
        <v>5806</v>
      </c>
      <c r="N233" s="116">
        <f t="shared" si="32"/>
        <v>-8.4660255399653161E-2</v>
      </c>
      <c r="O233" s="116">
        <f t="shared" si="33"/>
        <v>0.21312160468031749</v>
      </c>
    </row>
    <row r="234" spans="2:16" x14ac:dyDescent="0.25">
      <c r="B234" s="114" t="s">
        <v>81</v>
      </c>
      <c r="C234" s="115">
        <v>5150</v>
      </c>
      <c r="D234" s="116">
        <v>0.1549674814980937</v>
      </c>
      <c r="E234" s="115">
        <v>0</v>
      </c>
      <c r="F234" s="116">
        <f t="shared" si="31"/>
        <v>-1</v>
      </c>
      <c r="G234" s="115">
        <v>3358</v>
      </c>
      <c r="H234" s="116" t="str">
        <f t="shared" si="31"/>
        <v>-</v>
      </c>
      <c r="I234" s="115">
        <v>4830</v>
      </c>
      <c r="J234" s="116">
        <f t="shared" si="31"/>
        <v>0.43835616438356162</v>
      </c>
      <c r="K234" s="115">
        <v>5029</v>
      </c>
      <c r="L234" s="116">
        <f t="shared" si="31"/>
        <v>4.1200828157349934E-2</v>
      </c>
      <c r="M234" s="115">
        <v>5288</v>
      </c>
      <c r="N234" s="116">
        <f t="shared" si="32"/>
        <v>5.1501292503479901E-2</v>
      </c>
      <c r="O234" s="116">
        <f t="shared" si="33"/>
        <v>2.6796116504854472E-2</v>
      </c>
    </row>
    <row r="235" spans="2:16" x14ac:dyDescent="0.25">
      <c r="B235" s="114" t="s">
        <v>83</v>
      </c>
      <c r="C235" s="115">
        <v>6310</v>
      </c>
      <c r="D235" s="116">
        <v>-1.8662519440124425E-2</v>
      </c>
      <c r="E235" s="115">
        <v>0</v>
      </c>
      <c r="F235" s="116">
        <f t="shared" si="31"/>
        <v>-1</v>
      </c>
      <c r="G235" s="115">
        <v>5182</v>
      </c>
      <c r="H235" s="116" t="str">
        <f t="shared" si="31"/>
        <v>-</v>
      </c>
      <c r="I235" s="115">
        <v>7856</v>
      </c>
      <c r="J235" s="116">
        <f t="shared" si="31"/>
        <v>0.51601698186028555</v>
      </c>
      <c r="K235" s="115">
        <v>8079</v>
      </c>
      <c r="L235" s="116">
        <f t="shared" si="31"/>
        <v>2.8385947046843274E-2</v>
      </c>
      <c r="M235" s="115">
        <v>8019</v>
      </c>
      <c r="N235" s="116">
        <f t="shared" si="32"/>
        <v>-7.4266617155588355E-3</v>
      </c>
      <c r="O235" s="116">
        <f t="shared" si="33"/>
        <v>0.27083993660855787</v>
      </c>
    </row>
    <row r="236" spans="2:16" x14ac:dyDescent="0.25">
      <c r="B236" s="114" t="s">
        <v>85</v>
      </c>
      <c r="C236" s="115">
        <v>5295</v>
      </c>
      <c r="D236" s="116">
        <v>-1.3231457323891194E-2</v>
      </c>
      <c r="E236" s="115">
        <v>2693</v>
      </c>
      <c r="F236" s="116">
        <f t="shared" si="31"/>
        <v>-0.49140698772426816</v>
      </c>
      <c r="G236" s="115">
        <v>6106</v>
      </c>
      <c r="H236" s="116">
        <f t="shared" si="31"/>
        <v>1.267359821760119</v>
      </c>
      <c r="I236" s="115">
        <v>5565</v>
      </c>
      <c r="J236" s="116">
        <f t="shared" si="31"/>
        <v>-8.8601375696036655E-2</v>
      </c>
      <c r="K236" s="115">
        <v>5971</v>
      </c>
      <c r="L236" s="116">
        <f t="shared" si="31"/>
        <v>7.2955974842767279E-2</v>
      </c>
      <c r="M236" s="115">
        <v>6230</v>
      </c>
      <c r="N236" s="116">
        <f>IFERROR(M236/K236-1,"-")</f>
        <v>4.3376318874560393E-2</v>
      </c>
      <c r="O236" s="116">
        <f>IFERROR(M236/C236-1,"-")</f>
        <v>0.17658168083097259</v>
      </c>
    </row>
    <row r="237" spans="2:16" x14ac:dyDescent="0.25">
      <c r="B237" s="114" t="s">
        <v>87</v>
      </c>
      <c r="C237" s="115">
        <v>4578</v>
      </c>
      <c r="D237" s="116">
        <v>-2.1795989537924942E-3</v>
      </c>
      <c r="E237" s="115">
        <v>3745</v>
      </c>
      <c r="F237" s="116">
        <f t="shared" si="31"/>
        <v>-0.18195718654434245</v>
      </c>
      <c r="G237" s="115">
        <v>6568</v>
      </c>
      <c r="H237" s="116">
        <f t="shared" si="31"/>
        <v>0.75380507343124159</v>
      </c>
      <c r="I237" s="115">
        <v>5560</v>
      </c>
      <c r="J237" s="116">
        <f t="shared" si="31"/>
        <v>-0.15347137637028019</v>
      </c>
      <c r="K237" s="115">
        <v>5596</v>
      </c>
      <c r="L237" s="116">
        <f t="shared" si="31"/>
        <v>6.4748201438848962E-3</v>
      </c>
      <c r="M237" s="115">
        <v>5752</v>
      </c>
      <c r="N237" s="116">
        <f>IFERROR(M237/K237-1,"-")</f>
        <v>2.7877055039313703E-2</v>
      </c>
      <c r="O237" s="116">
        <f>IFERROR(M237/C237-1,"-")</f>
        <v>0.25644386194844904</v>
      </c>
    </row>
    <row r="238" spans="2:16" x14ac:dyDescent="0.25">
      <c r="B238" s="114" t="s">
        <v>89</v>
      </c>
      <c r="C238" s="115">
        <v>5874</v>
      </c>
      <c r="D238" s="116">
        <v>-0.12</v>
      </c>
      <c r="E238" s="115">
        <v>1910</v>
      </c>
      <c r="F238" s="116">
        <f t="shared" si="31"/>
        <v>-0.67483827034388832</v>
      </c>
      <c r="G238" s="115">
        <v>8811</v>
      </c>
      <c r="H238" s="116">
        <f t="shared" si="31"/>
        <v>3.6130890052356017</v>
      </c>
      <c r="I238" s="115">
        <v>7815</v>
      </c>
      <c r="J238" s="116">
        <f t="shared" si="31"/>
        <v>-0.11304051753489952</v>
      </c>
      <c r="K238" s="115">
        <v>7759</v>
      </c>
      <c r="L238" s="116">
        <f t="shared" si="31"/>
        <v>-7.1657069737683932E-3</v>
      </c>
      <c r="M238" s="115">
        <v>7467</v>
      </c>
      <c r="N238" s="116">
        <f>IFERROR(M238/K238-1,"-")</f>
        <v>-3.7633715685010949E-2</v>
      </c>
      <c r="O238" s="116">
        <f>IFERROR(M238/C238-1,"-")</f>
        <v>0.27119509703779365</v>
      </c>
    </row>
    <row r="239" spans="2:16" x14ac:dyDescent="0.25">
      <c r="B239" s="114" t="s">
        <v>91</v>
      </c>
      <c r="C239" s="115">
        <v>5950</v>
      </c>
      <c r="D239" s="116">
        <v>3.4243003650269443E-2</v>
      </c>
      <c r="E239" s="115">
        <v>1042</v>
      </c>
      <c r="F239" s="116">
        <f t="shared" si="31"/>
        <v>-0.82487394957983196</v>
      </c>
      <c r="G239" s="115">
        <v>9178</v>
      </c>
      <c r="H239" s="116">
        <f t="shared" si="31"/>
        <v>7.8080614203454886</v>
      </c>
      <c r="I239" s="115">
        <v>6968</v>
      </c>
      <c r="J239" s="116">
        <f t="shared" si="31"/>
        <v>-0.24079320113314451</v>
      </c>
      <c r="K239" s="115">
        <v>7155</v>
      </c>
      <c r="L239" s="116">
        <f t="shared" si="31"/>
        <v>2.683696900114807E-2</v>
      </c>
      <c r="M239" s="115" t="s">
        <v>238</v>
      </c>
      <c r="N239" s="116" t="str">
        <f>IFERROR(M239/K239-1,"-")</f>
        <v>-</v>
      </c>
      <c r="O239" s="116" t="str">
        <f>IFERROR(M239/C239-1,"-")</f>
        <v>-</v>
      </c>
    </row>
    <row r="240" spans="2:16" x14ac:dyDescent="0.25">
      <c r="B240" s="114" t="s">
        <v>93</v>
      </c>
      <c r="C240" s="115">
        <v>6454</v>
      </c>
      <c r="D240" s="116">
        <v>-3.8008645103592142E-2</v>
      </c>
      <c r="E240" s="115">
        <v>1396</v>
      </c>
      <c r="F240" s="116">
        <f t="shared" si="31"/>
        <v>-0.78370003098853425</v>
      </c>
      <c r="G240" s="115">
        <v>8563</v>
      </c>
      <c r="H240" s="116">
        <f t="shared" si="31"/>
        <v>5.1339541547277934</v>
      </c>
      <c r="I240" s="115">
        <v>7335</v>
      </c>
      <c r="J240" s="116">
        <f t="shared" si="31"/>
        <v>-0.14340768422281913</v>
      </c>
      <c r="K240" s="115">
        <v>7743</v>
      </c>
      <c r="L240" s="116">
        <f t="shared" si="31"/>
        <v>5.5623721881390642E-2</v>
      </c>
      <c r="M240" s="115" t="s">
        <v>238</v>
      </c>
      <c r="N240" s="116" t="str">
        <f>IFERROR(M240/K240-1,"-")</f>
        <v>-</v>
      </c>
      <c r="O240" s="116" t="str">
        <f>IFERROR(M240/C240-1,"-")</f>
        <v>-</v>
      </c>
    </row>
    <row r="241" spans="2:16" ht="15.75" x14ac:dyDescent="0.25">
      <c r="B241" s="117" t="s">
        <v>30</v>
      </c>
      <c r="C241" s="118">
        <v>70272</v>
      </c>
      <c r="D241" s="119">
        <v>-1.4113751788770723E-2</v>
      </c>
      <c r="E241" s="118">
        <v>28980</v>
      </c>
      <c r="F241" s="119">
        <f t="shared" si="31"/>
        <v>-0.58760245901639352</v>
      </c>
      <c r="G241" s="118">
        <v>51893</v>
      </c>
      <c r="H241" s="119">
        <f t="shared" si="31"/>
        <v>0.79064872325741886</v>
      </c>
      <c r="I241" s="118">
        <v>82793</v>
      </c>
      <c r="J241" s="119">
        <f t="shared" si="31"/>
        <v>0.59545603453259588</v>
      </c>
      <c r="K241" s="118">
        <v>80226</v>
      </c>
      <c r="L241" s="119">
        <f t="shared" si="31"/>
        <v>-3.1005036657688501E-2</v>
      </c>
      <c r="M241" s="118">
        <v>66877</v>
      </c>
      <c r="N241" s="119">
        <v>2.3711119275042769E-2</v>
      </c>
      <c r="O241" s="119">
        <v>0.15568189673049004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248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4588</v>
      </c>
      <c r="D251" s="116">
        <v>0.21055408970976264</v>
      </c>
      <c r="E251" s="115">
        <v>4233</v>
      </c>
      <c r="F251" s="116">
        <f t="shared" ref="F251:L263" si="34">IFERROR(E251/C251-1,"-")</f>
        <v>-7.7375762859633879E-2</v>
      </c>
      <c r="G251" s="115">
        <v>15</v>
      </c>
      <c r="H251" s="116">
        <f t="shared" si="34"/>
        <v>-0.9964564138908576</v>
      </c>
      <c r="I251" s="115">
        <v>2668</v>
      </c>
      <c r="J251" s="116">
        <f t="shared" si="34"/>
        <v>176.86666666666667</v>
      </c>
      <c r="K251" s="115">
        <v>4139</v>
      </c>
      <c r="L251" s="116">
        <f t="shared" si="34"/>
        <v>0.55134932533733139</v>
      </c>
      <c r="M251" s="115">
        <v>3435</v>
      </c>
      <c r="N251" s="116">
        <f t="shared" ref="N251:N257" si="35">IFERROR(M251/K251-1,"-")</f>
        <v>-0.17008939357332686</v>
      </c>
      <c r="O251" s="116">
        <f>M251/C251-1</f>
        <v>-0.25130775937227545</v>
      </c>
    </row>
    <row r="252" spans="2:16" x14ac:dyDescent="0.25">
      <c r="B252" s="114" t="s">
        <v>73</v>
      </c>
      <c r="C252" s="115">
        <v>5060</v>
      </c>
      <c r="D252" s="116">
        <v>9.6900065033600713E-2</v>
      </c>
      <c r="E252" s="115">
        <v>5326</v>
      </c>
      <c r="F252" s="116">
        <f t="shared" si="34"/>
        <v>5.2569169960474227E-2</v>
      </c>
      <c r="G252" s="115">
        <v>39</v>
      </c>
      <c r="H252" s="116">
        <f t="shared" si="34"/>
        <v>-0.99267743146826892</v>
      </c>
      <c r="I252" s="115">
        <v>3232</v>
      </c>
      <c r="J252" s="116">
        <f t="shared" si="34"/>
        <v>81.871794871794876</v>
      </c>
      <c r="K252" s="115">
        <v>4376</v>
      </c>
      <c r="L252" s="116">
        <f t="shared" si="34"/>
        <v>0.35396039603960405</v>
      </c>
      <c r="M252" s="115">
        <v>3587</v>
      </c>
      <c r="N252" s="116">
        <f t="shared" si="35"/>
        <v>-0.18030164533820836</v>
      </c>
      <c r="O252" s="116">
        <f>IFERROR(M252/C252-1,"-")</f>
        <v>-0.29110671936758892</v>
      </c>
    </row>
    <row r="253" spans="2:16" x14ac:dyDescent="0.25">
      <c r="B253" s="114" t="s">
        <v>75</v>
      </c>
      <c r="C253" s="115">
        <v>4711</v>
      </c>
      <c r="D253" s="116">
        <v>0.11450201088242262</v>
      </c>
      <c r="E253" s="115">
        <v>1960</v>
      </c>
      <c r="F253" s="116">
        <f t="shared" si="34"/>
        <v>-0.58395245170876664</v>
      </c>
      <c r="G253" s="115">
        <v>25</v>
      </c>
      <c r="H253" s="116">
        <f t="shared" si="34"/>
        <v>-0.98724489795918369</v>
      </c>
      <c r="I253" s="115">
        <v>3519</v>
      </c>
      <c r="J253" s="116">
        <f t="shared" si="34"/>
        <v>139.76</v>
      </c>
      <c r="K253" s="115">
        <v>3712</v>
      </c>
      <c r="L253" s="116">
        <f t="shared" si="34"/>
        <v>5.4845126456379623E-2</v>
      </c>
      <c r="M253" s="115">
        <v>4025</v>
      </c>
      <c r="N253" s="116">
        <f t="shared" si="35"/>
        <v>8.4321120689655249E-2</v>
      </c>
      <c r="O253" s="116">
        <f t="shared" ref="O253:O257" si="36">IFERROR(M253/C253-1,"-")</f>
        <v>-0.14561664190193169</v>
      </c>
    </row>
    <row r="254" spans="2:16" x14ac:dyDescent="0.25">
      <c r="B254" s="114" t="s">
        <v>77</v>
      </c>
      <c r="C254" s="115">
        <v>2172</v>
      </c>
      <c r="D254" s="116">
        <v>0.1696284329563813</v>
      </c>
      <c r="E254" s="115">
        <v>0</v>
      </c>
      <c r="F254" s="116">
        <f t="shared" si="34"/>
        <v>-1</v>
      </c>
      <c r="G254" s="115">
        <v>27</v>
      </c>
      <c r="H254" s="116" t="str">
        <f t="shared" si="34"/>
        <v>-</v>
      </c>
      <c r="I254" s="115">
        <v>2608</v>
      </c>
      <c r="J254" s="116">
        <f t="shared" si="34"/>
        <v>95.592592592592595</v>
      </c>
      <c r="K254" s="115">
        <v>2116</v>
      </c>
      <c r="L254" s="116">
        <f t="shared" si="34"/>
        <v>-0.18865030674846628</v>
      </c>
      <c r="M254" s="115">
        <v>1591</v>
      </c>
      <c r="N254" s="116">
        <f t="shared" si="35"/>
        <v>-0.24810964083175802</v>
      </c>
      <c r="O254" s="116">
        <f t="shared" si="36"/>
        <v>-0.26749539594843463</v>
      </c>
    </row>
    <row r="255" spans="2:16" x14ac:dyDescent="0.25">
      <c r="B255" s="114" t="s">
        <v>79</v>
      </c>
      <c r="C255" s="115">
        <v>2560</v>
      </c>
      <c r="D255" s="116">
        <v>1.5371655104063429</v>
      </c>
      <c r="E255" s="115">
        <v>0</v>
      </c>
      <c r="F255" s="116">
        <f t="shared" si="34"/>
        <v>-1</v>
      </c>
      <c r="G255" s="115">
        <v>28</v>
      </c>
      <c r="H255" s="116" t="str">
        <f t="shared" si="34"/>
        <v>-</v>
      </c>
      <c r="I255" s="115">
        <v>519</v>
      </c>
      <c r="J255" s="116">
        <f t="shared" si="34"/>
        <v>17.535714285714285</v>
      </c>
      <c r="K255" s="115">
        <v>434</v>
      </c>
      <c r="L255" s="116">
        <f t="shared" si="34"/>
        <v>-0.16377649325626209</v>
      </c>
      <c r="M255" s="115">
        <v>622</v>
      </c>
      <c r="N255" s="116">
        <f t="shared" si="35"/>
        <v>0.43317972350230405</v>
      </c>
      <c r="O255" s="116">
        <f t="shared" si="36"/>
        <v>-0.75703125000000004</v>
      </c>
    </row>
    <row r="256" spans="2:16" x14ac:dyDescent="0.25">
      <c r="B256" s="114" t="s">
        <v>81</v>
      </c>
      <c r="C256" s="115">
        <v>794</v>
      </c>
      <c r="D256" s="116">
        <v>2.525252525252597E-3</v>
      </c>
      <c r="E256" s="115">
        <v>0</v>
      </c>
      <c r="F256" s="116">
        <f t="shared" si="34"/>
        <v>-1</v>
      </c>
      <c r="G256" s="115">
        <v>37</v>
      </c>
      <c r="H256" s="116" t="str">
        <f t="shared" si="34"/>
        <v>-</v>
      </c>
      <c r="I256" s="115">
        <v>388</v>
      </c>
      <c r="J256" s="116">
        <f t="shared" si="34"/>
        <v>9.486486486486486</v>
      </c>
      <c r="K256" s="115">
        <v>450</v>
      </c>
      <c r="L256" s="116">
        <f t="shared" si="34"/>
        <v>0.15979381443298979</v>
      </c>
      <c r="M256" s="115">
        <v>450</v>
      </c>
      <c r="N256" s="116">
        <f t="shared" si="35"/>
        <v>0</v>
      </c>
      <c r="O256" s="116">
        <f t="shared" si="36"/>
        <v>-0.43324937027707811</v>
      </c>
    </row>
    <row r="257" spans="2:16" x14ac:dyDescent="0.25">
      <c r="B257" s="114" t="s">
        <v>83</v>
      </c>
      <c r="C257" s="115">
        <v>1127</v>
      </c>
      <c r="D257" s="116">
        <v>-0.20014194464158974</v>
      </c>
      <c r="E257" s="115">
        <v>0</v>
      </c>
      <c r="F257" s="116">
        <f t="shared" si="34"/>
        <v>-1</v>
      </c>
      <c r="G257" s="115">
        <v>194</v>
      </c>
      <c r="H257" s="116" t="str">
        <f t="shared" si="34"/>
        <v>-</v>
      </c>
      <c r="I257" s="115">
        <v>687</v>
      </c>
      <c r="J257" s="116">
        <f t="shared" si="34"/>
        <v>2.5412371134020617</v>
      </c>
      <c r="K257" s="115">
        <v>522</v>
      </c>
      <c r="L257" s="116">
        <f t="shared" si="34"/>
        <v>-0.24017467248908297</v>
      </c>
      <c r="M257" s="115">
        <v>1214</v>
      </c>
      <c r="N257" s="116">
        <f t="shared" si="35"/>
        <v>1.3256704980842913</v>
      </c>
      <c r="O257" s="116">
        <f t="shared" si="36"/>
        <v>7.7196095829636269E-2</v>
      </c>
    </row>
    <row r="258" spans="2:16" x14ac:dyDescent="0.25">
      <c r="B258" s="114" t="s">
        <v>85</v>
      </c>
      <c r="C258" s="115">
        <v>560</v>
      </c>
      <c r="D258" s="116">
        <v>0.33333333333333326</v>
      </c>
      <c r="E258" s="115">
        <v>9</v>
      </c>
      <c r="F258" s="116">
        <f t="shared" si="34"/>
        <v>-0.98392857142857149</v>
      </c>
      <c r="G258" s="115">
        <v>149</v>
      </c>
      <c r="H258" s="116">
        <f t="shared" si="34"/>
        <v>15.555555555555557</v>
      </c>
      <c r="I258" s="115">
        <v>460</v>
      </c>
      <c r="J258" s="116">
        <f t="shared" si="34"/>
        <v>2.087248322147651</v>
      </c>
      <c r="K258" s="115">
        <v>651</v>
      </c>
      <c r="L258" s="116">
        <f t="shared" si="34"/>
        <v>0.41521739130434776</v>
      </c>
      <c r="M258" s="115">
        <v>545</v>
      </c>
      <c r="N258" s="116">
        <f>IFERROR(M258/K258-1,"-")</f>
        <v>-0.16282642089093702</v>
      </c>
      <c r="O258" s="116">
        <f>IFERROR(M258/C258-1,"-")</f>
        <v>-2.6785714285714302E-2</v>
      </c>
    </row>
    <row r="259" spans="2:16" x14ac:dyDescent="0.25">
      <c r="B259" s="114" t="s">
        <v>87</v>
      </c>
      <c r="C259" s="115">
        <v>891</v>
      </c>
      <c r="D259" s="116">
        <v>3.125E-2</v>
      </c>
      <c r="E259" s="115">
        <v>1</v>
      </c>
      <c r="F259" s="116">
        <f t="shared" si="34"/>
        <v>-0.99887766554433222</v>
      </c>
      <c r="G259" s="115">
        <v>187</v>
      </c>
      <c r="H259" s="116">
        <f t="shared" si="34"/>
        <v>186</v>
      </c>
      <c r="I259" s="115">
        <v>487</v>
      </c>
      <c r="J259" s="116">
        <f t="shared" si="34"/>
        <v>1.6042780748663104</v>
      </c>
      <c r="K259" s="115">
        <v>563</v>
      </c>
      <c r="L259" s="116">
        <f t="shared" si="34"/>
        <v>0.15605749486652987</v>
      </c>
      <c r="M259" s="115">
        <v>786</v>
      </c>
      <c r="N259" s="116">
        <f>IFERROR(M259/K259-1,"-")</f>
        <v>0.39609236234458267</v>
      </c>
      <c r="O259" s="116">
        <f>IFERROR(M259/C259-1,"-")</f>
        <v>-0.11784511784511786</v>
      </c>
    </row>
    <row r="260" spans="2:16" x14ac:dyDescent="0.25">
      <c r="B260" s="114" t="s">
        <v>89</v>
      </c>
      <c r="C260" s="115">
        <v>2179</v>
      </c>
      <c r="D260" s="116">
        <v>0.22484541877459252</v>
      </c>
      <c r="E260" s="115">
        <v>9</v>
      </c>
      <c r="F260" s="116">
        <f t="shared" si="34"/>
        <v>-0.99586966498393759</v>
      </c>
      <c r="G260" s="115">
        <v>1976</v>
      </c>
      <c r="H260" s="116">
        <f t="shared" si="34"/>
        <v>218.55555555555554</v>
      </c>
      <c r="I260" s="115">
        <v>2499</v>
      </c>
      <c r="J260" s="116">
        <f t="shared" si="34"/>
        <v>0.26467611336032393</v>
      </c>
      <c r="K260" s="115">
        <v>2101</v>
      </c>
      <c r="L260" s="116">
        <f t="shared" si="34"/>
        <v>-0.15926370548219293</v>
      </c>
      <c r="M260" s="115">
        <v>2136</v>
      </c>
      <c r="N260" s="116">
        <f>IFERROR(M260/K260-1,"-")</f>
        <v>1.6658733936220749E-2</v>
      </c>
      <c r="O260" s="116">
        <f>IFERROR(M260/C260-1,"-")</f>
        <v>-1.9733822854520411E-2</v>
      </c>
    </row>
    <row r="261" spans="2:16" x14ac:dyDescent="0.25">
      <c r="B261" s="114" t="s">
        <v>91</v>
      </c>
      <c r="C261" s="115">
        <v>2939</v>
      </c>
      <c r="D261" s="116">
        <v>0.23073701842546068</v>
      </c>
      <c r="E261" s="115">
        <v>14</v>
      </c>
      <c r="F261" s="116">
        <f t="shared" si="34"/>
        <v>-0.9952364749914937</v>
      </c>
      <c r="G261" s="115">
        <v>2835</v>
      </c>
      <c r="H261" s="116">
        <f t="shared" si="34"/>
        <v>201.5</v>
      </c>
      <c r="I261" s="115">
        <v>3397</v>
      </c>
      <c r="J261" s="116">
        <f t="shared" si="34"/>
        <v>0.19823633156966491</v>
      </c>
      <c r="K261" s="115">
        <v>3063</v>
      </c>
      <c r="L261" s="116">
        <f t="shared" si="34"/>
        <v>-9.8322048866647083E-2</v>
      </c>
      <c r="M261" s="115" t="s">
        <v>238</v>
      </c>
      <c r="N261" s="116" t="str">
        <f>IFERROR(M261/K261-1,"-")</f>
        <v>-</v>
      </c>
      <c r="O261" s="116" t="str">
        <f>IFERROR(M261/C261-1,"-")</f>
        <v>-</v>
      </c>
    </row>
    <row r="262" spans="2:16" x14ac:dyDescent="0.25">
      <c r="B262" s="114" t="s">
        <v>93</v>
      </c>
      <c r="C262" s="115">
        <v>3383</v>
      </c>
      <c r="D262" s="116">
        <v>0.12019867549668883</v>
      </c>
      <c r="E262" s="115">
        <v>24</v>
      </c>
      <c r="F262" s="116">
        <f t="shared" si="34"/>
        <v>-0.99290570499556607</v>
      </c>
      <c r="G262" s="115">
        <v>2091</v>
      </c>
      <c r="H262" s="116">
        <f t="shared" si="34"/>
        <v>86.125</v>
      </c>
      <c r="I262" s="115">
        <v>2400</v>
      </c>
      <c r="J262" s="116">
        <f t="shared" si="34"/>
        <v>0.14777618364418932</v>
      </c>
      <c r="K262" s="115">
        <v>2463</v>
      </c>
      <c r="L262" s="116">
        <f t="shared" si="34"/>
        <v>2.6250000000000107E-2</v>
      </c>
      <c r="M262" s="115" t="s">
        <v>238</v>
      </c>
      <c r="N262" s="116" t="str">
        <f>IFERROR(M262/K262-1,"-")</f>
        <v>-</v>
      </c>
      <c r="O262" s="116" t="str">
        <f>IFERROR(M262/C262-1,"-")</f>
        <v>-</v>
      </c>
    </row>
    <row r="263" spans="2:16" ht="15.75" x14ac:dyDescent="0.25">
      <c r="B263" s="117" t="s">
        <v>30</v>
      </c>
      <c r="C263" s="118">
        <v>30964</v>
      </c>
      <c r="D263" s="119">
        <v>0.18327728523387354</v>
      </c>
      <c r="E263" s="118">
        <v>11625</v>
      </c>
      <c r="F263" s="119">
        <f t="shared" si="34"/>
        <v>-0.62456400981785298</v>
      </c>
      <c r="G263" s="118">
        <v>7603</v>
      </c>
      <c r="H263" s="119">
        <f t="shared" si="34"/>
        <v>-0.34597849462365593</v>
      </c>
      <c r="I263" s="118">
        <v>22864</v>
      </c>
      <c r="J263" s="119">
        <f t="shared" si="34"/>
        <v>2.007233986584243</v>
      </c>
      <c r="K263" s="118">
        <v>24590</v>
      </c>
      <c r="L263" s="119">
        <f t="shared" si="34"/>
        <v>7.5489853044086841E-2</v>
      </c>
      <c r="M263" s="118">
        <v>18391</v>
      </c>
      <c r="N263" s="119">
        <v>-3.5302140159462869E-2</v>
      </c>
      <c r="O263" s="119">
        <v>-0.25367259151042931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249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5128</v>
      </c>
      <c r="D273" s="116">
        <v>-0.19874999999999998</v>
      </c>
      <c r="E273" s="115">
        <v>5434</v>
      </c>
      <c r="F273" s="116">
        <f t="shared" ref="F273:L285" si="37">IFERROR(E273/C273-1,"-")</f>
        <v>5.9672386895475826E-2</v>
      </c>
      <c r="G273" s="115">
        <v>56</v>
      </c>
      <c r="H273" s="116">
        <f t="shared" si="37"/>
        <v>-0.98969451601030545</v>
      </c>
      <c r="I273" s="115">
        <v>1897</v>
      </c>
      <c r="J273" s="116">
        <f t="shared" si="37"/>
        <v>32.875</v>
      </c>
      <c r="K273" s="115">
        <v>4811</v>
      </c>
      <c r="L273" s="116">
        <f t="shared" si="37"/>
        <v>1.536109646810754</v>
      </c>
      <c r="M273" s="115">
        <v>4085</v>
      </c>
      <c r="N273" s="116">
        <f t="shared" ref="N273:N279" si="38">IFERROR(M273/K273-1,"-")</f>
        <v>-0.15090417792558719</v>
      </c>
      <c r="O273" s="116">
        <f>M273/C273-1</f>
        <v>-0.20339313572542905</v>
      </c>
    </row>
    <row r="274" spans="2:15" x14ac:dyDescent="0.25">
      <c r="B274" s="114" t="s">
        <v>73</v>
      </c>
      <c r="C274" s="115">
        <v>4340</v>
      </c>
      <c r="D274" s="116">
        <v>-0.24403414039365967</v>
      </c>
      <c r="E274" s="115">
        <v>5626</v>
      </c>
      <c r="F274" s="116">
        <f t="shared" si="37"/>
        <v>0.29631336405529951</v>
      </c>
      <c r="G274" s="115">
        <v>90</v>
      </c>
      <c r="H274" s="116">
        <f t="shared" si="37"/>
        <v>-0.98400284393885529</v>
      </c>
      <c r="I274" s="115">
        <v>1725</v>
      </c>
      <c r="J274" s="116">
        <f t="shared" si="37"/>
        <v>18.166666666666668</v>
      </c>
      <c r="K274" s="115">
        <v>3291</v>
      </c>
      <c r="L274" s="116">
        <f t="shared" si="37"/>
        <v>0.90782608695652178</v>
      </c>
      <c r="M274" s="115">
        <v>3554</v>
      </c>
      <c r="N274" s="116">
        <f t="shared" si="38"/>
        <v>7.9914919477362512E-2</v>
      </c>
      <c r="O274" s="116">
        <f>IFERROR(M274/C274-1,"-")</f>
        <v>-0.18110599078341016</v>
      </c>
    </row>
    <row r="275" spans="2:15" x14ac:dyDescent="0.25">
      <c r="B275" s="114" t="s">
        <v>75</v>
      </c>
      <c r="C275" s="115">
        <v>4954</v>
      </c>
      <c r="D275" s="116">
        <v>-8.6483496219804556E-2</v>
      </c>
      <c r="E275" s="115">
        <v>1740</v>
      </c>
      <c r="F275" s="116">
        <f t="shared" si="37"/>
        <v>-0.64876867178037956</v>
      </c>
      <c r="G275" s="115">
        <v>55</v>
      </c>
      <c r="H275" s="116">
        <f t="shared" si="37"/>
        <v>-0.9683908045977011</v>
      </c>
      <c r="I275" s="115">
        <v>2166</v>
      </c>
      <c r="J275" s="116">
        <f t="shared" si="37"/>
        <v>38.381818181818183</v>
      </c>
      <c r="K275" s="115">
        <v>2951</v>
      </c>
      <c r="L275" s="116">
        <f t="shared" si="37"/>
        <v>0.3624192059095106</v>
      </c>
      <c r="M275" s="115">
        <v>3964</v>
      </c>
      <c r="N275" s="116">
        <f t="shared" si="38"/>
        <v>0.34327346662148428</v>
      </c>
      <c r="O275" s="116">
        <f t="shared" ref="O275:O279" si="39">IFERROR(M275/C275-1,"-")</f>
        <v>-0.19983851433185307</v>
      </c>
    </row>
    <row r="276" spans="2:15" x14ac:dyDescent="0.25">
      <c r="B276" s="114" t="s">
        <v>77</v>
      </c>
      <c r="C276" s="115">
        <v>2353</v>
      </c>
      <c r="D276" s="116">
        <v>-0.15934262236513042</v>
      </c>
      <c r="E276" s="115">
        <v>0</v>
      </c>
      <c r="F276" s="116">
        <f t="shared" si="37"/>
        <v>-1</v>
      </c>
      <c r="G276" s="115">
        <v>80</v>
      </c>
      <c r="H276" s="116" t="str">
        <f t="shared" si="37"/>
        <v>-</v>
      </c>
      <c r="I276" s="115">
        <v>1648</v>
      </c>
      <c r="J276" s="116">
        <f t="shared" si="37"/>
        <v>19.600000000000001</v>
      </c>
      <c r="K276" s="115">
        <v>1900</v>
      </c>
      <c r="L276" s="116">
        <f t="shared" si="37"/>
        <v>0.15291262135922334</v>
      </c>
      <c r="M276" s="115">
        <v>1351</v>
      </c>
      <c r="N276" s="116">
        <f t="shared" si="38"/>
        <v>-0.28894736842105262</v>
      </c>
      <c r="O276" s="116">
        <f t="shared" si="39"/>
        <v>-0.42583935401614958</v>
      </c>
    </row>
    <row r="277" spans="2:15" x14ac:dyDescent="0.25">
      <c r="B277" s="114" t="s">
        <v>79</v>
      </c>
      <c r="C277" s="115">
        <v>588</v>
      </c>
      <c r="D277" s="116">
        <v>1.2528735632183907</v>
      </c>
      <c r="E277" s="115">
        <v>0</v>
      </c>
      <c r="F277" s="116">
        <f t="shared" si="37"/>
        <v>-1</v>
      </c>
      <c r="G277" s="115">
        <v>38</v>
      </c>
      <c r="H277" s="116" t="str">
        <f t="shared" si="37"/>
        <v>-</v>
      </c>
      <c r="I277" s="115">
        <v>211</v>
      </c>
      <c r="J277" s="116">
        <f t="shared" si="37"/>
        <v>4.5526315789473681</v>
      </c>
      <c r="K277" s="115">
        <v>280</v>
      </c>
      <c r="L277" s="116">
        <f t="shared" si="37"/>
        <v>0.32701421800947861</v>
      </c>
      <c r="M277" s="115">
        <v>163</v>
      </c>
      <c r="N277" s="116">
        <f t="shared" si="38"/>
        <v>-0.41785714285714282</v>
      </c>
      <c r="O277" s="116">
        <f t="shared" si="39"/>
        <v>-0.72278911564625847</v>
      </c>
    </row>
    <row r="278" spans="2:15" x14ac:dyDescent="0.25">
      <c r="B278" s="114" t="s">
        <v>81</v>
      </c>
      <c r="C278" s="115">
        <v>1107</v>
      </c>
      <c r="D278" s="116">
        <v>0.87309644670050757</v>
      </c>
      <c r="E278" s="115">
        <v>0</v>
      </c>
      <c r="F278" s="116">
        <f t="shared" si="37"/>
        <v>-1</v>
      </c>
      <c r="G278" s="115">
        <v>26</v>
      </c>
      <c r="H278" s="116" t="str">
        <f t="shared" si="37"/>
        <v>-</v>
      </c>
      <c r="I278" s="115">
        <v>298</v>
      </c>
      <c r="J278" s="116">
        <f t="shared" si="37"/>
        <v>10.461538461538462</v>
      </c>
      <c r="K278" s="115">
        <v>429</v>
      </c>
      <c r="L278" s="116">
        <f t="shared" si="37"/>
        <v>0.43959731543624159</v>
      </c>
      <c r="M278" s="115">
        <v>233</v>
      </c>
      <c r="N278" s="116">
        <f t="shared" si="38"/>
        <v>-0.45687645687645684</v>
      </c>
      <c r="O278" s="116">
        <f t="shared" si="39"/>
        <v>-0.78952122854561879</v>
      </c>
    </row>
    <row r="279" spans="2:15" x14ac:dyDescent="0.25">
      <c r="B279" s="114" t="s">
        <v>83</v>
      </c>
      <c r="C279" s="115">
        <v>620</v>
      </c>
      <c r="D279" s="116">
        <v>0.19230769230769229</v>
      </c>
      <c r="E279" s="115">
        <v>0</v>
      </c>
      <c r="F279" s="116">
        <f t="shared" si="37"/>
        <v>-1</v>
      </c>
      <c r="G279" s="115">
        <v>70</v>
      </c>
      <c r="H279" s="116" t="str">
        <f t="shared" si="37"/>
        <v>-</v>
      </c>
      <c r="I279" s="115">
        <v>242</v>
      </c>
      <c r="J279" s="116">
        <f t="shared" si="37"/>
        <v>2.4571428571428573</v>
      </c>
      <c r="K279" s="115">
        <v>391</v>
      </c>
      <c r="L279" s="116">
        <f t="shared" si="37"/>
        <v>0.61570247933884303</v>
      </c>
      <c r="M279" s="115">
        <v>247</v>
      </c>
      <c r="N279" s="116">
        <f t="shared" si="38"/>
        <v>-0.36828644501278773</v>
      </c>
      <c r="O279" s="116">
        <f t="shared" si="39"/>
        <v>-0.60161290322580641</v>
      </c>
    </row>
    <row r="280" spans="2:15" x14ac:dyDescent="0.25">
      <c r="B280" s="114" t="s">
        <v>85</v>
      </c>
      <c r="C280" s="115">
        <v>677</v>
      </c>
      <c r="D280" s="116">
        <v>0.47173913043478266</v>
      </c>
      <c r="E280" s="115">
        <v>30</v>
      </c>
      <c r="F280" s="116">
        <f t="shared" si="37"/>
        <v>-0.95568685376661744</v>
      </c>
      <c r="G280" s="115">
        <v>66</v>
      </c>
      <c r="H280" s="116">
        <f t="shared" si="37"/>
        <v>1.2000000000000002</v>
      </c>
      <c r="I280" s="115">
        <v>287</v>
      </c>
      <c r="J280" s="116">
        <f t="shared" si="37"/>
        <v>3.3484848484848486</v>
      </c>
      <c r="K280" s="115">
        <v>383</v>
      </c>
      <c r="L280" s="116">
        <f t="shared" si="37"/>
        <v>0.33449477351916368</v>
      </c>
      <c r="M280" s="115">
        <v>201</v>
      </c>
      <c r="N280" s="116">
        <f>IFERROR(M280/K280-1,"-")</f>
        <v>-0.47519582245430814</v>
      </c>
      <c r="O280" s="116">
        <f>IFERROR(M280/C280-1,"-")</f>
        <v>-0.70310192023633677</v>
      </c>
    </row>
    <row r="281" spans="2:15" x14ac:dyDescent="0.25">
      <c r="B281" s="114" t="s">
        <v>87</v>
      </c>
      <c r="C281" s="115">
        <v>586</v>
      </c>
      <c r="D281" s="116">
        <v>6.3520871143375679E-2</v>
      </c>
      <c r="E281" s="115">
        <v>16</v>
      </c>
      <c r="F281" s="116">
        <f t="shared" si="37"/>
        <v>-0.97269624573378843</v>
      </c>
      <c r="G281" s="115">
        <v>54</v>
      </c>
      <c r="H281" s="116">
        <f t="shared" si="37"/>
        <v>2.375</v>
      </c>
      <c r="I281" s="115">
        <v>382</v>
      </c>
      <c r="J281" s="116">
        <f t="shared" si="37"/>
        <v>6.0740740740740744</v>
      </c>
      <c r="K281" s="115">
        <v>399</v>
      </c>
      <c r="L281" s="116">
        <f t="shared" si="37"/>
        <v>4.4502617801047029E-2</v>
      </c>
      <c r="M281" s="115">
        <v>175</v>
      </c>
      <c r="N281" s="116">
        <f>IFERROR(M281/K281-1,"-")</f>
        <v>-0.56140350877192979</v>
      </c>
      <c r="O281" s="116">
        <f>IFERROR(M281/C281-1,"-")</f>
        <v>-0.70136518771331058</v>
      </c>
    </row>
    <row r="282" spans="2:15" x14ac:dyDescent="0.25">
      <c r="B282" s="114" t="s">
        <v>89</v>
      </c>
      <c r="C282" s="115">
        <v>3682</v>
      </c>
      <c r="D282" s="116">
        <v>0.19429127473240349</v>
      </c>
      <c r="E282" s="115">
        <v>138</v>
      </c>
      <c r="F282" s="116">
        <f t="shared" si="37"/>
        <v>-0.96252036936447583</v>
      </c>
      <c r="G282" s="115">
        <v>1125</v>
      </c>
      <c r="H282" s="116">
        <f t="shared" si="37"/>
        <v>7.1521739130434785</v>
      </c>
      <c r="I282" s="115">
        <v>2204</v>
      </c>
      <c r="J282" s="116">
        <f t="shared" si="37"/>
        <v>0.95911111111111103</v>
      </c>
      <c r="K282" s="115">
        <v>2388</v>
      </c>
      <c r="L282" s="116">
        <f t="shared" si="37"/>
        <v>8.3484573502722315E-2</v>
      </c>
      <c r="M282" s="115">
        <v>2268</v>
      </c>
      <c r="N282" s="116">
        <f>IFERROR(M282/K282-1,"-")</f>
        <v>-5.0251256281407031E-2</v>
      </c>
      <c r="O282" s="116">
        <f>IFERROR(M282/C282-1,"-")</f>
        <v>-0.38403041825095052</v>
      </c>
    </row>
    <row r="283" spans="2:15" x14ac:dyDescent="0.25">
      <c r="B283" s="114" t="s">
        <v>91</v>
      </c>
      <c r="C283" s="115">
        <v>5260</v>
      </c>
      <c r="D283" s="116">
        <v>0.10620399579390116</v>
      </c>
      <c r="E283" s="115">
        <v>302</v>
      </c>
      <c r="F283" s="116">
        <f t="shared" si="37"/>
        <v>-0.94258555133079847</v>
      </c>
      <c r="G283" s="115">
        <v>2172</v>
      </c>
      <c r="H283" s="116">
        <f t="shared" si="37"/>
        <v>6.1920529801324502</v>
      </c>
      <c r="I283" s="115">
        <v>4737</v>
      </c>
      <c r="J283" s="116">
        <f t="shared" si="37"/>
        <v>1.180939226519337</v>
      </c>
      <c r="K283" s="115">
        <v>3933</v>
      </c>
      <c r="L283" s="116">
        <f t="shared" si="37"/>
        <v>-0.16972767574414183</v>
      </c>
      <c r="M283" s="115" t="s">
        <v>238</v>
      </c>
      <c r="N283" s="116" t="str">
        <f>IFERROR(M283/K283-1,"-")</f>
        <v>-</v>
      </c>
      <c r="O283" s="116" t="str">
        <f>IFERROR(M283/C283-1,"-")</f>
        <v>-</v>
      </c>
    </row>
    <row r="284" spans="2:15" x14ac:dyDescent="0.25">
      <c r="B284" s="114" t="s">
        <v>93</v>
      </c>
      <c r="C284" s="115">
        <v>6251</v>
      </c>
      <c r="D284" s="116">
        <v>0.1232704402515723</v>
      </c>
      <c r="E284" s="115">
        <v>61</v>
      </c>
      <c r="F284" s="116">
        <f t="shared" si="37"/>
        <v>-0.99024156135018393</v>
      </c>
      <c r="G284" s="115">
        <v>1633</v>
      </c>
      <c r="H284" s="116">
        <f t="shared" si="37"/>
        <v>25.770491803278688</v>
      </c>
      <c r="I284" s="115">
        <v>3908</v>
      </c>
      <c r="J284" s="116">
        <f t="shared" si="37"/>
        <v>1.3931414574402941</v>
      </c>
      <c r="K284" s="115">
        <v>4511</v>
      </c>
      <c r="L284" s="116">
        <f t="shared" si="37"/>
        <v>0.15429887410440113</v>
      </c>
      <c r="M284" s="115" t="s">
        <v>238</v>
      </c>
      <c r="N284" s="116" t="str">
        <f>IFERROR(M284/K284-1,"-")</f>
        <v>-</v>
      </c>
      <c r="O284" s="116" t="str">
        <f>IFERROR(M284/C284-1,"-")</f>
        <v>-</v>
      </c>
    </row>
    <row r="285" spans="2:15" ht="15.75" x14ac:dyDescent="0.25">
      <c r="B285" s="117" t="s">
        <v>30</v>
      </c>
      <c r="C285" s="118">
        <v>35546</v>
      </c>
      <c r="D285" s="119">
        <v>-1.6680959362638026E-2</v>
      </c>
      <c r="E285" s="118">
        <v>13377</v>
      </c>
      <c r="F285" s="119">
        <f t="shared" si="37"/>
        <v>-0.62367073651043725</v>
      </c>
      <c r="G285" s="118">
        <v>5465</v>
      </c>
      <c r="H285" s="119">
        <f t="shared" si="37"/>
        <v>-0.59146295880989763</v>
      </c>
      <c r="I285" s="118">
        <v>19705</v>
      </c>
      <c r="J285" s="119">
        <f t="shared" si="37"/>
        <v>2.6056724611161939</v>
      </c>
      <c r="K285" s="118">
        <v>25667</v>
      </c>
      <c r="L285" s="119">
        <f t="shared" si="37"/>
        <v>0.30256280131946212</v>
      </c>
      <c r="M285" s="118">
        <v>16241</v>
      </c>
      <c r="N285" s="119">
        <v>-5.7016779887359981E-2</v>
      </c>
      <c r="O285" s="119">
        <v>-0.32427709590180986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4F44-3CB5-4167-8164-90D7BC3FAF1C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250</v>
      </c>
      <c r="L8" s="113" t="s">
        <v>69</v>
      </c>
      <c r="M8" s="112" t="s">
        <v>136</v>
      </c>
      <c r="N8" s="113" t="s">
        <v>69</v>
      </c>
      <c r="O8" s="112" t="s">
        <v>251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141334</v>
      </c>
      <c r="D9" s="115">
        <v>124519</v>
      </c>
      <c r="E9" s="116">
        <f t="shared" ref="E9:E21" si="0">D9/C9-1</f>
        <v>-0.11897349540804047</v>
      </c>
      <c r="F9" s="115">
        <v>131427</v>
      </c>
      <c r="G9" s="116">
        <f>F9/D9-1</f>
        <v>5.5477477332776415E-2</v>
      </c>
      <c r="H9" s="115">
        <v>138100</v>
      </c>
      <c r="I9" s="116">
        <f>H9/F9-1</f>
        <v>5.0773433160613779E-2</v>
      </c>
      <c r="J9" s="115">
        <v>15182</v>
      </c>
      <c r="K9" s="116">
        <v>-0.89006517016654596</v>
      </c>
      <c r="L9" s="115">
        <v>99949</v>
      </c>
      <c r="M9" s="116">
        <f t="shared" ref="M9:M21" si="1">IFERROR(L9/J9-1,"-")</f>
        <v>5.5833882228955343</v>
      </c>
      <c r="N9" s="115">
        <v>139602</v>
      </c>
      <c r="O9" s="116">
        <f>IFERROR(N9/L9-1,"-")</f>
        <v>0.39673233349007986</v>
      </c>
      <c r="P9" s="98">
        <f>N9/F9-1</f>
        <v>6.2201830674062375E-2</v>
      </c>
      <c r="Q9" s="115">
        <v>150925</v>
      </c>
      <c r="R9" s="116">
        <f>IFERROR(Q9/N9-1,"-")</f>
        <v>8.1109153163994696E-2</v>
      </c>
      <c r="S9" s="116">
        <f>IFERROR(Q9/F9-1,"-")</f>
        <v>0.14835612164928058</v>
      </c>
    </row>
    <row r="10" spans="1:20" x14ac:dyDescent="0.25">
      <c r="A10" s="1" t="s">
        <v>72</v>
      </c>
      <c r="B10" s="114" t="s">
        <v>73</v>
      </c>
      <c r="C10" s="115">
        <v>133917</v>
      </c>
      <c r="D10" s="115">
        <v>128316</v>
      </c>
      <c r="E10" s="116">
        <f t="shared" si="0"/>
        <v>-4.1824413629337531E-2</v>
      </c>
      <c r="F10" s="115">
        <v>129821</v>
      </c>
      <c r="G10" s="116">
        <f t="shared" ref="G10:I21" si="2">F10/D10-1</f>
        <v>1.1728856884566152E-2</v>
      </c>
      <c r="H10" s="115">
        <v>148350</v>
      </c>
      <c r="I10" s="116">
        <f t="shared" si="2"/>
        <v>0.14272729373521997</v>
      </c>
      <c r="J10" s="115">
        <v>19347</v>
      </c>
      <c r="K10" s="116">
        <v>-0.86958543983822045</v>
      </c>
      <c r="L10" s="115">
        <v>130897</v>
      </c>
      <c r="M10" s="116">
        <f t="shared" si="1"/>
        <v>5.7657517961441052</v>
      </c>
      <c r="N10" s="115">
        <v>147030</v>
      </c>
      <c r="O10" s="116">
        <f t="shared" ref="O10:O21" si="3">IFERROR(N10/L10-1,"-")</f>
        <v>0.12324957791240432</v>
      </c>
      <c r="P10" s="98">
        <f t="shared" ref="P10:P21" si="4">N10/F10-1</f>
        <v>0.13255944723889046</v>
      </c>
      <c r="Q10" s="115">
        <v>154587</v>
      </c>
      <c r="R10" s="116">
        <f t="shared" ref="R10:R19" si="5">IFERROR(Q10/N10-1,"-")</f>
        <v>5.1397673944093114E-2</v>
      </c>
      <c r="S10" s="116">
        <f t="shared" ref="S10:S20" si="6">IFERROR(Q10/F10-1,"-")</f>
        <v>0.1907703684303772</v>
      </c>
    </row>
    <row r="11" spans="1:20" x14ac:dyDescent="0.25">
      <c r="A11" s="1" t="s">
        <v>74</v>
      </c>
      <c r="B11" s="114" t="s">
        <v>75</v>
      </c>
      <c r="C11" s="115">
        <v>148815</v>
      </c>
      <c r="D11" s="115">
        <v>151090</v>
      </c>
      <c r="E11" s="116">
        <f t="shared" si="0"/>
        <v>1.5287437422302874E-2</v>
      </c>
      <c r="F11" s="115">
        <v>155039</v>
      </c>
      <c r="G11" s="116">
        <f t="shared" si="2"/>
        <v>2.6136739691574595E-2</v>
      </c>
      <c r="H11" s="115">
        <v>57720</v>
      </c>
      <c r="I11" s="116">
        <f t="shared" si="2"/>
        <v>-0.62770657705480559</v>
      </c>
      <c r="J11" s="115">
        <v>24976</v>
      </c>
      <c r="K11" s="116">
        <v>-0.5672903672903673</v>
      </c>
      <c r="L11" s="115">
        <v>140303</v>
      </c>
      <c r="M11" s="116">
        <f t="shared" si="1"/>
        <v>4.6175128122998075</v>
      </c>
      <c r="N11" s="115">
        <v>154113</v>
      </c>
      <c r="O11" s="116">
        <f t="shared" si="3"/>
        <v>9.8429826874692594E-2</v>
      </c>
      <c r="P11" s="98">
        <f t="shared" si="4"/>
        <v>-5.9726907423293119E-3</v>
      </c>
      <c r="Q11" s="115">
        <v>175927</v>
      </c>
      <c r="R11" s="116">
        <f t="shared" si="5"/>
        <v>0.14154548934872468</v>
      </c>
      <c r="S11" s="116">
        <f t="shared" si="6"/>
        <v>0.13472739117254373</v>
      </c>
    </row>
    <row r="12" spans="1:20" x14ac:dyDescent="0.25">
      <c r="A12" s="1" t="s">
        <v>76</v>
      </c>
      <c r="B12" s="114" t="s">
        <v>77</v>
      </c>
      <c r="C12" s="115">
        <v>161778</v>
      </c>
      <c r="D12" s="115">
        <v>140771</v>
      </c>
      <c r="E12" s="116">
        <f t="shared" si="0"/>
        <v>-0.12985078317200116</v>
      </c>
      <c r="F12" s="115">
        <v>154790</v>
      </c>
      <c r="G12" s="116">
        <f t="shared" si="2"/>
        <v>9.9587272946842775E-2</v>
      </c>
      <c r="H12" s="115">
        <v>0</v>
      </c>
      <c r="I12" s="116">
        <f t="shared" si="2"/>
        <v>-1</v>
      </c>
      <c r="J12" s="115">
        <v>32795</v>
      </c>
      <c r="K12" s="116" t="s">
        <v>238</v>
      </c>
      <c r="L12" s="115">
        <v>166226</v>
      </c>
      <c r="M12" s="116">
        <f t="shared" si="1"/>
        <v>4.0686385119682882</v>
      </c>
      <c r="N12" s="115">
        <v>167625</v>
      </c>
      <c r="O12" s="116">
        <f t="shared" si="3"/>
        <v>8.4162525717998982E-3</v>
      </c>
      <c r="P12" s="116">
        <f>N12/F12-1</f>
        <v>8.291879320369544E-2</v>
      </c>
      <c r="Q12" s="115">
        <v>158852</v>
      </c>
      <c r="R12" s="116">
        <f t="shared" si="5"/>
        <v>-5.2337061894108916E-2</v>
      </c>
      <c r="S12" s="116">
        <f t="shared" si="6"/>
        <v>2.6242005297499871E-2</v>
      </c>
    </row>
    <row r="13" spans="1:20" x14ac:dyDescent="0.25">
      <c r="A13" s="1" t="s">
        <v>78</v>
      </c>
      <c r="B13" s="114" t="s">
        <v>79</v>
      </c>
      <c r="C13" s="115">
        <v>136248</v>
      </c>
      <c r="D13" s="115">
        <v>130764</v>
      </c>
      <c r="E13" s="116">
        <f t="shared" si="0"/>
        <v>-4.025013211203099E-2</v>
      </c>
      <c r="F13" s="115">
        <v>147295</v>
      </c>
      <c r="G13" s="116">
        <f t="shared" si="2"/>
        <v>0.12641858615521095</v>
      </c>
      <c r="H13" s="115">
        <v>0</v>
      </c>
      <c r="I13" s="116">
        <f t="shared" si="2"/>
        <v>-1</v>
      </c>
      <c r="J13" s="115">
        <v>42014</v>
      </c>
      <c r="K13" s="116" t="s">
        <v>238</v>
      </c>
      <c r="L13" s="115">
        <v>145846</v>
      </c>
      <c r="M13" s="116">
        <f t="shared" si="1"/>
        <v>2.4713666872947111</v>
      </c>
      <c r="N13" s="115">
        <v>150325</v>
      </c>
      <c r="O13" s="116">
        <f t="shared" si="3"/>
        <v>3.0710475432990991E-2</v>
      </c>
      <c r="P13" s="116">
        <f t="shared" si="4"/>
        <v>2.0570963033368361E-2</v>
      </c>
      <c r="Q13" s="115">
        <v>161561</v>
      </c>
      <c r="R13" s="116">
        <f t="shared" si="5"/>
        <v>7.4744719773823354E-2</v>
      </c>
      <c r="S13" s="116">
        <f t="shared" si="6"/>
        <v>9.6853253674598516E-2</v>
      </c>
    </row>
    <row r="14" spans="1:20" x14ac:dyDescent="0.25">
      <c r="A14" s="1" t="s">
        <v>80</v>
      </c>
      <c r="B14" s="114" t="s">
        <v>81</v>
      </c>
      <c r="C14" s="115">
        <v>145754</v>
      </c>
      <c r="D14" s="115">
        <v>144000</v>
      </c>
      <c r="E14" s="116">
        <f t="shared" si="0"/>
        <v>-1.2033975053857837E-2</v>
      </c>
      <c r="F14" s="115">
        <v>151143</v>
      </c>
      <c r="G14" s="116">
        <f t="shared" si="2"/>
        <v>4.9604166666666671E-2</v>
      </c>
      <c r="H14" s="115">
        <v>0</v>
      </c>
      <c r="I14" s="116">
        <f t="shared" si="2"/>
        <v>-1</v>
      </c>
      <c r="J14" s="115">
        <v>53539</v>
      </c>
      <c r="K14" s="116" t="s">
        <v>238</v>
      </c>
      <c r="L14" s="115">
        <v>144989</v>
      </c>
      <c r="M14" s="116">
        <f t="shared" si="1"/>
        <v>1.7081006369188816</v>
      </c>
      <c r="N14" s="115">
        <v>157350</v>
      </c>
      <c r="O14" s="116">
        <f t="shared" si="3"/>
        <v>8.5254743463297311E-2</v>
      </c>
      <c r="P14" s="116">
        <f t="shared" si="4"/>
        <v>4.1067068934717454E-2</v>
      </c>
      <c r="Q14" s="115">
        <v>157065</v>
      </c>
      <c r="R14" s="116">
        <f t="shared" si="5"/>
        <v>-1.8112488083888989E-3</v>
      </c>
      <c r="S14" s="116">
        <f t="shared" si="6"/>
        <v>3.9181437446656586E-2</v>
      </c>
    </row>
    <row r="15" spans="1:20" x14ac:dyDescent="0.25">
      <c r="A15" s="1" t="s">
        <v>82</v>
      </c>
      <c r="B15" s="114" t="s">
        <v>83</v>
      </c>
      <c r="C15" s="115">
        <v>154597</v>
      </c>
      <c r="D15" s="115">
        <v>151588</v>
      </c>
      <c r="E15" s="116">
        <f t="shared" si="0"/>
        <v>-1.9463508347509983E-2</v>
      </c>
      <c r="F15" s="115">
        <v>155735</v>
      </c>
      <c r="G15" s="116">
        <f t="shared" si="2"/>
        <v>2.7357046731931289E-2</v>
      </c>
      <c r="H15" s="115">
        <v>0</v>
      </c>
      <c r="I15" s="116">
        <f t="shared" si="2"/>
        <v>-1</v>
      </c>
      <c r="J15" s="115">
        <v>94144</v>
      </c>
      <c r="K15" s="116" t="s">
        <v>238</v>
      </c>
      <c r="L15" s="115">
        <v>164843</v>
      </c>
      <c r="M15" s="116">
        <f t="shared" si="1"/>
        <v>0.75096660435078189</v>
      </c>
      <c r="N15" s="115">
        <v>163971</v>
      </c>
      <c r="O15" s="116">
        <f t="shared" si="3"/>
        <v>-5.2898818876142562E-3</v>
      </c>
      <c r="P15" s="116">
        <f t="shared" si="4"/>
        <v>5.2884707997560065E-2</v>
      </c>
      <c r="Q15" s="115">
        <v>166795</v>
      </c>
      <c r="R15" s="116">
        <f t="shared" si="5"/>
        <v>1.7222557647388781E-2</v>
      </c>
      <c r="S15" s="116">
        <f t="shared" si="6"/>
        <v>7.1018075577102158E-2</v>
      </c>
    </row>
    <row r="16" spans="1:20" x14ac:dyDescent="0.25">
      <c r="A16" s="1" t="s">
        <v>84</v>
      </c>
      <c r="B16" s="114" t="s">
        <v>85</v>
      </c>
      <c r="C16" s="115">
        <v>154681</v>
      </c>
      <c r="D16" s="115">
        <v>160004</v>
      </c>
      <c r="E16" s="116">
        <f t="shared" si="0"/>
        <v>3.4412759162405271E-2</v>
      </c>
      <c r="F16" s="115">
        <v>164814</v>
      </c>
      <c r="G16" s="116">
        <f t="shared" si="2"/>
        <v>3.0061748456288617E-2</v>
      </c>
      <c r="H16" s="115">
        <v>52795</v>
      </c>
      <c r="I16" s="116">
        <f t="shared" si="2"/>
        <v>-0.67966920285898036</v>
      </c>
      <c r="J16" s="115">
        <v>118184</v>
      </c>
      <c r="K16" s="116">
        <v>1.2385453167913627</v>
      </c>
      <c r="L16" s="115">
        <v>164674</v>
      </c>
      <c r="M16" s="116">
        <f t="shared" si="1"/>
        <v>0.39336966086779945</v>
      </c>
      <c r="N16" s="115">
        <v>166974</v>
      </c>
      <c r="O16" s="116">
        <f t="shared" si="3"/>
        <v>1.3966989324362133E-2</v>
      </c>
      <c r="P16" s="98">
        <f t="shared" si="4"/>
        <v>1.3105682769667615E-2</v>
      </c>
      <c r="Q16" s="115">
        <v>175399</v>
      </c>
      <c r="R16" s="116">
        <f t="shared" si="5"/>
        <v>5.0456957370608624E-2</v>
      </c>
      <c r="S16" s="116">
        <f t="shared" si="6"/>
        <v>6.4223913017098067E-2</v>
      </c>
    </row>
    <row r="17" spans="1:19" x14ac:dyDescent="0.25">
      <c r="A17" s="1" t="s">
        <v>86</v>
      </c>
      <c r="B17" s="114" t="s">
        <v>87</v>
      </c>
      <c r="C17" s="115">
        <v>147325</v>
      </c>
      <c r="D17" s="115">
        <v>139210</v>
      </c>
      <c r="E17" s="116">
        <f t="shared" si="0"/>
        <v>-5.5082301035126457E-2</v>
      </c>
      <c r="F17" s="115">
        <v>136766</v>
      </c>
      <c r="G17" s="116">
        <f t="shared" si="2"/>
        <v>-1.7556210042382059E-2</v>
      </c>
      <c r="H17" s="115">
        <v>37281</v>
      </c>
      <c r="I17" s="116">
        <f t="shared" si="2"/>
        <v>-0.72741032127868044</v>
      </c>
      <c r="J17" s="115">
        <v>105384</v>
      </c>
      <c r="K17" s="116">
        <v>1.8267482095437355</v>
      </c>
      <c r="L17" s="115">
        <v>140395</v>
      </c>
      <c r="M17" s="116">
        <f t="shared" si="1"/>
        <v>0.33222310787216269</v>
      </c>
      <c r="N17" s="115">
        <v>153067</v>
      </c>
      <c r="O17" s="116">
        <f t="shared" si="3"/>
        <v>9.0259624630506741E-2</v>
      </c>
      <c r="P17" s="98">
        <f t="shared" si="4"/>
        <v>0.11918897971718123</v>
      </c>
      <c r="Q17" s="115">
        <v>148572</v>
      </c>
      <c r="R17" s="116">
        <f t="shared" si="5"/>
        <v>-2.936622524776733E-2</v>
      </c>
      <c r="S17" s="116">
        <f t="shared" si="6"/>
        <v>8.6322624043987606E-2</v>
      </c>
    </row>
    <row r="18" spans="1:19" x14ac:dyDescent="0.25">
      <c r="A18" s="1" t="s">
        <v>88</v>
      </c>
      <c r="B18" s="114" t="s">
        <v>89</v>
      </c>
      <c r="C18" s="115">
        <v>165056</v>
      </c>
      <c r="D18" s="115">
        <v>163587</v>
      </c>
      <c r="E18" s="116">
        <f t="shared" si="0"/>
        <v>-8.9000096936797668E-3</v>
      </c>
      <c r="F18" s="115">
        <v>158662</v>
      </c>
      <c r="G18" s="116">
        <f t="shared" si="2"/>
        <v>-3.0106304290683283E-2</v>
      </c>
      <c r="H18" s="115">
        <v>29818</v>
      </c>
      <c r="I18" s="116">
        <f t="shared" si="2"/>
        <v>-0.81206590109793142</v>
      </c>
      <c r="J18" s="115">
        <v>139108</v>
      </c>
      <c r="K18" s="116">
        <v>3.6652357636327046</v>
      </c>
      <c r="L18" s="115">
        <v>159273</v>
      </c>
      <c r="M18" s="116">
        <f t="shared" si="1"/>
        <v>0.14495931218909042</v>
      </c>
      <c r="N18" s="115">
        <v>172251</v>
      </c>
      <c r="O18" s="116">
        <f t="shared" si="3"/>
        <v>8.1482737187093868E-2</v>
      </c>
      <c r="P18" s="98">
        <f t="shared" si="4"/>
        <v>8.5647477026635332E-2</v>
      </c>
      <c r="Q18" s="115">
        <v>172855</v>
      </c>
      <c r="R18" s="116">
        <f t="shared" si="5"/>
        <v>3.5065108475422768E-3</v>
      </c>
      <c r="S18" s="116">
        <f t="shared" si="6"/>
        <v>8.9454311681435916E-2</v>
      </c>
    </row>
    <row r="19" spans="1:19" x14ac:dyDescent="0.25">
      <c r="A19" s="1" t="s">
        <v>90</v>
      </c>
      <c r="B19" s="114" t="s">
        <v>91</v>
      </c>
      <c r="C19" s="115">
        <v>136815</v>
      </c>
      <c r="D19" s="115">
        <v>136247</v>
      </c>
      <c r="E19" s="116">
        <f t="shared" si="0"/>
        <v>-4.151591565252355E-3</v>
      </c>
      <c r="F19" s="115">
        <v>136028</v>
      </c>
      <c r="G19" s="116">
        <f t="shared" si="2"/>
        <v>-1.6073748412809286E-3</v>
      </c>
      <c r="H19" s="115">
        <v>22307</v>
      </c>
      <c r="I19" s="116">
        <f t="shared" si="2"/>
        <v>-0.83601170347281439</v>
      </c>
      <c r="J19" s="115">
        <v>122250</v>
      </c>
      <c r="K19" s="116">
        <v>4.4803424933877256</v>
      </c>
      <c r="L19" s="115">
        <v>145679</v>
      </c>
      <c r="M19" s="116">
        <f t="shared" si="1"/>
        <v>0.19164826175869121</v>
      </c>
      <c r="N19" s="115">
        <v>154254</v>
      </c>
      <c r="O19" s="116">
        <f t="shared" si="3"/>
        <v>5.8862293123923104E-2</v>
      </c>
      <c r="P19" s="98">
        <f t="shared" si="4"/>
        <v>0.13398712029876192</v>
      </c>
      <c r="Q19" s="115" t="s">
        <v>238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144629</v>
      </c>
      <c r="D20" s="115">
        <v>145039</v>
      </c>
      <c r="E20" s="116">
        <f t="shared" si="0"/>
        <v>2.8348394858568327E-3</v>
      </c>
      <c r="F20" s="115">
        <v>141195</v>
      </c>
      <c r="G20" s="116">
        <f t="shared" si="2"/>
        <v>-2.6503216376284944E-2</v>
      </c>
      <c r="H20" s="115">
        <v>27724</v>
      </c>
      <c r="I20" s="116">
        <f t="shared" si="2"/>
        <v>-0.80364743794043703</v>
      </c>
      <c r="J20" s="115">
        <v>114122</v>
      </c>
      <c r="K20" s="116">
        <v>3.1163612754292309</v>
      </c>
      <c r="L20" s="115">
        <v>153975</v>
      </c>
      <c r="M20" s="116">
        <f t="shared" si="1"/>
        <v>0.34921399905364425</v>
      </c>
      <c r="N20" s="115">
        <v>161770</v>
      </c>
      <c r="O20" s="116">
        <f t="shared" si="3"/>
        <v>5.0625101477512535E-2</v>
      </c>
      <c r="P20" s="98">
        <f t="shared" si="4"/>
        <v>0.14572045752328333</v>
      </c>
      <c r="Q20" s="115" t="s">
        <v>238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1770949</v>
      </c>
      <c r="D21" s="118">
        <v>1715135</v>
      </c>
      <c r="E21" s="119">
        <f t="shared" si="0"/>
        <v>-3.1516435538234022E-2</v>
      </c>
      <c r="F21" s="118">
        <v>1762715</v>
      </c>
      <c r="G21" s="119">
        <f>F21/D21-1</f>
        <v>2.7741256519166146E-2</v>
      </c>
      <c r="H21" s="118">
        <v>550867</v>
      </c>
      <c r="I21" s="119">
        <f t="shared" si="2"/>
        <v>-0.68748946936969391</v>
      </c>
      <c r="J21" s="118">
        <v>881045</v>
      </c>
      <c r="K21" s="119">
        <v>0.5993787974229714</v>
      </c>
      <c r="L21" s="118">
        <v>1757049</v>
      </c>
      <c r="M21" s="119">
        <f t="shared" si="1"/>
        <v>0.99427838532651558</v>
      </c>
      <c r="N21" s="118">
        <v>1888332</v>
      </c>
      <c r="O21" s="119">
        <f t="shared" si="3"/>
        <v>7.4717893467968199E-2</v>
      </c>
      <c r="P21" s="119">
        <f t="shared" si="4"/>
        <v>7.1263363618055076E-2</v>
      </c>
      <c r="Q21" s="118">
        <v>1622538</v>
      </c>
      <c r="R21" s="119">
        <v>3.1946666938029944E-2</v>
      </c>
      <c r="S21" s="119">
        <v>9.2256302962250958E-2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75A7-E05F-4226-A234-8290B57F01FF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252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131427</v>
      </c>
      <c r="D9" s="116">
        <v>5.5477477332776415E-2</v>
      </c>
      <c r="E9" s="115">
        <v>138100</v>
      </c>
      <c r="F9" s="116">
        <f t="shared" ref="F9:L21" si="0">IFERROR(E9/C9-1,"-")</f>
        <v>5.0773433160613779E-2</v>
      </c>
      <c r="G9" s="115">
        <v>15182</v>
      </c>
      <c r="H9" s="116">
        <f t="shared" si="0"/>
        <v>-0.89006517016654596</v>
      </c>
      <c r="I9" s="115">
        <v>99949</v>
      </c>
      <c r="J9" s="116">
        <f t="shared" si="0"/>
        <v>5.5833882228955343</v>
      </c>
      <c r="K9" s="115">
        <v>139602</v>
      </c>
      <c r="L9" s="116">
        <f t="shared" si="0"/>
        <v>0.39673233349007986</v>
      </c>
      <c r="M9" s="115">
        <v>150925</v>
      </c>
      <c r="N9" s="116">
        <f t="shared" ref="N9:N17" si="1">IFERROR(M9/K9-1,"-")</f>
        <v>8.1109153163994696E-2</v>
      </c>
      <c r="O9" s="116">
        <f>M9/C9-1</f>
        <v>0.14835612164928058</v>
      </c>
    </row>
    <row r="10" spans="1:16" x14ac:dyDescent="0.25">
      <c r="A10" s="1" t="s">
        <v>72</v>
      </c>
      <c r="B10" s="114" t="s">
        <v>73</v>
      </c>
      <c r="C10" s="115">
        <v>129821</v>
      </c>
      <c r="D10" s="116">
        <v>1.1728856884566152E-2</v>
      </c>
      <c r="E10" s="115">
        <v>148350</v>
      </c>
      <c r="F10" s="116">
        <f t="shared" si="0"/>
        <v>0.14272729373521997</v>
      </c>
      <c r="G10" s="115">
        <v>19347</v>
      </c>
      <c r="H10" s="116">
        <f t="shared" si="0"/>
        <v>-0.86958543983822045</v>
      </c>
      <c r="I10" s="115">
        <v>130897</v>
      </c>
      <c r="J10" s="116">
        <f t="shared" si="0"/>
        <v>5.7657517961441052</v>
      </c>
      <c r="K10" s="115">
        <v>147030</v>
      </c>
      <c r="L10" s="116">
        <f t="shared" si="0"/>
        <v>0.12324957791240432</v>
      </c>
      <c r="M10" s="115">
        <v>154587</v>
      </c>
      <c r="N10" s="116">
        <f>IFERROR(M10/K10-1,"-")</f>
        <v>5.1397673944093114E-2</v>
      </c>
      <c r="O10" s="116">
        <f>IFERROR(M10/C10-1,"-")</f>
        <v>0.1907703684303772</v>
      </c>
    </row>
    <row r="11" spans="1:16" x14ac:dyDescent="0.25">
      <c r="A11" s="1" t="s">
        <v>74</v>
      </c>
      <c r="B11" s="114" t="s">
        <v>75</v>
      </c>
      <c r="C11" s="115">
        <v>155039</v>
      </c>
      <c r="D11" s="116">
        <v>2.6136739691574595E-2</v>
      </c>
      <c r="E11" s="115">
        <v>57720</v>
      </c>
      <c r="F11" s="116">
        <f t="shared" si="0"/>
        <v>-0.62770657705480559</v>
      </c>
      <c r="G11" s="115">
        <v>24976</v>
      </c>
      <c r="H11" s="116">
        <f t="shared" si="0"/>
        <v>-0.5672903672903673</v>
      </c>
      <c r="I11" s="115">
        <v>140303</v>
      </c>
      <c r="J11" s="116">
        <f t="shared" si="0"/>
        <v>4.6175128122998075</v>
      </c>
      <c r="K11" s="115">
        <v>154113</v>
      </c>
      <c r="L11" s="116">
        <f t="shared" si="0"/>
        <v>9.8429826874692594E-2</v>
      </c>
      <c r="M11" s="115">
        <v>175927</v>
      </c>
      <c r="N11" s="116">
        <f t="shared" si="1"/>
        <v>0.14154548934872468</v>
      </c>
      <c r="O11" s="116">
        <f t="shared" ref="O11:O20" si="2">IFERROR(M11/C11-1,"-")</f>
        <v>0.13472739117254373</v>
      </c>
    </row>
    <row r="12" spans="1:16" x14ac:dyDescent="0.25">
      <c r="A12" s="1" t="s">
        <v>76</v>
      </c>
      <c r="B12" s="114" t="s">
        <v>77</v>
      </c>
      <c r="C12" s="115">
        <v>154790</v>
      </c>
      <c r="D12" s="116">
        <v>9.9587272946842775E-2</v>
      </c>
      <c r="E12" s="115">
        <v>0</v>
      </c>
      <c r="F12" s="116">
        <f t="shared" si="0"/>
        <v>-1</v>
      </c>
      <c r="G12" s="115">
        <v>32795</v>
      </c>
      <c r="H12" s="116" t="str">
        <f t="shared" si="0"/>
        <v>-</v>
      </c>
      <c r="I12" s="115">
        <v>166226</v>
      </c>
      <c r="J12" s="116">
        <f t="shared" si="0"/>
        <v>4.0686385119682882</v>
      </c>
      <c r="K12" s="115">
        <v>167625</v>
      </c>
      <c r="L12" s="116">
        <f t="shared" si="0"/>
        <v>8.4162525717998982E-3</v>
      </c>
      <c r="M12" s="115">
        <v>158852</v>
      </c>
      <c r="N12" s="116">
        <f t="shared" si="1"/>
        <v>-5.2337061894108916E-2</v>
      </c>
      <c r="O12" s="116">
        <f t="shared" si="2"/>
        <v>2.6242005297499871E-2</v>
      </c>
    </row>
    <row r="13" spans="1:16" x14ac:dyDescent="0.25">
      <c r="A13" s="1" t="s">
        <v>78</v>
      </c>
      <c r="B13" s="114" t="s">
        <v>79</v>
      </c>
      <c r="C13" s="115">
        <v>147295</v>
      </c>
      <c r="D13" s="116">
        <v>0.12641858615521095</v>
      </c>
      <c r="E13" s="115">
        <v>0</v>
      </c>
      <c r="F13" s="116">
        <f t="shared" si="0"/>
        <v>-1</v>
      </c>
      <c r="G13" s="115">
        <v>42014</v>
      </c>
      <c r="H13" s="116" t="str">
        <f t="shared" si="0"/>
        <v>-</v>
      </c>
      <c r="I13" s="115">
        <v>145846</v>
      </c>
      <c r="J13" s="116">
        <f t="shared" si="0"/>
        <v>2.4713666872947111</v>
      </c>
      <c r="K13" s="115">
        <v>150325</v>
      </c>
      <c r="L13" s="116">
        <f t="shared" si="0"/>
        <v>3.0710475432990991E-2</v>
      </c>
      <c r="M13" s="115">
        <v>161561</v>
      </c>
      <c r="N13" s="116">
        <f t="shared" si="1"/>
        <v>7.4744719773823354E-2</v>
      </c>
      <c r="O13" s="116">
        <f t="shared" si="2"/>
        <v>9.6853253674598516E-2</v>
      </c>
    </row>
    <row r="14" spans="1:16" x14ac:dyDescent="0.25">
      <c r="A14" s="1" t="s">
        <v>80</v>
      </c>
      <c r="B14" s="114" t="s">
        <v>81</v>
      </c>
      <c r="C14" s="115">
        <v>151143</v>
      </c>
      <c r="D14" s="116">
        <v>4.9604166666666671E-2</v>
      </c>
      <c r="E14" s="115">
        <v>0</v>
      </c>
      <c r="F14" s="116">
        <f t="shared" si="0"/>
        <v>-1</v>
      </c>
      <c r="G14" s="115">
        <v>53539</v>
      </c>
      <c r="H14" s="116" t="str">
        <f t="shared" si="0"/>
        <v>-</v>
      </c>
      <c r="I14" s="115">
        <v>144989</v>
      </c>
      <c r="J14" s="116">
        <f t="shared" si="0"/>
        <v>1.7081006369188816</v>
      </c>
      <c r="K14" s="115">
        <v>157350</v>
      </c>
      <c r="L14" s="116">
        <f t="shared" si="0"/>
        <v>8.5254743463297311E-2</v>
      </c>
      <c r="M14" s="115">
        <v>157065</v>
      </c>
      <c r="N14" s="116">
        <f t="shared" si="1"/>
        <v>-1.8112488083888989E-3</v>
      </c>
      <c r="O14" s="116">
        <f t="shared" si="2"/>
        <v>3.9181437446656586E-2</v>
      </c>
    </row>
    <row r="15" spans="1:16" x14ac:dyDescent="0.25">
      <c r="A15" s="1" t="s">
        <v>82</v>
      </c>
      <c r="B15" s="114" t="s">
        <v>83</v>
      </c>
      <c r="C15" s="115">
        <v>155735</v>
      </c>
      <c r="D15" s="116">
        <v>2.7357046731931289E-2</v>
      </c>
      <c r="E15" s="115">
        <v>0</v>
      </c>
      <c r="F15" s="116">
        <f t="shared" si="0"/>
        <v>-1</v>
      </c>
      <c r="G15" s="115">
        <v>94144</v>
      </c>
      <c r="H15" s="116" t="str">
        <f t="shared" si="0"/>
        <v>-</v>
      </c>
      <c r="I15" s="115">
        <v>164843</v>
      </c>
      <c r="J15" s="116">
        <f t="shared" si="0"/>
        <v>0.75096660435078189</v>
      </c>
      <c r="K15" s="115">
        <v>163971</v>
      </c>
      <c r="L15" s="116">
        <f t="shared" si="0"/>
        <v>-5.2898818876142562E-3</v>
      </c>
      <c r="M15" s="115">
        <v>166795</v>
      </c>
      <c r="N15" s="116">
        <f t="shared" si="1"/>
        <v>1.7222557647388781E-2</v>
      </c>
      <c r="O15" s="116">
        <f t="shared" si="2"/>
        <v>7.1018075577102158E-2</v>
      </c>
    </row>
    <row r="16" spans="1:16" x14ac:dyDescent="0.25">
      <c r="A16" s="1" t="s">
        <v>84</v>
      </c>
      <c r="B16" s="114" t="s">
        <v>85</v>
      </c>
      <c r="C16" s="115">
        <v>164814</v>
      </c>
      <c r="D16" s="116">
        <v>3.0061748456288617E-2</v>
      </c>
      <c r="E16" s="115">
        <v>52795</v>
      </c>
      <c r="F16" s="116">
        <f t="shared" si="0"/>
        <v>-0.67966920285898036</v>
      </c>
      <c r="G16" s="115">
        <v>118184</v>
      </c>
      <c r="H16" s="116">
        <f t="shared" si="0"/>
        <v>1.2385453167913627</v>
      </c>
      <c r="I16" s="115">
        <v>164674</v>
      </c>
      <c r="J16" s="116">
        <f t="shared" si="0"/>
        <v>0.39336966086779945</v>
      </c>
      <c r="K16" s="115">
        <v>166974</v>
      </c>
      <c r="L16" s="116">
        <f t="shared" si="0"/>
        <v>1.3966989324362133E-2</v>
      </c>
      <c r="M16" s="115">
        <v>175399</v>
      </c>
      <c r="N16" s="116">
        <f t="shared" si="1"/>
        <v>5.0456957370608624E-2</v>
      </c>
      <c r="O16" s="116">
        <f t="shared" si="2"/>
        <v>6.4223913017098067E-2</v>
      </c>
    </row>
    <row r="17" spans="1:16" x14ac:dyDescent="0.25">
      <c r="A17" s="1" t="s">
        <v>86</v>
      </c>
      <c r="B17" s="114" t="s">
        <v>87</v>
      </c>
      <c r="C17" s="115">
        <v>136766</v>
      </c>
      <c r="D17" s="116">
        <v>-1.7556210042382059E-2</v>
      </c>
      <c r="E17" s="115">
        <v>37281</v>
      </c>
      <c r="F17" s="116">
        <f t="shared" si="0"/>
        <v>-0.72741032127868044</v>
      </c>
      <c r="G17" s="115">
        <v>105384</v>
      </c>
      <c r="H17" s="116">
        <f t="shared" si="0"/>
        <v>1.8267482095437355</v>
      </c>
      <c r="I17" s="115">
        <v>140395</v>
      </c>
      <c r="J17" s="116">
        <f t="shared" si="0"/>
        <v>0.33222310787216269</v>
      </c>
      <c r="K17" s="115">
        <v>153067</v>
      </c>
      <c r="L17" s="116">
        <f t="shared" si="0"/>
        <v>9.0259624630506741E-2</v>
      </c>
      <c r="M17" s="115">
        <v>148572</v>
      </c>
      <c r="N17" s="116">
        <f t="shared" si="1"/>
        <v>-2.936622524776733E-2</v>
      </c>
      <c r="O17" s="116">
        <f t="shared" si="2"/>
        <v>8.6322624043987606E-2</v>
      </c>
    </row>
    <row r="18" spans="1:16" x14ac:dyDescent="0.25">
      <c r="A18" s="1" t="s">
        <v>88</v>
      </c>
      <c r="B18" s="114" t="s">
        <v>89</v>
      </c>
      <c r="C18" s="115">
        <v>158662</v>
      </c>
      <c r="D18" s="116">
        <v>-3.0106304290683283E-2</v>
      </c>
      <c r="E18" s="115">
        <v>29818</v>
      </c>
      <c r="F18" s="116">
        <f t="shared" si="0"/>
        <v>-0.81206590109793142</v>
      </c>
      <c r="G18" s="115">
        <v>139108</v>
      </c>
      <c r="H18" s="116">
        <f t="shared" si="0"/>
        <v>3.6652357636327046</v>
      </c>
      <c r="I18" s="115">
        <v>159273</v>
      </c>
      <c r="J18" s="116">
        <f t="shared" si="0"/>
        <v>0.14495931218909042</v>
      </c>
      <c r="K18" s="115">
        <v>172251</v>
      </c>
      <c r="L18" s="116">
        <f t="shared" si="0"/>
        <v>8.1482737187093868E-2</v>
      </c>
      <c r="M18" s="115">
        <v>172855</v>
      </c>
      <c r="N18" s="116">
        <f>IFERROR(M18/K18-1,"-")</f>
        <v>3.5065108475422768E-3</v>
      </c>
      <c r="O18" s="116">
        <f t="shared" si="2"/>
        <v>8.9454311681435916E-2</v>
      </c>
    </row>
    <row r="19" spans="1:16" x14ac:dyDescent="0.25">
      <c r="A19" s="1" t="s">
        <v>90</v>
      </c>
      <c r="B19" s="114" t="s">
        <v>91</v>
      </c>
      <c r="C19" s="115">
        <v>136028</v>
      </c>
      <c r="D19" s="116">
        <v>-1.6073748412809286E-3</v>
      </c>
      <c r="E19" s="115">
        <v>22307</v>
      </c>
      <c r="F19" s="116">
        <f t="shared" si="0"/>
        <v>-0.83601170347281439</v>
      </c>
      <c r="G19" s="115">
        <v>122250</v>
      </c>
      <c r="H19" s="116">
        <f t="shared" si="0"/>
        <v>4.4803424933877256</v>
      </c>
      <c r="I19" s="115">
        <v>145679</v>
      </c>
      <c r="J19" s="116">
        <f t="shared" si="0"/>
        <v>0.19164826175869121</v>
      </c>
      <c r="K19" s="115">
        <v>154254</v>
      </c>
      <c r="L19" s="116">
        <f t="shared" si="0"/>
        <v>5.8862293123923104E-2</v>
      </c>
      <c r="M19" s="115" t="s">
        <v>238</v>
      </c>
      <c r="N19" s="116" t="str">
        <f>IFERROR(M19/K19-1,"-")</f>
        <v>-</v>
      </c>
      <c r="O19" s="116" t="str">
        <f t="shared" si="2"/>
        <v>-</v>
      </c>
    </row>
    <row r="20" spans="1:16" x14ac:dyDescent="0.25">
      <c r="A20" s="1" t="s">
        <v>92</v>
      </c>
      <c r="B20" s="114" t="s">
        <v>93</v>
      </c>
      <c r="C20" s="115">
        <v>141195</v>
      </c>
      <c r="D20" s="116">
        <v>-2.6503216376284944E-2</v>
      </c>
      <c r="E20" s="115">
        <v>27724</v>
      </c>
      <c r="F20" s="116">
        <f t="shared" si="0"/>
        <v>-0.80364743794043703</v>
      </c>
      <c r="G20" s="115">
        <v>114122</v>
      </c>
      <c r="H20" s="116">
        <f t="shared" si="0"/>
        <v>3.1163612754292309</v>
      </c>
      <c r="I20" s="115">
        <v>153975</v>
      </c>
      <c r="J20" s="116">
        <f t="shared" si="0"/>
        <v>0.34921399905364425</v>
      </c>
      <c r="K20" s="115">
        <v>161770</v>
      </c>
      <c r="L20" s="116">
        <f t="shared" si="0"/>
        <v>5.0625101477512535E-2</v>
      </c>
      <c r="M20" s="115" t="s">
        <v>238</v>
      </c>
      <c r="N20" s="116" t="str">
        <f>IFERROR(M20/K20-1,"-")</f>
        <v>-</v>
      </c>
      <c r="O20" s="116" t="str">
        <f t="shared" si="2"/>
        <v>-</v>
      </c>
    </row>
    <row r="21" spans="1:16" ht="15.75" x14ac:dyDescent="0.25">
      <c r="A21" s="1" t="s">
        <v>0</v>
      </c>
      <c r="B21" s="117" t="s">
        <v>30</v>
      </c>
      <c r="C21" s="118">
        <v>1762715</v>
      </c>
      <c r="D21" s="119">
        <v>2.7741256519166146E-2</v>
      </c>
      <c r="E21" s="118">
        <v>550867</v>
      </c>
      <c r="F21" s="119">
        <f t="shared" si="0"/>
        <v>-0.68748946936969391</v>
      </c>
      <c r="G21" s="118">
        <v>881045</v>
      </c>
      <c r="H21" s="119">
        <f t="shared" si="0"/>
        <v>0.5993787974229714</v>
      </c>
      <c r="I21" s="118">
        <v>1757049</v>
      </c>
      <c r="J21" s="119">
        <f t="shared" si="0"/>
        <v>0.99427838532651558</v>
      </c>
      <c r="K21" s="118">
        <v>1888332</v>
      </c>
      <c r="L21" s="119">
        <f t="shared" si="0"/>
        <v>7.4717893467968199E-2</v>
      </c>
      <c r="M21" s="118">
        <v>1622538</v>
      </c>
      <c r="N21" s="119">
        <v>3.1946666938029944E-2</v>
      </c>
      <c r="O21" s="119">
        <v>9.2256302962250958E-2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253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103762</v>
      </c>
      <c r="D31" s="116">
        <v>7.0130566613724854E-2</v>
      </c>
      <c r="E31" s="115">
        <v>111379</v>
      </c>
      <c r="F31" s="116">
        <f t="shared" ref="F31:L43" si="3">IFERROR(E31/C31-1,"-")</f>
        <v>7.3408376862435176E-2</v>
      </c>
      <c r="G31" s="115">
        <v>12102</v>
      </c>
      <c r="H31" s="116">
        <f t="shared" si="3"/>
        <v>-0.89134396968907958</v>
      </c>
      <c r="I31" s="115">
        <v>86205</v>
      </c>
      <c r="J31" s="116">
        <f t="shared" si="3"/>
        <v>6.1232027764005945</v>
      </c>
      <c r="K31" s="115">
        <v>115960</v>
      </c>
      <c r="L31" s="116">
        <f t="shared" si="3"/>
        <v>0.34516559364306021</v>
      </c>
      <c r="M31" s="115">
        <v>122914</v>
      </c>
      <c r="N31" s="116">
        <f t="shared" ref="N31:N39" si="4">IFERROR(M31/K31-1,"-")</f>
        <v>5.9968954812004149E-2</v>
      </c>
      <c r="O31" s="116">
        <f>M31/C31-1</f>
        <v>0.18457624178408283</v>
      </c>
    </row>
    <row r="32" spans="1:16" x14ac:dyDescent="0.25">
      <c r="B32" s="114" t="s">
        <v>73</v>
      </c>
      <c r="C32" s="115">
        <v>101610</v>
      </c>
      <c r="D32" s="116">
        <v>6.677498612982502E-3</v>
      </c>
      <c r="E32" s="115">
        <v>120647</v>
      </c>
      <c r="F32" s="116">
        <f t="shared" si="3"/>
        <v>0.18735360692845182</v>
      </c>
      <c r="G32" s="115">
        <v>15540</v>
      </c>
      <c r="H32" s="116">
        <f t="shared" si="3"/>
        <v>-0.87119447644781878</v>
      </c>
      <c r="I32" s="115">
        <v>113659</v>
      </c>
      <c r="J32" s="116">
        <f t="shared" si="3"/>
        <v>6.313963963963964</v>
      </c>
      <c r="K32" s="115">
        <v>120680</v>
      </c>
      <c r="L32" s="116">
        <f t="shared" si="3"/>
        <v>6.1772494919012155E-2</v>
      </c>
      <c r="M32" s="115">
        <v>124180</v>
      </c>
      <c r="N32" s="116">
        <f t="shared" si="4"/>
        <v>2.9002320185614883E-2</v>
      </c>
      <c r="O32" s="116">
        <f>IFERROR(M32/C32-1,"-")</f>
        <v>0.22212380671193777</v>
      </c>
    </row>
    <row r="33" spans="2:16" x14ac:dyDescent="0.25">
      <c r="B33" s="114" t="s">
        <v>75</v>
      </c>
      <c r="C33" s="115">
        <v>120181</v>
      </c>
      <c r="D33" s="116">
        <v>3.8092441112195674E-2</v>
      </c>
      <c r="E33" s="115">
        <v>47798</v>
      </c>
      <c r="F33" s="116">
        <f t="shared" si="3"/>
        <v>-0.60228322280560154</v>
      </c>
      <c r="G33" s="115">
        <v>19839</v>
      </c>
      <c r="H33" s="116">
        <f t="shared" si="3"/>
        <v>-0.58494079250177833</v>
      </c>
      <c r="I33" s="115">
        <v>123375</v>
      </c>
      <c r="J33" s="116">
        <f t="shared" si="3"/>
        <v>5.2188114320278238</v>
      </c>
      <c r="K33" s="115">
        <v>124592</v>
      </c>
      <c r="L33" s="116">
        <f t="shared" si="3"/>
        <v>9.864235055724313E-3</v>
      </c>
      <c r="M33" s="115">
        <v>142017</v>
      </c>
      <c r="N33" s="116">
        <f t="shared" si="4"/>
        <v>0.13985649158854496</v>
      </c>
      <c r="O33" s="116">
        <f t="shared" ref="O33:O42" si="5">IFERROR(M33/C33-1,"-")</f>
        <v>0.18169261364109146</v>
      </c>
    </row>
    <row r="34" spans="2:16" x14ac:dyDescent="0.25">
      <c r="B34" s="114" t="s">
        <v>77</v>
      </c>
      <c r="C34" s="115">
        <v>115932</v>
      </c>
      <c r="D34" s="116">
        <v>3.0479187221674087E-2</v>
      </c>
      <c r="E34" s="115">
        <v>0</v>
      </c>
      <c r="F34" s="116">
        <f t="shared" si="3"/>
        <v>-1</v>
      </c>
      <c r="G34" s="115">
        <v>25490</v>
      </c>
      <c r="H34" s="116" t="str">
        <f t="shared" si="3"/>
        <v>-</v>
      </c>
      <c r="I34" s="115">
        <v>141494</v>
      </c>
      <c r="J34" s="116">
        <f t="shared" si="3"/>
        <v>4.5509611612397016</v>
      </c>
      <c r="K34" s="115">
        <v>137810</v>
      </c>
      <c r="L34" s="116">
        <f t="shared" si="3"/>
        <v>-2.6036439707690762E-2</v>
      </c>
      <c r="M34" s="115">
        <v>130927</v>
      </c>
      <c r="N34" s="116">
        <f t="shared" si="4"/>
        <v>-4.9945577244031591E-2</v>
      </c>
      <c r="O34" s="116">
        <f t="shared" si="5"/>
        <v>0.12934306317496458</v>
      </c>
    </row>
    <row r="35" spans="2:16" x14ac:dyDescent="0.25">
      <c r="B35" s="114" t="s">
        <v>79</v>
      </c>
      <c r="C35" s="115">
        <v>113491</v>
      </c>
      <c r="D35" s="116">
        <v>8.417080626671769E-2</v>
      </c>
      <c r="E35" s="115">
        <v>0</v>
      </c>
      <c r="F35" s="116">
        <f t="shared" si="3"/>
        <v>-1</v>
      </c>
      <c r="G35" s="115">
        <v>33362</v>
      </c>
      <c r="H35" s="116" t="str">
        <f t="shared" si="3"/>
        <v>-</v>
      </c>
      <c r="I35" s="115">
        <v>125144</v>
      </c>
      <c r="J35" s="116">
        <f t="shared" si="3"/>
        <v>2.7510940591091662</v>
      </c>
      <c r="K35" s="115">
        <v>124155</v>
      </c>
      <c r="L35" s="116">
        <f t="shared" si="3"/>
        <v>-7.902895863964754E-3</v>
      </c>
      <c r="M35" s="115">
        <v>132737</v>
      </c>
      <c r="N35" s="116">
        <f t="shared" si="4"/>
        <v>6.9123273327695189E-2</v>
      </c>
      <c r="O35" s="116">
        <f t="shared" si="5"/>
        <v>0.16958172894766976</v>
      </c>
    </row>
    <row r="36" spans="2:16" x14ac:dyDescent="0.25">
      <c r="B36" s="114" t="s">
        <v>81</v>
      </c>
      <c r="C36" s="115">
        <v>114202</v>
      </c>
      <c r="D36" s="116">
        <v>4.4944642693750536E-2</v>
      </c>
      <c r="E36" s="115">
        <v>0</v>
      </c>
      <c r="F36" s="116">
        <f t="shared" si="3"/>
        <v>-1</v>
      </c>
      <c r="G36" s="115">
        <v>44847</v>
      </c>
      <c r="H36" s="116" t="str">
        <f t="shared" si="3"/>
        <v>-</v>
      </c>
      <c r="I36" s="115">
        <v>123799</v>
      </c>
      <c r="J36" s="116">
        <f t="shared" si="3"/>
        <v>1.7604745021963564</v>
      </c>
      <c r="K36" s="115">
        <v>127951</v>
      </c>
      <c r="L36" s="116">
        <f t="shared" si="3"/>
        <v>3.3538235365390578E-2</v>
      </c>
      <c r="M36" s="115">
        <v>129241</v>
      </c>
      <c r="N36" s="116">
        <f t="shared" si="4"/>
        <v>1.0081984509695108E-2</v>
      </c>
      <c r="O36" s="116">
        <f t="shared" si="5"/>
        <v>0.13168771124848955</v>
      </c>
    </row>
    <row r="37" spans="2:16" x14ac:dyDescent="0.25">
      <c r="B37" s="114" t="s">
        <v>83</v>
      </c>
      <c r="C37" s="115">
        <v>118640</v>
      </c>
      <c r="D37" s="116">
        <v>1.3757156284713412E-2</v>
      </c>
      <c r="E37" s="115">
        <v>0</v>
      </c>
      <c r="F37" s="116">
        <f t="shared" si="3"/>
        <v>-1</v>
      </c>
      <c r="G37" s="115">
        <v>80931</v>
      </c>
      <c r="H37" s="116" t="str">
        <f t="shared" si="3"/>
        <v>-</v>
      </c>
      <c r="I37" s="115">
        <v>138653</v>
      </c>
      <c r="J37" s="116">
        <f t="shared" si="3"/>
        <v>0.71322484585634682</v>
      </c>
      <c r="K37" s="115">
        <v>133653</v>
      </c>
      <c r="L37" s="116">
        <f t="shared" si="3"/>
        <v>-3.6061246420921345E-2</v>
      </c>
      <c r="M37" s="115">
        <v>133668</v>
      </c>
      <c r="N37" s="116">
        <f t="shared" si="4"/>
        <v>1.1223092635415099E-4</v>
      </c>
      <c r="O37" s="116">
        <f t="shared" si="5"/>
        <v>0.12666891436277816</v>
      </c>
    </row>
    <row r="38" spans="2:16" x14ac:dyDescent="0.25">
      <c r="B38" s="114" t="s">
        <v>85</v>
      </c>
      <c r="C38" s="115">
        <v>127392</v>
      </c>
      <c r="D38" s="116">
        <v>4.5276268933488684E-2</v>
      </c>
      <c r="E38" s="115">
        <v>43908</v>
      </c>
      <c r="F38" s="116">
        <f t="shared" si="3"/>
        <v>-0.65533157498116057</v>
      </c>
      <c r="G38" s="115">
        <v>100580</v>
      </c>
      <c r="H38" s="116">
        <f t="shared" si="3"/>
        <v>1.2906987337159515</v>
      </c>
      <c r="I38" s="115">
        <v>138022</v>
      </c>
      <c r="J38" s="116">
        <f t="shared" si="3"/>
        <v>0.37226088685623382</v>
      </c>
      <c r="K38" s="115">
        <v>134916</v>
      </c>
      <c r="L38" s="116">
        <f t="shared" si="3"/>
        <v>-2.2503658836997009E-2</v>
      </c>
      <c r="M38" s="115">
        <v>143446</v>
      </c>
      <c r="N38" s="116">
        <f t="shared" si="4"/>
        <v>6.3224524889560874E-2</v>
      </c>
      <c r="O38" s="116">
        <f t="shared" si="5"/>
        <v>0.12602047224315505</v>
      </c>
    </row>
    <row r="39" spans="2:16" x14ac:dyDescent="0.25">
      <c r="B39" s="114" t="s">
        <v>87</v>
      </c>
      <c r="C39" s="115">
        <v>108328</v>
      </c>
      <c r="D39" s="116">
        <v>-1.7611317674798177E-2</v>
      </c>
      <c r="E39" s="115">
        <v>29045</v>
      </c>
      <c r="F39" s="116">
        <f t="shared" si="3"/>
        <v>-0.73187910789454258</v>
      </c>
      <c r="G39" s="115">
        <v>92716</v>
      </c>
      <c r="H39" s="116">
        <f t="shared" si="3"/>
        <v>2.192150111895335</v>
      </c>
      <c r="I39" s="115">
        <v>116996</v>
      </c>
      <c r="J39" s="116">
        <f t="shared" si="3"/>
        <v>0.26187497303593776</v>
      </c>
      <c r="K39" s="115">
        <v>125237</v>
      </c>
      <c r="L39" s="116">
        <f t="shared" si="3"/>
        <v>7.0438305583096827E-2</v>
      </c>
      <c r="M39" s="115">
        <v>121062</v>
      </c>
      <c r="N39" s="116">
        <f t="shared" si="4"/>
        <v>-3.3336793439638468E-2</v>
      </c>
      <c r="O39" s="116">
        <f t="shared" si="5"/>
        <v>0.11755040248135296</v>
      </c>
    </row>
    <row r="40" spans="2:16" x14ac:dyDescent="0.25">
      <c r="B40" s="114" t="s">
        <v>89</v>
      </c>
      <c r="C40" s="115">
        <v>127037</v>
      </c>
      <c r="D40" s="116">
        <v>-1.9882111500300947E-2</v>
      </c>
      <c r="E40" s="115">
        <v>23037</v>
      </c>
      <c r="F40" s="116">
        <f t="shared" si="3"/>
        <v>-0.81865913080441133</v>
      </c>
      <c r="G40" s="115">
        <v>122247</v>
      </c>
      <c r="H40" s="116">
        <f t="shared" si="3"/>
        <v>4.3065503320744885</v>
      </c>
      <c r="I40" s="115">
        <v>135198</v>
      </c>
      <c r="J40" s="116">
        <f t="shared" si="3"/>
        <v>0.10594125009202671</v>
      </c>
      <c r="K40" s="115">
        <v>143593</v>
      </c>
      <c r="L40" s="116">
        <f t="shared" si="3"/>
        <v>6.2094113818251806E-2</v>
      </c>
      <c r="M40" s="115">
        <v>140283</v>
      </c>
      <c r="N40" s="116">
        <f>IFERROR(M40/K40-1,"-")</f>
        <v>-2.3051262944572493E-2</v>
      </c>
      <c r="O40" s="116">
        <f t="shared" si="5"/>
        <v>0.10426883506380036</v>
      </c>
    </row>
    <row r="41" spans="2:16" x14ac:dyDescent="0.25">
      <c r="B41" s="114" t="s">
        <v>91</v>
      </c>
      <c r="C41" s="115">
        <v>108022</v>
      </c>
      <c r="D41" s="116">
        <v>2.1764833855147048E-2</v>
      </c>
      <c r="E41" s="115">
        <v>16294</v>
      </c>
      <c r="F41" s="116">
        <f t="shared" si="3"/>
        <v>-0.8491603562237322</v>
      </c>
      <c r="G41" s="115">
        <v>106548</v>
      </c>
      <c r="H41" s="116">
        <f t="shared" si="3"/>
        <v>5.5390941450840803</v>
      </c>
      <c r="I41" s="115">
        <v>121503</v>
      </c>
      <c r="J41" s="116">
        <f t="shared" si="3"/>
        <v>0.14035927469309617</v>
      </c>
      <c r="K41" s="115">
        <v>124720</v>
      </c>
      <c r="L41" s="116">
        <f t="shared" si="3"/>
        <v>2.6476712509156064E-2</v>
      </c>
      <c r="M41" s="115" t="s">
        <v>238</v>
      </c>
      <c r="N41" s="116" t="str">
        <f>IFERROR(M41/K41-1,"-")</f>
        <v>-</v>
      </c>
      <c r="O41" s="116" t="str">
        <f t="shared" si="5"/>
        <v>-</v>
      </c>
    </row>
    <row r="42" spans="2:16" x14ac:dyDescent="0.25">
      <c r="B42" s="114" t="s">
        <v>93</v>
      </c>
      <c r="C42" s="115">
        <v>112755</v>
      </c>
      <c r="D42" s="116">
        <v>4.463092629215959E-3</v>
      </c>
      <c r="E42" s="115">
        <v>22293</v>
      </c>
      <c r="F42" s="116">
        <f t="shared" si="3"/>
        <v>-0.80228814686710126</v>
      </c>
      <c r="G42" s="115">
        <v>98566</v>
      </c>
      <c r="H42" s="116">
        <f t="shared" si="3"/>
        <v>3.4213878796034631</v>
      </c>
      <c r="I42" s="115">
        <v>126581</v>
      </c>
      <c r="J42" s="116">
        <f t="shared" si="3"/>
        <v>0.28422579794249536</v>
      </c>
      <c r="K42" s="115">
        <v>129836</v>
      </c>
      <c r="L42" s="116">
        <f t="shared" si="3"/>
        <v>2.5714759719073221E-2</v>
      </c>
      <c r="M42" s="115" t="s">
        <v>238</v>
      </c>
      <c r="N42" s="116" t="str">
        <f>IFERROR(M42/K42-1,"-")</f>
        <v>-</v>
      </c>
      <c r="O42" s="116" t="str">
        <f t="shared" si="5"/>
        <v>-</v>
      </c>
    </row>
    <row r="43" spans="2:16" ht="15.75" x14ac:dyDescent="0.25">
      <c r="B43" s="117" t="s">
        <v>30</v>
      </c>
      <c r="C43" s="118">
        <v>1371352</v>
      </c>
      <c r="D43" s="119">
        <v>2.5766228714830142E-2</v>
      </c>
      <c r="E43" s="118">
        <v>441622</v>
      </c>
      <c r="F43" s="119">
        <f t="shared" si="3"/>
        <v>-0.6779659781004439</v>
      </c>
      <c r="G43" s="118">
        <v>752768</v>
      </c>
      <c r="H43" s="119">
        <f t="shared" si="3"/>
        <v>0.70455276231709463</v>
      </c>
      <c r="I43" s="118">
        <v>1490629</v>
      </c>
      <c r="J43" s="119">
        <f t="shared" si="3"/>
        <v>0.98019708595476951</v>
      </c>
      <c r="K43" s="118">
        <v>1543103</v>
      </c>
      <c r="L43" s="119">
        <f t="shared" si="3"/>
        <v>3.5202588974184712E-2</v>
      </c>
      <c r="M43" s="118">
        <v>1320475</v>
      </c>
      <c r="N43" s="119">
        <v>2.4778296794761845E-2</v>
      </c>
      <c r="O43" s="119">
        <v>0.14766529778588966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70" t="s">
        <v>254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85879</v>
      </c>
      <c r="D53" s="116">
        <v>8.9295906848133599E-2</v>
      </c>
      <c r="E53" s="115">
        <v>97322</v>
      </c>
      <c r="F53" s="116">
        <f t="shared" ref="F53:L65" si="6">IFERROR(E53/C53-1,"-")</f>
        <v>0.13324561301365878</v>
      </c>
      <c r="G53" s="115">
        <v>11597</v>
      </c>
      <c r="H53" s="116">
        <f t="shared" si="6"/>
        <v>-0.88083886479932594</v>
      </c>
      <c r="I53" s="115">
        <v>77462</v>
      </c>
      <c r="J53" s="116">
        <f t="shared" si="6"/>
        <v>5.6794860739846511</v>
      </c>
      <c r="K53" s="115">
        <v>102022</v>
      </c>
      <c r="L53" s="116">
        <f t="shared" si="6"/>
        <v>0.31705868683999894</v>
      </c>
      <c r="M53" s="115">
        <v>111169</v>
      </c>
      <c r="N53" s="116">
        <f t="shared" ref="N53:N64" si="7">IFERROR(M53/K53-1,"-")</f>
        <v>8.9657132775283754E-2</v>
      </c>
      <c r="O53" s="116">
        <f>M53/C53-1</f>
        <v>0.29448409972170153</v>
      </c>
    </row>
    <row r="54" spans="1:16" x14ac:dyDescent="0.25">
      <c r="A54" s="1">
        <v>2</v>
      </c>
      <c r="B54" s="114" t="s">
        <v>73</v>
      </c>
      <c r="C54" s="115">
        <v>85984</v>
      </c>
      <c r="D54" s="116">
        <v>4.317864725508036E-2</v>
      </c>
      <c r="E54" s="115">
        <v>105589</v>
      </c>
      <c r="F54" s="116">
        <f t="shared" si="6"/>
        <v>0.22800753628582071</v>
      </c>
      <c r="G54" s="115">
        <v>14910</v>
      </c>
      <c r="H54" s="116">
        <f t="shared" si="6"/>
        <v>-0.85879210902650849</v>
      </c>
      <c r="I54" s="115">
        <v>101190</v>
      </c>
      <c r="J54" s="116">
        <f t="shared" si="6"/>
        <v>5.7867203219315897</v>
      </c>
      <c r="K54" s="115">
        <v>107203</v>
      </c>
      <c r="L54" s="116">
        <f t="shared" si="6"/>
        <v>5.9422867872319429E-2</v>
      </c>
      <c r="M54" s="115">
        <v>111828</v>
      </c>
      <c r="N54" s="116">
        <f t="shared" si="7"/>
        <v>4.3142449371752711E-2</v>
      </c>
      <c r="O54" s="116">
        <f>IFERROR(M54/C54-1,"-")</f>
        <v>0.30056754745068859</v>
      </c>
    </row>
    <row r="55" spans="1:16" x14ac:dyDescent="0.25">
      <c r="A55" s="1">
        <v>3</v>
      </c>
      <c r="B55" s="114" t="s">
        <v>75</v>
      </c>
      <c r="C55" s="115">
        <v>100308</v>
      </c>
      <c r="D55" s="116">
        <v>7.1849888869892187E-2</v>
      </c>
      <c r="E55" s="115">
        <v>41066</v>
      </c>
      <c r="F55" s="116">
        <f t="shared" si="6"/>
        <v>-0.59060094907684335</v>
      </c>
      <c r="G55" s="115">
        <v>19532</v>
      </c>
      <c r="H55" s="116">
        <f t="shared" si="6"/>
        <v>-0.52437539570447567</v>
      </c>
      <c r="I55" s="115">
        <v>109531</v>
      </c>
      <c r="J55" s="116">
        <f t="shared" si="6"/>
        <v>4.6077718615605159</v>
      </c>
      <c r="K55" s="115">
        <v>110890</v>
      </c>
      <c r="L55" s="116">
        <f t="shared" si="6"/>
        <v>1.2407446293743352E-2</v>
      </c>
      <c r="M55" s="115">
        <v>127256</v>
      </c>
      <c r="N55" s="116">
        <f t="shared" si="7"/>
        <v>0.14758769952204887</v>
      </c>
      <c r="O55" s="116">
        <f t="shared" ref="O55:O64" si="8">IFERROR(M55/C55-1,"-")</f>
        <v>0.26865255014555167</v>
      </c>
    </row>
    <row r="56" spans="1:16" x14ac:dyDescent="0.25">
      <c r="A56" s="1">
        <v>4</v>
      </c>
      <c r="B56" s="114" t="s">
        <v>77</v>
      </c>
      <c r="C56" s="115">
        <v>95760</v>
      </c>
      <c r="D56" s="116">
        <v>4.524368280303448E-2</v>
      </c>
      <c r="E56" s="115">
        <v>0</v>
      </c>
      <c r="F56" s="116">
        <f t="shared" si="6"/>
        <v>-1</v>
      </c>
      <c r="G56" s="115">
        <v>25134</v>
      </c>
      <c r="H56" s="116" t="str">
        <f t="shared" si="6"/>
        <v>-</v>
      </c>
      <c r="I56" s="115">
        <v>126772</v>
      </c>
      <c r="J56" s="116">
        <f t="shared" si="6"/>
        <v>4.043844990849049</v>
      </c>
      <c r="K56" s="115">
        <v>123429</v>
      </c>
      <c r="L56" s="116">
        <f t="shared" si="6"/>
        <v>-2.6370176379642229E-2</v>
      </c>
      <c r="M56" s="115">
        <v>117947</v>
      </c>
      <c r="N56" s="116">
        <f t="shared" si="7"/>
        <v>-4.4414197635887831E-2</v>
      </c>
      <c r="O56" s="116">
        <f t="shared" si="8"/>
        <v>0.23169381787802834</v>
      </c>
    </row>
    <row r="57" spans="1:16" x14ac:dyDescent="0.25">
      <c r="A57" s="1">
        <v>5</v>
      </c>
      <c r="B57" s="114" t="s">
        <v>79</v>
      </c>
      <c r="C57" s="115">
        <v>93420</v>
      </c>
      <c r="D57" s="116">
        <v>8.0387190785136786E-2</v>
      </c>
      <c r="E57" s="115">
        <v>0</v>
      </c>
      <c r="F57" s="116">
        <f t="shared" si="6"/>
        <v>-1</v>
      </c>
      <c r="G57" s="115">
        <v>33045</v>
      </c>
      <c r="H57" s="116" t="str">
        <f t="shared" si="6"/>
        <v>-</v>
      </c>
      <c r="I57" s="115">
        <v>113457</v>
      </c>
      <c r="J57" s="116">
        <f t="shared" si="6"/>
        <v>2.4334089877439853</v>
      </c>
      <c r="K57" s="115">
        <v>111213</v>
      </c>
      <c r="L57" s="116">
        <f t="shared" si="6"/>
        <v>-1.9778418255374297E-2</v>
      </c>
      <c r="M57" s="115">
        <v>119801</v>
      </c>
      <c r="N57" s="116">
        <f t="shared" si="7"/>
        <v>7.7221188170447652E-2</v>
      </c>
      <c r="O57" s="116">
        <f t="shared" si="8"/>
        <v>0.28239135088846079</v>
      </c>
    </row>
    <row r="58" spans="1:16" x14ac:dyDescent="0.25">
      <c r="A58" s="1">
        <v>6</v>
      </c>
      <c r="B58" s="114" t="s">
        <v>81</v>
      </c>
      <c r="C58" s="115">
        <v>96008</v>
      </c>
      <c r="D58" s="116">
        <v>6.2199898214325255E-2</v>
      </c>
      <c r="E58" s="115">
        <v>0</v>
      </c>
      <c r="F58" s="116">
        <f t="shared" si="6"/>
        <v>-1</v>
      </c>
      <c r="G58" s="115">
        <v>43303</v>
      </c>
      <c r="H58" s="116" t="str">
        <f t="shared" si="6"/>
        <v>-</v>
      </c>
      <c r="I58" s="115">
        <v>110209</v>
      </c>
      <c r="J58" s="116">
        <f t="shared" si="6"/>
        <v>1.5450661616978039</v>
      </c>
      <c r="K58" s="115">
        <v>114600</v>
      </c>
      <c r="L58" s="116">
        <f t="shared" si="6"/>
        <v>3.984248110408406E-2</v>
      </c>
      <c r="M58" s="115">
        <v>117142</v>
      </c>
      <c r="N58" s="116">
        <f t="shared" si="7"/>
        <v>2.218150087260029E-2</v>
      </c>
      <c r="O58" s="116">
        <f t="shared" si="8"/>
        <v>0.22012748937588533</v>
      </c>
    </row>
    <row r="59" spans="1:16" x14ac:dyDescent="0.25">
      <c r="A59" s="1">
        <v>7</v>
      </c>
      <c r="B59" s="114" t="s">
        <v>83</v>
      </c>
      <c r="C59" s="115">
        <v>100301</v>
      </c>
      <c r="D59" s="116">
        <v>4.8789669054216445E-2</v>
      </c>
      <c r="E59" s="115">
        <v>0</v>
      </c>
      <c r="F59" s="116">
        <f t="shared" si="6"/>
        <v>-1</v>
      </c>
      <c r="G59" s="115">
        <v>74597</v>
      </c>
      <c r="H59" s="116" t="str">
        <f t="shared" si="6"/>
        <v>-</v>
      </c>
      <c r="I59" s="115">
        <v>123042</v>
      </c>
      <c r="J59" s="116">
        <f t="shared" si="6"/>
        <v>0.64942289904419748</v>
      </c>
      <c r="K59" s="115">
        <v>118946</v>
      </c>
      <c r="L59" s="116">
        <f t="shared" si="6"/>
        <v>-3.3289445880268498E-2</v>
      </c>
      <c r="M59" s="115">
        <v>120238</v>
      </c>
      <c r="N59" s="116">
        <f t="shared" si="7"/>
        <v>1.0862071864543577E-2</v>
      </c>
      <c r="O59" s="116">
        <f t="shared" si="8"/>
        <v>0.19877169719145371</v>
      </c>
    </row>
    <row r="60" spans="1:16" x14ac:dyDescent="0.25">
      <c r="A60" s="1">
        <v>8</v>
      </c>
      <c r="B60" s="114" t="s">
        <v>85</v>
      </c>
      <c r="C60" s="115">
        <v>108308</v>
      </c>
      <c r="D60" s="116">
        <v>8.6775035119405874E-2</v>
      </c>
      <c r="E60" s="115">
        <v>40708</v>
      </c>
      <c r="F60" s="116">
        <f t="shared" si="6"/>
        <v>-0.62414595413081209</v>
      </c>
      <c r="G60" s="115">
        <v>92057</v>
      </c>
      <c r="H60" s="116">
        <f t="shared" si="6"/>
        <v>1.2613982509580426</v>
      </c>
      <c r="I60" s="115">
        <v>121901</v>
      </c>
      <c r="J60" s="116">
        <f t="shared" si="6"/>
        <v>0.32419044722291623</v>
      </c>
      <c r="K60" s="115">
        <v>120435</v>
      </c>
      <c r="L60" s="116">
        <f t="shared" si="6"/>
        <v>-1.202615236954574E-2</v>
      </c>
      <c r="M60" s="115">
        <v>130238</v>
      </c>
      <c r="N60" s="116">
        <f t="shared" si="7"/>
        <v>8.1396603977249127E-2</v>
      </c>
      <c r="O60" s="116">
        <f t="shared" si="8"/>
        <v>0.20247811795989223</v>
      </c>
    </row>
    <row r="61" spans="1:16" x14ac:dyDescent="0.25">
      <c r="A61" s="1">
        <v>9</v>
      </c>
      <c r="B61" s="114" t="s">
        <v>87</v>
      </c>
      <c r="C61" s="115">
        <v>92717</v>
      </c>
      <c r="D61" s="116">
        <v>2.3569804155350926E-2</v>
      </c>
      <c r="E61" s="115">
        <v>28487</v>
      </c>
      <c r="F61" s="116">
        <f t="shared" si="6"/>
        <v>-0.69275321677793711</v>
      </c>
      <c r="G61" s="115">
        <v>84214</v>
      </c>
      <c r="H61" s="116">
        <f t="shared" si="6"/>
        <v>1.9562256467862533</v>
      </c>
      <c r="I61" s="115">
        <v>103802</v>
      </c>
      <c r="J61" s="116">
        <f t="shared" si="6"/>
        <v>0.2325979053364049</v>
      </c>
      <c r="K61" s="115">
        <v>112485</v>
      </c>
      <c r="L61" s="116">
        <f t="shared" si="6"/>
        <v>8.3649640662029734E-2</v>
      </c>
      <c r="M61" s="115">
        <v>109297</v>
      </c>
      <c r="N61" s="116">
        <f t="shared" si="7"/>
        <v>-2.8341556651998001E-2</v>
      </c>
      <c r="O61" s="116">
        <f t="shared" si="8"/>
        <v>0.17882373243310279</v>
      </c>
    </row>
    <row r="62" spans="1:16" x14ac:dyDescent="0.25">
      <c r="A62" s="1">
        <v>10</v>
      </c>
      <c r="B62" s="114" t="s">
        <v>89</v>
      </c>
      <c r="C62" s="115">
        <v>108418</v>
      </c>
      <c r="D62" s="116">
        <v>8.5489167341090688E-3</v>
      </c>
      <c r="E62" s="115">
        <v>22497</v>
      </c>
      <c r="F62" s="116">
        <f t="shared" si="6"/>
        <v>-0.79249755575642422</v>
      </c>
      <c r="G62" s="115">
        <v>107685</v>
      </c>
      <c r="H62" s="116">
        <f t="shared" si="6"/>
        <v>3.7866382184291236</v>
      </c>
      <c r="I62" s="115">
        <v>119950</v>
      </c>
      <c r="J62" s="116">
        <f t="shared" si="6"/>
        <v>0.11389701444026556</v>
      </c>
      <c r="K62" s="115">
        <v>128570</v>
      </c>
      <c r="L62" s="116">
        <f t="shared" si="6"/>
        <v>7.1863276365152107E-2</v>
      </c>
      <c r="M62" s="115">
        <v>127297</v>
      </c>
      <c r="N62" s="116">
        <f t="shared" si="7"/>
        <v>-9.9012211246791715E-3</v>
      </c>
      <c r="O62" s="116">
        <f t="shared" si="8"/>
        <v>0.17413160176354481</v>
      </c>
    </row>
    <row r="63" spans="1:16" x14ac:dyDescent="0.25">
      <c r="A63" s="1">
        <v>11</v>
      </c>
      <c r="B63" s="114" t="s">
        <v>91</v>
      </c>
      <c r="C63" s="115">
        <v>92532</v>
      </c>
      <c r="D63" s="116">
        <v>6.9808310403033813E-2</v>
      </c>
      <c r="E63" s="115">
        <v>15805</v>
      </c>
      <c r="F63" s="116">
        <f t="shared" si="6"/>
        <v>-0.82919422470064408</v>
      </c>
      <c r="G63" s="115">
        <v>94309</v>
      </c>
      <c r="H63" s="116">
        <f t="shared" si="6"/>
        <v>4.9670357481809555</v>
      </c>
      <c r="I63" s="115">
        <v>107416</v>
      </c>
      <c r="J63" s="116">
        <f t="shared" si="6"/>
        <v>0.13897931268489749</v>
      </c>
      <c r="K63" s="115">
        <v>111535</v>
      </c>
      <c r="L63" s="116">
        <f t="shared" si="6"/>
        <v>3.8346242645415973E-2</v>
      </c>
      <c r="M63" s="115" t="s">
        <v>238</v>
      </c>
      <c r="N63" s="116" t="str">
        <f t="shared" si="7"/>
        <v>-</v>
      </c>
      <c r="O63" s="116" t="str">
        <f t="shared" si="8"/>
        <v>-</v>
      </c>
    </row>
    <row r="64" spans="1:16" x14ac:dyDescent="0.25">
      <c r="A64" s="1">
        <v>12</v>
      </c>
      <c r="B64" s="114" t="s">
        <v>93</v>
      </c>
      <c r="C64" s="115">
        <v>97485</v>
      </c>
      <c r="D64" s="116">
        <v>8.9096190369791106E-2</v>
      </c>
      <c r="E64" s="115">
        <v>21712</v>
      </c>
      <c r="F64" s="116">
        <f t="shared" si="6"/>
        <v>-0.77727855567523207</v>
      </c>
      <c r="G64" s="115">
        <v>87439</v>
      </c>
      <c r="H64" s="116">
        <f t="shared" si="6"/>
        <v>3.0272199705232126</v>
      </c>
      <c r="I64" s="115">
        <v>110632</v>
      </c>
      <c r="J64" s="116">
        <f t="shared" si="6"/>
        <v>0.26524777273299094</v>
      </c>
      <c r="K64" s="115">
        <v>116159</v>
      </c>
      <c r="L64" s="116">
        <f t="shared" si="6"/>
        <v>4.9958420710102036E-2</v>
      </c>
      <c r="M64" s="115" t="s">
        <v>238</v>
      </c>
      <c r="N64" s="116" t="str">
        <f t="shared" si="7"/>
        <v>-</v>
      </c>
      <c r="O64" s="116" t="str">
        <f t="shared" si="8"/>
        <v>-</v>
      </c>
    </row>
    <row r="65" spans="1:16" ht="15.75" x14ac:dyDescent="0.25">
      <c r="B65" s="117" t="s">
        <v>30</v>
      </c>
      <c r="C65" s="118">
        <v>1157120</v>
      </c>
      <c r="D65" s="119">
        <v>5.8956820640286622E-2</v>
      </c>
      <c r="E65" s="118">
        <v>398770</v>
      </c>
      <c r="F65" s="119">
        <f t="shared" si="6"/>
        <v>-0.65537714325221241</v>
      </c>
      <c r="G65" s="118">
        <v>687822</v>
      </c>
      <c r="H65" s="119">
        <f t="shared" si="6"/>
        <v>0.72485894124432626</v>
      </c>
      <c r="I65" s="118">
        <v>1325364</v>
      </c>
      <c r="J65" s="119">
        <f t="shared" si="6"/>
        <v>0.92689969207149514</v>
      </c>
      <c r="K65" s="118">
        <v>1377487</v>
      </c>
      <c r="L65" s="119">
        <f t="shared" si="6"/>
        <v>3.9327309327852555E-2</v>
      </c>
      <c r="M65" s="118">
        <v>1192213</v>
      </c>
      <c r="N65" s="119">
        <v>3.6893597369265674E-2</v>
      </c>
      <c r="O65" s="119">
        <v>0.23276734742835048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255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17883</v>
      </c>
      <c r="D75" s="116">
        <v>-1.3242840589306359E-2</v>
      </c>
      <c r="E75" s="115">
        <v>14057</v>
      </c>
      <c r="F75" s="116">
        <f t="shared" ref="F75:L87" si="9">IFERROR(E75/C75-1,"-")</f>
        <v>-0.2139462058938657</v>
      </c>
      <c r="G75" s="115">
        <v>505</v>
      </c>
      <c r="H75" s="116">
        <f t="shared" si="9"/>
        <v>-0.96407483815892436</v>
      </c>
      <c r="I75" s="115">
        <v>8743</v>
      </c>
      <c r="J75" s="116">
        <f t="shared" si="9"/>
        <v>16.312871287128711</v>
      </c>
      <c r="K75" s="115">
        <v>13938</v>
      </c>
      <c r="L75" s="116">
        <f t="shared" si="9"/>
        <v>0.59418963742422504</v>
      </c>
      <c r="M75" s="115">
        <v>11745</v>
      </c>
      <c r="N75" s="116">
        <f t="shared" ref="N75:N86" si="10">IFERROR(M75/K75-1,"-")</f>
        <v>-0.15733964700817904</v>
      </c>
      <c r="O75" s="116">
        <f>M75/C75-1</f>
        <v>-0.34323100150981378</v>
      </c>
    </row>
    <row r="76" spans="1:16" x14ac:dyDescent="0.25">
      <c r="A76" s="1">
        <v>2</v>
      </c>
      <c r="B76" s="114" t="s">
        <v>73</v>
      </c>
      <c r="C76" s="115">
        <v>15626</v>
      </c>
      <c r="D76" s="116">
        <v>-0.15585327643023072</v>
      </c>
      <c r="E76" s="115">
        <v>15058</v>
      </c>
      <c r="F76" s="116">
        <f t="shared" si="9"/>
        <v>-3.6349673620888256E-2</v>
      </c>
      <c r="G76" s="115">
        <v>630</v>
      </c>
      <c r="H76" s="116">
        <f t="shared" si="9"/>
        <v>-0.95816177447204143</v>
      </c>
      <c r="I76" s="115">
        <v>12469</v>
      </c>
      <c r="J76" s="116">
        <f t="shared" si="9"/>
        <v>18.792063492063491</v>
      </c>
      <c r="K76" s="115">
        <v>13477</v>
      </c>
      <c r="L76" s="116">
        <f t="shared" si="9"/>
        <v>8.0840484401315305E-2</v>
      </c>
      <c r="M76" s="115">
        <v>12352</v>
      </c>
      <c r="N76" s="116">
        <f t="shared" si="10"/>
        <v>-8.3475550938636234E-2</v>
      </c>
      <c r="O76" s="116">
        <f>IFERROR(M76/C76-1,"-")</f>
        <v>-0.20952259055420452</v>
      </c>
    </row>
    <row r="77" spans="1:16" x14ac:dyDescent="0.25">
      <c r="A77" s="1">
        <v>3</v>
      </c>
      <c r="B77" s="114" t="s">
        <v>75</v>
      </c>
      <c r="C77" s="115">
        <v>19873</v>
      </c>
      <c r="D77" s="116">
        <v>-0.10429530806328025</v>
      </c>
      <c r="E77" s="115">
        <v>6732</v>
      </c>
      <c r="F77" s="116">
        <f t="shared" si="9"/>
        <v>-0.66124893071000856</v>
      </c>
      <c r="G77" s="115">
        <v>307</v>
      </c>
      <c r="H77" s="116">
        <f t="shared" si="9"/>
        <v>-0.95439691027926321</v>
      </c>
      <c r="I77" s="115">
        <v>13844</v>
      </c>
      <c r="J77" s="116">
        <f t="shared" si="9"/>
        <v>44.094462540716613</v>
      </c>
      <c r="K77" s="115">
        <v>13702</v>
      </c>
      <c r="L77" s="116">
        <f t="shared" si="9"/>
        <v>-1.0257151112395224E-2</v>
      </c>
      <c r="M77" s="115">
        <v>14761</v>
      </c>
      <c r="N77" s="116">
        <f t="shared" si="10"/>
        <v>7.7287987155159721E-2</v>
      </c>
      <c r="O77" s="116">
        <f t="shared" ref="O77:O86" si="11">IFERROR(M77/C77-1,"-")</f>
        <v>-0.25723343229507367</v>
      </c>
    </row>
    <row r="78" spans="1:16" x14ac:dyDescent="0.25">
      <c r="A78" s="1">
        <v>4</v>
      </c>
      <c r="B78" s="114" t="s">
        <v>77</v>
      </c>
      <c r="C78" s="115">
        <v>20172</v>
      </c>
      <c r="D78" s="116">
        <v>-3.4278054385292966E-2</v>
      </c>
      <c r="E78" s="115">
        <v>0</v>
      </c>
      <c r="F78" s="116">
        <f t="shared" si="9"/>
        <v>-1</v>
      </c>
      <c r="G78" s="115">
        <v>356</v>
      </c>
      <c r="H78" s="116" t="str">
        <f t="shared" si="9"/>
        <v>-</v>
      </c>
      <c r="I78" s="115">
        <v>14722</v>
      </c>
      <c r="J78" s="116">
        <f t="shared" si="9"/>
        <v>40.353932584269664</v>
      </c>
      <c r="K78" s="115">
        <v>14381</v>
      </c>
      <c r="L78" s="116">
        <f t="shared" si="9"/>
        <v>-2.3162613775302265E-2</v>
      </c>
      <c r="M78" s="115">
        <v>12980</v>
      </c>
      <c r="N78" s="116">
        <f t="shared" si="10"/>
        <v>-9.7420207217856936E-2</v>
      </c>
      <c r="O78" s="116">
        <f t="shared" si="11"/>
        <v>-0.35653380924053146</v>
      </c>
    </row>
    <row r="79" spans="1:16" x14ac:dyDescent="0.25">
      <c r="A79" s="1">
        <v>5</v>
      </c>
      <c r="B79" s="114" t="s">
        <v>79</v>
      </c>
      <c r="C79" s="115">
        <v>20071</v>
      </c>
      <c r="D79" s="116">
        <v>0.10213607160507387</v>
      </c>
      <c r="E79" s="115">
        <v>0</v>
      </c>
      <c r="F79" s="116">
        <f t="shared" si="9"/>
        <v>-1</v>
      </c>
      <c r="G79" s="115">
        <v>317</v>
      </c>
      <c r="H79" s="116" t="str">
        <f t="shared" si="9"/>
        <v>-</v>
      </c>
      <c r="I79" s="115">
        <v>11687</v>
      </c>
      <c r="J79" s="116">
        <f t="shared" si="9"/>
        <v>35.867507886435334</v>
      </c>
      <c r="K79" s="115">
        <v>12942</v>
      </c>
      <c r="L79" s="116">
        <f t="shared" si="9"/>
        <v>0.10738427312398402</v>
      </c>
      <c r="M79" s="115">
        <v>12936</v>
      </c>
      <c r="N79" s="116">
        <f t="shared" si="10"/>
        <v>-4.6360686138158247E-4</v>
      </c>
      <c r="O79" s="116">
        <f t="shared" si="11"/>
        <v>-0.35548801753774106</v>
      </c>
    </row>
    <row r="80" spans="1:16" x14ac:dyDescent="0.25">
      <c r="A80" s="1">
        <v>6</v>
      </c>
      <c r="B80" s="114" t="s">
        <v>81</v>
      </c>
      <c r="C80" s="115">
        <v>18194</v>
      </c>
      <c r="D80" s="116">
        <v>-3.7558188743123111E-2</v>
      </c>
      <c r="E80" s="115">
        <v>0</v>
      </c>
      <c r="F80" s="116">
        <f t="shared" si="9"/>
        <v>-1</v>
      </c>
      <c r="G80" s="115">
        <v>1544</v>
      </c>
      <c r="H80" s="116" t="str">
        <f t="shared" si="9"/>
        <v>-</v>
      </c>
      <c r="I80" s="115">
        <v>13590</v>
      </c>
      <c r="J80" s="116">
        <f t="shared" si="9"/>
        <v>7.8018134715025909</v>
      </c>
      <c r="K80" s="115">
        <v>13351</v>
      </c>
      <c r="L80" s="116">
        <f t="shared" si="9"/>
        <v>-1.7586460632818213E-2</v>
      </c>
      <c r="M80" s="115">
        <v>12099</v>
      </c>
      <c r="N80" s="116">
        <f t="shared" si="10"/>
        <v>-9.3775747135046106E-2</v>
      </c>
      <c r="O80" s="116">
        <f t="shared" si="11"/>
        <v>-0.33500054963174675</v>
      </c>
    </row>
    <row r="81" spans="1:16" x14ac:dyDescent="0.25">
      <c r="A81" s="1">
        <v>7</v>
      </c>
      <c r="B81" s="114" t="s">
        <v>83</v>
      </c>
      <c r="C81" s="115">
        <v>18339</v>
      </c>
      <c r="D81" s="116">
        <v>-0.14283711147464362</v>
      </c>
      <c r="E81" s="115">
        <v>0</v>
      </c>
      <c r="F81" s="116">
        <f t="shared" si="9"/>
        <v>-1</v>
      </c>
      <c r="G81" s="115">
        <v>6334</v>
      </c>
      <c r="H81" s="116" t="str">
        <f t="shared" si="9"/>
        <v>-</v>
      </c>
      <c r="I81" s="115">
        <v>15611</v>
      </c>
      <c r="J81" s="116">
        <f t="shared" si="9"/>
        <v>1.4646353015472053</v>
      </c>
      <c r="K81" s="115">
        <v>14707</v>
      </c>
      <c r="L81" s="116">
        <f t="shared" si="9"/>
        <v>-5.7907885465376951E-2</v>
      </c>
      <c r="M81" s="115">
        <v>13430</v>
      </c>
      <c r="N81" s="116">
        <f t="shared" si="10"/>
        <v>-8.6829400965526604E-2</v>
      </c>
      <c r="O81" s="116">
        <f t="shared" si="11"/>
        <v>-0.26768089863133215</v>
      </c>
    </row>
    <row r="82" spans="1:16" x14ac:dyDescent="0.25">
      <c r="A82" s="1">
        <v>8</v>
      </c>
      <c r="B82" s="114" t="s">
        <v>85</v>
      </c>
      <c r="C82" s="115">
        <v>19084</v>
      </c>
      <c r="D82" s="116">
        <v>-0.14090213378950212</v>
      </c>
      <c r="E82" s="115">
        <v>3200</v>
      </c>
      <c r="F82" s="116">
        <f t="shared" si="9"/>
        <v>-0.83232026828757077</v>
      </c>
      <c r="G82" s="115">
        <v>8523</v>
      </c>
      <c r="H82" s="116">
        <f t="shared" si="9"/>
        <v>1.6634375000000001</v>
      </c>
      <c r="I82" s="115">
        <v>16121</v>
      </c>
      <c r="J82" s="116">
        <f t="shared" si="9"/>
        <v>0.89147013962219868</v>
      </c>
      <c r="K82" s="115">
        <v>14481</v>
      </c>
      <c r="L82" s="116">
        <f t="shared" si="9"/>
        <v>-0.10173066186961111</v>
      </c>
      <c r="M82" s="115">
        <v>13208</v>
      </c>
      <c r="N82" s="116">
        <f t="shared" si="10"/>
        <v>-8.790829362613084E-2</v>
      </c>
      <c r="O82" s="116">
        <f t="shared" si="11"/>
        <v>-0.30790190735694822</v>
      </c>
    </row>
    <row r="83" spans="1:16" x14ac:dyDescent="0.25">
      <c r="A83" s="1">
        <v>9</v>
      </c>
      <c r="B83" s="114" t="s">
        <v>87</v>
      </c>
      <c r="C83" s="115">
        <v>15611</v>
      </c>
      <c r="D83" s="116">
        <v>-0.20708045509955297</v>
      </c>
      <c r="E83" s="115">
        <v>558</v>
      </c>
      <c r="F83" s="116">
        <f t="shared" si="9"/>
        <v>-0.96425597335212354</v>
      </c>
      <c r="G83" s="115">
        <v>8502</v>
      </c>
      <c r="H83" s="116">
        <f t="shared" si="9"/>
        <v>14.236559139784946</v>
      </c>
      <c r="I83" s="115">
        <v>13194</v>
      </c>
      <c r="J83" s="116">
        <f t="shared" si="9"/>
        <v>0.55187014820042335</v>
      </c>
      <c r="K83" s="115">
        <v>12752</v>
      </c>
      <c r="L83" s="116">
        <f t="shared" si="9"/>
        <v>-3.3500075792026629E-2</v>
      </c>
      <c r="M83" s="115">
        <v>11765</v>
      </c>
      <c r="N83" s="116">
        <f t="shared" si="10"/>
        <v>-7.7399623588456756E-2</v>
      </c>
      <c r="O83" s="116">
        <f t="shared" si="11"/>
        <v>-0.24636474280955734</v>
      </c>
    </row>
    <row r="84" spans="1:16" x14ac:dyDescent="0.25">
      <c r="A84" s="1">
        <v>10</v>
      </c>
      <c r="B84" s="114" t="s">
        <v>89</v>
      </c>
      <c r="C84" s="115">
        <v>18619</v>
      </c>
      <c r="D84" s="116">
        <v>-0.1580827492652046</v>
      </c>
      <c r="E84" s="115">
        <v>540</v>
      </c>
      <c r="F84" s="116">
        <f t="shared" si="9"/>
        <v>-0.97099736827971428</v>
      </c>
      <c r="G84" s="115">
        <v>14562</v>
      </c>
      <c r="H84" s="116">
        <f t="shared" si="9"/>
        <v>25.966666666666665</v>
      </c>
      <c r="I84" s="115">
        <v>15248</v>
      </c>
      <c r="J84" s="116">
        <f t="shared" si="9"/>
        <v>4.7108913610767855E-2</v>
      </c>
      <c r="K84" s="115">
        <v>15023</v>
      </c>
      <c r="L84" s="116">
        <f t="shared" si="9"/>
        <v>-1.4756033578174232E-2</v>
      </c>
      <c r="M84" s="115">
        <v>12986</v>
      </c>
      <c r="N84" s="116">
        <f t="shared" si="10"/>
        <v>-0.13559209212540768</v>
      </c>
      <c r="O84" s="116">
        <f t="shared" si="11"/>
        <v>-0.30254041570438794</v>
      </c>
    </row>
    <row r="85" spans="1:16" x14ac:dyDescent="0.25">
      <c r="A85" s="1">
        <v>11</v>
      </c>
      <c r="B85" s="114" t="s">
        <v>91</v>
      </c>
      <c r="C85" s="115">
        <v>15490</v>
      </c>
      <c r="D85" s="116">
        <v>-0.19436209497061419</v>
      </c>
      <c r="E85" s="115">
        <v>489</v>
      </c>
      <c r="F85" s="116">
        <f t="shared" si="9"/>
        <v>-0.96843124596513874</v>
      </c>
      <c r="G85" s="115">
        <v>12239</v>
      </c>
      <c r="H85" s="116">
        <f t="shared" si="9"/>
        <v>24.028629856850717</v>
      </c>
      <c r="I85" s="115">
        <v>14087</v>
      </c>
      <c r="J85" s="116">
        <f t="shared" si="9"/>
        <v>0.15099272816406573</v>
      </c>
      <c r="K85" s="115">
        <v>13185</v>
      </c>
      <c r="L85" s="116">
        <f t="shared" si="9"/>
        <v>-6.4030666572016726E-2</v>
      </c>
      <c r="M85" s="115" t="s">
        <v>238</v>
      </c>
      <c r="N85" s="116" t="str">
        <f t="shared" si="10"/>
        <v>-</v>
      </c>
      <c r="O85" s="116" t="str">
        <f t="shared" si="11"/>
        <v>-</v>
      </c>
    </row>
    <row r="86" spans="1:16" x14ac:dyDescent="0.25">
      <c r="A86" s="1">
        <v>12</v>
      </c>
      <c r="B86" s="114" t="s">
        <v>93</v>
      </c>
      <c r="C86" s="115">
        <v>15270</v>
      </c>
      <c r="D86" s="116">
        <v>-0.32861413999296518</v>
      </c>
      <c r="E86" s="115">
        <v>581</v>
      </c>
      <c r="F86" s="116">
        <f t="shared" si="9"/>
        <v>-0.9619515389652914</v>
      </c>
      <c r="G86" s="115">
        <v>11127</v>
      </c>
      <c r="H86" s="116">
        <f t="shared" si="9"/>
        <v>18.151462994836489</v>
      </c>
      <c r="I86" s="115">
        <v>15949</v>
      </c>
      <c r="J86" s="116">
        <f t="shared" si="9"/>
        <v>0.43336029477846671</v>
      </c>
      <c r="K86" s="115">
        <v>13677</v>
      </c>
      <c r="L86" s="116">
        <f t="shared" si="9"/>
        <v>-0.14245407235563357</v>
      </c>
      <c r="M86" s="115" t="s">
        <v>238</v>
      </c>
      <c r="N86" s="116" t="str">
        <f t="shared" si="10"/>
        <v>-</v>
      </c>
      <c r="O86" s="116" t="str">
        <f t="shared" si="11"/>
        <v>-</v>
      </c>
    </row>
    <row r="87" spans="1:16" ht="15.75" x14ac:dyDescent="0.25">
      <c r="B87" s="117" t="s">
        <v>30</v>
      </c>
      <c r="C87" s="118">
        <v>214232</v>
      </c>
      <c r="D87" s="119">
        <v>-0.1227442292808969</v>
      </c>
      <c r="E87" s="118">
        <v>42852</v>
      </c>
      <c r="F87" s="119">
        <f t="shared" si="9"/>
        <v>-0.79997386011426863</v>
      </c>
      <c r="G87" s="118">
        <v>64946</v>
      </c>
      <c r="H87" s="119">
        <f t="shared" si="9"/>
        <v>0.51558853729114151</v>
      </c>
      <c r="I87" s="118">
        <v>165265</v>
      </c>
      <c r="J87" s="119">
        <f t="shared" si="9"/>
        <v>1.5446524805222799</v>
      </c>
      <c r="K87" s="118">
        <v>165616</v>
      </c>
      <c r="L87" s="119">
        <f t="shared" si="9"/>
        <v>2.1238616767009777E-3</v>
      </c>
      <c r="M87" s="118">
        <v>128262</v>
      </c>
      <c r="N87" s="119">
        <v>-7.5615838101964594E-2</v>
      </c>
      <c r="O87" s="119">
        <v>-0.30091785122525505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256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27665</v>
      </c>
      <c r="D97" s="116">
        <v>3.9191493994266136E-3</v>
      </c>
      <c r="E97" s="115">
        <v>26721</v>
      </c>
      <c r="F97" s="116">
        <f t="shared" ref="F97:L109" si="12">IFERROR(E97/C97-1,"-")</f>
        <v>-3.4122537502259132E-2</v>
      </c>
      <c r="G97" s="115">
        <v>3080</v>
      </c>
      <c r="H97" s="116">
        <f t="shared" si="12"/>
        <v>-0.88473485273754726</v>
      </c>
      <c r="I97" s="115">
        <v>13744</v>
      </c>
      <c r="J97" s="116">
        <f t="shared" si="12"/>
        <v>3.4623376623376627</v>
      </c>
      <c r="K97" s="115">
        <v>23642</v>
      </c>
      <c r="L97" s="116">
        <f t="shared" si="12"/>
        <v>0.72016880093131541</v>
      </c>
      <c r="M97" s="115">
        <v>28011</v>
      </c>
      <c r="N97" s="116">
        <f t="shared" ref="N97:N108" si="13">IFERROR(M97/K97-1,"-")</f>
        <v>0.18479824041959225</v>
      </c>
      <c r="O97" s="116">
        <f>M97/C97-1</f>
        <v>1.2506777516717804E-2</v>
      </c>
    </row>
    <row r="98" spans="2:15" x14ac:dyDescent="0.25">
      <c r="B98" s="114" t="s">
        <v>73</v>
      </c>
      <c r="C98" s="115">
        <v>28211</v>
      </c>
      <c r="D98" s="116">
        <v>3.0350620891161473E-2</v>
      </c>
      <c r="E98" s="115">
        <v>27703</v>
      </c>
      <c r="F98" s="116">
        <f t="shared" si="12"/>
        <v>-1.8007160327531802E-2</v>
      </c>
      <c r="G98" s="115">
        <v>3807</v>
      </c>
      <c r="H98" s="116">
        <f t="shared" si="12"/>
        <v>-0.86257806013789118</v>
      </c>
      <c r="I98" s="115">
        <v>17238</v>
      </c>
      <c r="J98" s="116">
        <f t="shared" si="12"/>
        <v>3.5279747832939323</v>
      </c>
      <c r="K98" s="115">
        <v>26350</v>
      </c>
      <c r="L98" s="116">
        <f t="shared" si="12"/>
        <v>0.52859960552268248</v>
      </c>
      <c r="M98" s="115">
        <v>30407</v>
      </c>
      <c r="N98" s="116">
        <f t="shared" si="13"/>
        <v>0.15396584440227712</v>
      </c>
      <c r="O98" s="116">
        <f>IFERROR(M98/C98-1,"-")</f>
        <v>7.7841976533976176E-2</v>
      </c>
    </row>
    <row r="99" spans="2:15" x14ac:dyDescent="0.25">
      <c r="B99" s="114" t="s">
        <v>75</v>
      </c>
      <c r="C99" s="115">
        <v>34858</v>
      </c>
      <c r="D99" s="116">
        <v>-1.3052464679067954E-2</v>
      </c>
      <c r="E99" s="115">
        <v>9922</v>
      </c>
      <c r="F99" s="116">
        <f t="shared" si="12"/>
        <v>-0.71535945837397441</v>
      </c>
      <c r="G99" s="115">
        <v>5137</v>
      </c>
      <c r="H99" s="116">
        <f t="shared" si="12"/>
        <v>-0.4822616407982262</v>
      </c>
      <c r="I99" s="115">
        <v>16928</v>
      </c>
      <c r="J99" s="116">
        <f t="shared" si="12"/>
        <v>2.2953085458438776</v>
      </c>
      <c r="K99" s="115">
        <v>29521</v>
      </c>
      <c r="L99" s="116">
        <f t="shared" si="12"/>
        <v>0.74391540642722109</v>
      </c>
      <c r="M99" s="115">
        <v>33910</v>
      </c>
      <c r="N99" s="116">
        <f t="shared" si="13"/>
        <v>0.14867382541241825</v>
      </c>
      <c r="O99" s="116">
        <f t="shared" ref="O99:O108" si="14">IFERROR(M99/C99-1,"-")</f>
        <v>-2.7196052556084704E-2</v>
      </c>
    </row>
    <row r="100" spans="2:15" x14ac:dyDescent="0.25">
      <c r="B100" s="114" t="s">
        <v>77</v>
      </c>
      <c r="C100" s="115">
        <v>38858</v>
      </c>
      <c r="D100" s="116">
        <v>0.37462855525682759</v>
      </c>
      <c r="E100" s="115">
        <v>0</v>
      </c>
      <c r="F100" s="116">
        <f t="shared" si="12"/>
        <v>-1</v>
      </c>
      <c r="G100" s="115">
        <v>7305</v>
      </c>
      <c r="H100" s="116" t="str">
        <f t="shared" si="12"/>
        <v>-</v>
      </c>
      <c r="I100" s="115">
        <v>24732</v>
      </c>
      <c r="J100" s="116">
        <f t="shared" si="12"/>
        <v>2.3856262833675563</v>
      </c>
      <c r="K100" s="115">
        <v>29815</v>
      </c>
      <c r="L100" s="116">
        <f t="shared" si="12"/>
        <v>0.20552320879831787</v>
      </c>
      <c r="M100" s="115">
        <v>27925</v>
      </c>
      <c r="N100" s="116">
        <f t="shared" si="13"/>
        <v>-6.3390910615461982E-2</v>
      </c>
      <c r="O100" s="116">
        <f t="shared" si="14"/>
        <v>-0.28135776416696689</v>
      </c>
    </row>
    <row r="101" spans="2:15" x14ac:dyDescent="0.25">
      <c r="B101" s="114" t="s">
        <v>79</v>
      </c>
      <c r="C101" s="115">
        <v>33804</v>
      </c>
      <c r="D101" s="116">
        <v>0.29596687624597462</v>
      </c>
      <c r="E101" s="115">
        <v>0</v>
      </c>
      <c r="F101" s="116">
        <f t="shared" si="12"/>
        <v>-1</v>
      </c>
      <c r="G101" s="115">
        <v>8652</v>
      </c>
      <c r="H101" s="116" t="str">
        <f t="shared" si="12"/>
        <v>-</v>
      </c>
      <c r="I101" s="115">
        <v>20702</v>
      </c>
      <c r="J101" s="116">
        <f t="shared" si="12"/>
        <v>1.3927415626444755</v>
      </c>
      <c r="K101" s="115">
        <v>26170</v>
      </c>
      <c r="L101" s="116">
        <f t="shared" si="12"/>
        <v>0.26412906965510574</v>
      </c>
      <c r="M101" s="115">
        <v>28824</v>
      </c>
      <c r="N101" s="116">
        <f t="shared" si="13"/>
        <v>0.10141383263278558</v>
      </c>
      <c r="O101" s="116">
        <f t="shared" si="14"/>
        <v>-0.14731984380546681</v>
      </c>
    </row>
    <row r="102" spans="2:15" x14ac:dyDescent="0.25">
      <c r="B102" s="114" t="s">
        <v>81</v>
      </c>
      <c r="C102" s="115">
        <v>36941</v>
      </c>
      <c r="D102" s="116">
        <v>6.4275424949582272E-2</v>
      </c>
      <c r="E102" s="115">
        <v>0</v>
      </c>
      <c r="F102" s="116">
        <f t="shared" si="12"/>
        <v>-1</v>
      </c>
      <c r="G102" s="115">
        <v>8692</v>
      </c>
      <c r="H102" s="116" t="str">
        <f t="shared" si="12"/>
        <v>-</v>
      </c>
      <c r="I102" s="115">
        <v>21190</v>
      </c>
      <c r="J102" s="116">
        <f t="shared" si="12"/>
        <v>1.4378739070409572</v>
      </c>
      <c r="K102" s="115">
        <v>29399</v>
      </c>
      <c r="L102" s="116">
        <f t="shared" si="12"/>
        <v>0.38739971684756958</v>
      </c>
      <c r="M102" s="115">
        <v>27824</v>
      </c>
      <c r="N102" s="116">
        <f t="shared" si="13"/>
        <v>-5.3573250790843185E-2</v>
      </c>
      <c r="O102" s="116">
        <f t="shared" si="14"/>
        <v>-0.24679894967651117</v>
      </c>
    </row>
    <row r="103" spans="2:15" x14ac:dyDescent="0.25">
      <c r="B103" s="114" t="s">
        <v>83</v>
      </c>
      <c r="C103" s="115">
        <v>37095</v>
      </c>
      <c r="D103" s="116">
        <v>7.3412813241507058E-2</v>
      </c>
      <c r="E103" s="115">
        <v>0</v>
      </c>
      <c r="F103" s="116">
        <f t="shared" si="12"/>
        <v>-1</v>
      </c>
      <c r="G103" s="115">
        <v>13213</v>
      </c>
      <c r="H103" s="116" t="str">
        <f t="shared" si="12"/>
        <v>-</v>
      </c>
      <c r="I103" s="115">
        <v>26190</v>
      </c>
      <c r="J103" s="116">
        <f t="shared" si="12"/>
        <v>0.9821388026943163</v>
      </c>
      <c r="K103" s="115">
        <v>30318</v>
      </c>
      <c r="L103" s="116">
        <f t="shared" si="12"/>
        <v>0.15761741122565875</v>
      </c>
      <c r="M103" s="115">
        <v>33127</v>
      </c>
      <c r="N103" s="116">
        <f t="shared" si="13"/>
        <v>9.2651230292235542E-2</v>
      </c>
      <c r="O103" s="116">
        <f t="shared" si="14"/>
        <v>-0.10696859415015503</v>
      </c>
    </row>
    <row r="104" spans="2:15" x14ac:dyDescent="0.25">
      <c r="B104" s="114" t="s">
        <v>85</v>
      </c>
      <c r="C104" s="115">
        <v>37422</v>
      </c>
      <c r="D104" s="116">
        <v>-1.8568056648308406E-2</v>
      </c>
      <c r="E104" s="115">
        <v>8887</v>
      </c>
      <c r="F104" s="116">
        <f t="shared" si="12"/>
        <v>-0.76251937363048472</v>
      </c>
      <c r="G104" s="115">
        <v>17604</v>
      </c>
      <c r="H104" s="116">
        <f t="shared" si="12"/>
        <v>0.98087093507370327</v>
      </c>
      <c r="I104" s="115">
        <v>26652</v>
      </c>
      <c r="J104" s="116">
        <f t="shared" si="12"/>
        <v>0.51397409679618278</v>
      </c>
      <c r="K104" s="115">
        <v>32058</v>
      </c>
      <c r="L104" s="116">
        <f t="shared" si="12"/>
        <v>0.2028365601080595</v>
      </c>
      <c r="M104" s="115">
        <v>31953</v>
      </c>
      <c r="N104" s="116">
        <f t="shared" si="13"/>
        <v>-3.2753134942915541E-3</v>
      </c>
      <c r="O104" s="116">
        <f t="shared" si="14"/>
        <v>-0.14614397947731284</v>
      </c>
    </row>
    <row r="105" spans="2:15" x14ac:dyDescent="0.25">
      <c r="B105" s="114" t="s">
        <v>87</v>
      </c>
      <c r="C105" s="115">
        <v>28438</v>
      </c>
      <c r="D105" s="116">
        <v>-1.7346233586731152E-2</v>
      </c>
      <c r="E105" s="115">
        <v>8236</v>
      </c>
      <c r="F105" s="116">
        <f t="shared" si="12"/>
        <v>-0.71038750967015962</v>
      </c>
      <c r="G105" s="115">
        <v>12668</v>
      </c>
      <c r="H105" s="116">
        <f t="shared" si="12"/>
        <v>0.53812530354541033</v>
      </c>
      <c r="I105" s="115">
        <v>23399</v>
      </c>
      <c r="J105" s="116">
        <f t="shared" si="12"/>
        <v>0.84709504262709179</v>
      </c>
      <c r="K105" s="115">
        <v>27830</v>
      </c>
      <c r="L105" s="116">
        <f t="shared" si="12"/>
        <v>0.18936706696867378</v>
      </c>
      <c r="M105" s="115">
        <v>27510</v>
      </c>
      <c r="N105" s="116">
        <f t="shared" si="13"/>
        <v>-1.1498383039885041E-2</v>
      </c>
      <c r="O105" s="116">
        <f t="shared" si="14"/>
        <v>-3.2632393276601723E-2</v>
      </c>
    </row>
    <row r="106" spans="2:15" x14ac:dyDescent="0.25">
      <c r="B106" s="114" t="s">
        <v>89</v>
      </c>
      <c r="C106" s="115">
        <v>31625</v>
      </c>
      <c r="D106" s="116">
        <v>-6.9113707944544189E-2</v>
      </c>
      <c r="E106" s="115">
        <v>6781</v>
      </c>
      <c r="F106" s="116">
        <f t="shared" si="12"/>
        <v>-0.78558102766798421</v>
      </c>
      <c r="G106" s="115">
        <v>16861</v>
      </c>
      <c r="H106" s="116">
        <f t="shared" si="12"/>
        <v>1.4865064149830407</v>
      </c>
      <c r="I106" s="115">
        <v>24075</v>
      </c>
      <c r="J106" s="116">
        <f t="shared" si="12"/>
        <v>0.42785125437399918</v>
      </c>
      <c r="K106" s="115">
        <v>28658</v>
      </c>
      <c r="L106" s="116">
        <f t="shared" si="12"/>
        <v>0.19036344755970913</v>
      </c>
      <c r="M106" s="115">
        <v>32572</v>
      </c>
      <c r="N106" s="116">
        <f t="shared" si="13"/>
        <v>0.13657617419219759</v>
      </c>
      <c r="O106" s="116">
        <f t="shared" si="14"/>
        <v>2.9944664031620549E-2</v>
      </c>
    </row>
    <row r="107" spans="2:15" x14ac:dyDescent="0.25">
      <c r="B107" s="114" t="s">
        <v>91</v>
      </c>
      <c r="C107" s="115">
        <v>28006</v>
      </c>
      <c r="D107" s="116">
        <v>-8.2552578130118626E-2</v>
      </c>
      <c r="E107" s="115">
        <v>6013</v>
      </c>
      <c r="F107" s="116">
        <f t="shared" si="12"/>
        <v>-0.78529600799828603</v>
      </c>
      <c r="G107" s="115">
        <v>15702</v>
      </c>
      <c r="H107" s="116">
        <f t="shared" si="12"/>
        <v>1.6113420921337105</v>
      </c>
      <c r="I107" s="115">
        <v>24176</v>
      </c>
      <c r="J107" s="116">
        <f t="shared" si="12"/>
        <v>0.53967647433447974</v>
      </c>
      <c r="K107" s="115">
        <v>29534</v>
      </c>
      <c r="L107" s="116">
        <f t="shared" si="12"/>
        <v>0.22162475181998675</v>
      </c>
      <c r="M107" s="115" t="s">
        <v>238</v>
      </c>
      <c r="N107" s="116" t="str">
        <f t="shared" si="13"/>
        <v>-</v>
      </c>
      <c r="O107" s="116" t="str">
        <f t="shared" si="14"/>
        <v>-</v>
      </c>
    </row>
    <row r="108" spans="2:15" x14ac:dyDescent="0.25">
      <c r="B108" s="114" t="s">
        <v>93</v>
      </c>
      <c r="C108" s="115">
        <v>28440</v>
      </c>
      <c r="D108" s="116">
        <v>-0.13253012048192769</v>
      </c>
      <c r="E108" s="115">
        <v>5431</v>
      </c>
      <c r="F108" s="116">
        <f t="shared" si="12"/>
        <v>-0.80903656821378345</v>
      </c>
      <c r="G108" s="115">
        <v>15556</v>
      </c>
      <c r="H108" s="116">
        <f t="shared" si="12"/>
        <v>1.8642975510955626</v>
      </c>
      <c r="I108" s="115">
        <v>27394</v>
      </c>
      <c r="J108" s="116">
        <f t="shared" si="12"/>
        <v>0.76099254307019804</v>
      </c>
      <c r="K108" s="115">
        <v>31934</v>
      </c>
      <c r="L108" s="116">
        <f t="shared" si="12"/>
        <v>0.16572972183689849</v>
      </c>
      <c r="M108" s="115" t="s">
        <v>238</v>
      </c>
      <c r="N108" s="116" t="str">
        <f t="shared" si="13"/>
        <v>-</v>
      </c>
      <c r="O108" s="116" t="str">
        <f t="shared" si="14"/>
        <v>-</v>
      </c>
    </row>
    <row r="109" spans="2:15" ht="15.75" x14ac:dyDescent="0.25">
      <c r="B109" s="117" t="s">
        <v>30</v>
      </c>
      <c r="C109" s="118">
        <v>391363</v>
      </c>
      <c r="D109" s="119">
        <v>3.4722258942971207E-2</v>
      </c>
      <c r="E109" s="118">
        <v>109245</v>
      </c>
      <c r="F109" s="119">
        <f t="shared" si="12"/>
        <v>-0.72086017329180319</v>
      </c>
      <c r="G109" s="118">
        <v>128277</v>
      </c>
      <c r="H109" s="119">
        <f t="shared" si="12"/>
        <v>0.17421392283399695</v>
      </c>
      <c r="I109" s="118">
        <v>266420</v>
      </c>
      <c r="J109" s="119">
        <f t="shared" si="12"/>
        <v>1.0769116833103363</v>
      </c>
      <c r="K109" s="118">
        <v>345229</v>
      </c>
      <c r="L109" s="119">
        <f t="shared" si="12"/>
        <v>0.29580737181893246</v>
      </c>
      <c r="M109" s="118">
        <v>302063</v>
      </c>
      <c r="N109" s="119">
        <v>6.4497940167958179E-2</v>
      </c>
      <c r="O109" s="119">
        <v>-9.8095946159794778E-2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1:11" x14ac:dyDescent="0.25">
      <c r="K114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A9A4-BC50-4AB8-9755-5B8063DB6CC1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257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1888332</v>
      </c>
      <c r="D8" s="116">
        <f t="shared" ref="D8:D9" si="0">C8/C9-1</f>
        <v>7.4717893467968199E-2</v>
      </c>
    </row>
    <row r="9" spans="1:5" x14ac:dyDescent="0.25">
      <c r="A9" s="1"/>
      <c r="B9" s="114">
        <v>2022</v>
      </c>
      <c r="C9" s="115">
        <v>1757049</v>
      </c>
      <c r="D9" s="116">
        <f t="shared" si="0"/>
        <v>0.99427838532651558</v>
      </c>
    </row>
    <row r="10" spans="1:5" x14ac:dyDescent="0.25">
      <c r="A10" s="1"/>
      <c r="B10" s="114">
        <v>2021</v>
      </c>
      <c r="C10" s="115">
        <v>881045</v>
      </c>
      <c r="D10" s="116">
        <f>C10/C11-1</f>
        <v>0.5993787974229714</v>
      </c>
    </row>
    <row r="11" spans="1:5" x14ac:dyDescent="0.25">
      <c r="A11" s="1" t="s">
        <v>72</v>
      </c>
      <c r="B11" s="114">
        <v>2020</v>
      </c>
      <c r="C11" s="115">
        <v>550867</v>
      </c>
      <c r="D11" s="116">
        <f t="shared" ref="D11:D20" si="1">C11/C12-1</f>
        <v>-0.68748946936969391</v>
      </c>
    </row>
    <row r="12" spans="1:5" x14ac:dyDescent="0.25">
      <c r="A12" s="1" t="s">
        <v>74</v>
      </c>
      <c r="B12" s="114">
        <v>2019</v>
      </c>
      <c r="C12" s="115">
        <v>1762715</v>
      </c>
      <c r="D12" s="116">
        <f t="shared" si="1"/>
        <v>2.7741256519166146E-2</v>
      </c>
    </row>
    <row r="13" spans="1:5" x14ac:dyDescent="0.25">
      <c r="A13" s="1" t="s">
        <v>76</v>
      </c>
      <c r="B13" s="114">
        <v>2018</v>
      </c>
      <c r="C13" s="115">
        <v>1715135</v>
      </c>
      <c r="D13" s="116">
        <f t="shared" si="1"/>
        <v>-3.1516435538234022E-2</v>
      </c>
    </row>
    <row r="14" spans="1:5" x14ac:dyDescent="0.25">
      <c r="A14" s="1" t="s">
        <v>78</v>
      </c>
      <c r="B14" s="114">
        <v>2017</v>
      </c>
      <c r="C14" s="115">
        <v>1770949</v>
      </c>
      <c r="D14" s="116">
        <f>C14/C15-1</f>
        <v>-1.4115642944822815E-2</v>
      </c>
    </row>
    <row r="15" spans="1:5" x14ac:dyDescent="0.25">
      <c r="A15" s="1" t="s">
        <v>80</v>
      </c>
      <c r="B15" s="114">
        <v>2016</v>
      </c>
      <c r="C15" s="115">
        <v>1796305</v>
      </c>
      <c r="D15" s="116">
        <f>C15/C16-1</f>
        <v>0.13194712259502084</v>
      </c>
    </row>
    <row r="16" spans="1:5" x14ac:dyDescent="0.25">
      <c r="A16" s="1" t="s">
        <v>82</v>
      </c>
      <c r="B16" s="114">
        <v>2015</v>
      </c>
      <c r="C16" s="115">
        <v>1586916</v>
      </c>
      <c r="D16" s="116">
        <f t="shared" si="1"/>
        <v>-7.0435653110632268E-2</v>
      </c>
    </row>
    <row r="17" spans="1:5" x14ac:dyDescent="0.25">
      <c r="A17" s="1" t="s">
        <v>84</v>
      </c>
      <c r="B17" s="114">
        <v>2014</v>
      </c>
      <c r="C17" s="115">
        <v>1707161</v>
      </c>
      <c r="D17" s="116">
        <f t="shared" si="1"/>
        <v>4.0714495596735789E-2</v>
      </c>
    </row>
    <row r="18" spans="1:5" x14ac:dyDescent="0.25">
      <c r="A18" s="1" t="s">
        <v>86</v>
      </c>
      <c r="B18" s="114">
        <v>2013</v>
      </c>
      <c r="C18" s="115">
        <v>1640374</v>
      </c>
      <c r="D18" s="116">
        <f t="shared" si="1"/>
        <v>1.5662401444388463E-2</v>
      </c>
    </row>
    <row r="19" spans="1:5" x14ac:dyDescent="0.25">
      <c r="A19" s="1" t="s">
        <v>88</v>
      </c>
      <c r="B19" s="114">
        <v>2012</v>
      </c>
      <c r="C19" s="115">
        <v>1615078</v>
      </c>
      <c r="D19" s="116">
        <f>C19/C20-1</f>
        <v>-1.2139394773460599E-2</v>
      </c>
    </row>
    <row r="20" spans="1:5" x14ac:dyDescent="0.25">
      <c r="A20" s="1" t="s">
        <v>90</v>
      </c>
      <c r="B20" s="114">
        <v>2011</v>
      </c>
      <c r="C20" s="115">
        <v>1634925</v>
      </c>
      <c r="D20" s="116">
        <f t="shared" si="1"/>
        <v>7.4382201894547917E-2</v>
      </c>
    </row>
    <row r="21" spans="1:5" x14ac:dyDescent="0.25">
      <c r="A21" s="1" t="s">
        <v>92</v>
      </c>
      <c r="B21" s="114">
        <v>2010</v>
      </c>
      <c r="C21" s="115">
        <v>1521735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70" t="s">
        <v>258</v>
      </c>
      <c r="C26" s="270"/>
      <c r="D26" s="270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1543103</v>
      </c>
      <c r="D30" s="116">
        <f t="shared" ref="D30:D31" si="2">C30/C31-1</f>
        <v>3.5202588974184712E-2</v>
      </c>
    </row>
    <row r="31" spans="1:5" x14ac:dyDescent="0.25">
      <c r="B31" s="114">
        <v>2022</v>
      </c>
      <c r="C31" s="115">
        <v>1490629</v>
      </c>
      <c r="D31" s="116">
        <f t="shared" si="2"/>
        <v>0.98019708595476951</v>
      </c>
    </row>
    <row r="32" spans="1:5" x14ac:dyDescent="0.25">
      <c r="B32" s="114">
        <v>2021</v>
      </c>
      <c r="C32" s="115">
        <v>752768</v>
      </c>
      <c r="D32" s="116">
        <f>C32/C33-1</f>
        <v>0.70455276231709463</v>
      </c>
    </row>
    <row r="33" spans="2:5" x14ac:dyDescent="0.25">
      <c r="B33" s="114">
        <v>2020</v>
      </c>
      <c r="C33" s="115">
        <v>441622</v>
      </c>
      <c r="D33" s="116">
        <f t="shared" ref="D33:D42" si="3">C33/C34-1</f>
        <v>-0.6779659781004439</v>
      </c>
    </row>
    <row r="34" spans="2:5" x14ac:dyDescent="0.25">
      <c r="B34" s="114">
        <v>2019</v>
      </c>
      <c r="C34" s="115">
        <v>1371352</v>
      </c>
      <c r="D34" s="116">
        <f t="shared" si="3"/>
        <v>2.5766228714830142E-2</v>
      </c>
    </row>
    <row r="35" spans="2:5" x14ac:dyDescent="0.25">
      <c r="B35" s="114">
        <v>2018</v>
      </c>
      <c r="C35" s="115">
        <v>1336905</v>
      </c>
      <c r="D35" s="116">
        <f t="shared" si="3"/>
        <v>-1.0136273272150387E-2</v>
      </c>
    </row>
    <row r="36" spans="2:5" x14ac:dyDescent="0.25">
      <c r="B36" s="114">
        <v>2017</v>
      </c>
      <c r="C36" s="115">
        <v>1350595</v>
      </c>
      <c r="D36" s="116">
        <f>C36/C37-1</f>
        <v>-3.8192570141843296E-2</v>
      </c>
    </row>
    <row r="37" spans="2:5" x14ac:dyDescent="0.25">
      <c r="B37" s="114">
        <v>2016</v>
      </c>
      <c r="C37" s="115">
        <v>1404226</v>
      </c>
      <c r="D37" s="116">
        <f>C37/C38-1</f>
        <v>0.10407711570894485</v>
      </c>
    </row>
    <row r="38" spans="2:5" x14ac:dyDescent="0.25">
      <c r="B38" s="114">
        <v>2015</v>
      </c>
      <c r="C38" s="115">
        <v>1271855</v>
      </c>
      <c r="D38" s="116">
        <f t="shared" si="3"/>
        <v>-6.5484526568394208E-2</v>
      </c>
    </row>
    <row r="39" spans="2:5" x14ac:dyDescent="0.25">
      <c r="B39" s="114">
        <v>2014</v>
      </c>
      <c r="C39" s="115">
        <v>1360978</v>
      </c>
      <c r="D39" s="116">
        <f t="shared" si="3"/>
        <v>4.6454568451614442E-2</v>
      </c>
    </row>
    <row r="40" spans="2:5" x14ac:dyDescent="0.25">
      <c r="B40" s="114">
        <v>2013</v>
      </c>
      <c r="C40" s="115">
        <v>1300561</v>
      </c>
      <c r="D40" s="116">
        <f t="shared" si="3"/>
        <v>1.5727615014725638E-2</v>
      </c>
    </row>
    <row r="41" spans="2:5" x14ac:dyDescent="0.25">
      <c r="B41" s="114">
        <v>2012</v>
      </c>
      <c r="C41" s="115">
        <v>1280423</v>
      </c>
      <c r="D41" s="116">
        <f>C41/C42-1</f>
        <v>-1.0059268582703118E-2</v>
      </c>
    </row>
    <row r="42" spans="2:5" x14ac:dyDescent="0.25">
      <c r="B42" s="114">
        <v>2011</v>
      </c>
      <c r="C42" s="115">
        <v>1293434</v>
      </c>
      <c r="D42" s="116">
        <f t="shared" si="3"/>
        <v>7.2303559881282009E-2</v>
      </c>
    </row>
    <row r="43" spans="2:5" x14ac:dyDescent="0.25">
      <c r="B43" s="114">
        <v>2010</v>
      </c>
      <c r="C43" s="115">
        <v>1206220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70" t="s">
        <v>259</v>
      </c>
      <c r="C48" s="270"/>
      <c r="D48" s="270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1377487</v>
      </c>
      <c r="D52" s="116">
        <f t="shared" ref="D52:D53" si="4">C52/C53-1</f>
        <v>3.9327309327852555E-2</v>
      </c>
    </row>
    <row r="53" spans="1:5" x14ac:dyDescent="0.25">
      <c r="A53" s="1"/>
      <c r="B53" s="114">
        <v>2022</v>
      </c>
      <c r="C53" s="115">
        <v>1325364</v>
      </c>
      <c r="D53" s="116">
        <f t="shared" si="4"/>
        <v>0.92689969207149514</v>
      </c>
    </row>
    <row r="54" spans="1:5" x14ac:dyDescent="0.25">
      <c r="A54" s="1"/>
      <c r="B54" s="114">
        <v>2021</v>
      </c>
      <c r="C54" s="115">
        <v>687822</v>
      </c>
      <c r="D54" s="116">
        <f>C54/C55-1</f>
        <v>0.72485894124432626</v>
      </c>
    </row>
    <row r="55" spans="1:5" x14ac:dyDescent="0.25">
      <c r="A55" s="1">
        <v>2</v>
      </c>
      <c r="B55" s="114">
        <v>2020</v>
      </c>
      <c r="C55" s="115">
        <v>398770</v>
      </c>
      <c r="D55" s="116">
        <f t="shared" ref="D55:D64" si="5">C55/C56-1</f>
        <v>-0.65537714325221241</v>
      </c>
    </row>
    <row r="56" spans="1:5" x14ac:dyDescent="0.25">
      <c r="A56" s="1">
        <v>3</v>
      </c>
      <c r="B56" s="114">
        <v>2019</v>
      </c>
      <c r="C56" s="115">
        <v>1157120</v>
      </c>
      <c r="D56" s="116">
        <f t="shared" si="5"/>
        <v>5.8956820640286622E-2</v>
      </c>
    </row>
    <row r="57" spans="1:5" x14ac:dyDescent="0.25">
      <c r="A57" s="1">
        <v>4</v>
      </c>
      <c r="B57" s="114">
        <v>2018</v>
      </c>
      <c r="C57" s="115">
        <v>1092698</v>
      </c>
      <c r="D57" s="116">
        <f t="shared" si="5"/>
        <v>-4.1667046396967056E-3</v>
      </c>
    </row>
    <row r="58" spans="1:5" x14ac:dyDescent="0.25">
      <c r="A58" s="1">
        <v>5</v>
      </c>
      <c r="B58" s="114">
        <v>2017</v>
      </c>
      <c r="C58" s="115">
        <v>1097270</v>
      </c>
      <c r="D58" s="116">
        <f>C58/C59-1</f>
        <v>1.6696472014468E-3</v>
      </c>
    </row>
    <row r="59" spans="1:5" x14ac:dyDescent="0.25">
      <c r="A59" s="1">
        <v>6</v>
      </c>
      <c r="B59" s="114">
        <v>2016</v>
      </c>
      <c r="C59" s="115">
        <v>1095441</v>
      </c>
      <c r="D59" s="116">
        <f>C59/C60-1</f>
        <v>8.4187137512619081E-2</v>
      </c>
    </row>
    <row r="60" spans="1:5" x14ac:dyDescent="0.25">
      <c r="A60" s="1">
        <v>7</v>
      </c>
      <c r="B60" s="114">
        <v>2015</v>
      </c>
      <c r="C60" s="115">
        <v>1010380</v>
      </c>
      <c r="D60" s="116">
        <f t="shared" si="5"/>
        <v>-3.9294251435287086E-2</v>
      </c>
    </row>
    <row r="61" spans="1:5" x14ac:dyDescent="0.25">
      <c r="A61" s="1">
        <v>8</v>
      </c>
      <c r="B61" s="114">
        <v>2014</v>
      </c>
      <c r="C61" s="115">
        <v>1051706</v>
      </c>
      <c r="D61" s="116">
        <f t="shared" si="5"/>
        <v>3.8946695630956318E-2</v>
      </c>
    </row>
    <row r="62" spans="1:5" x14ac:dyDescent="0.25">
      <c r="A62" s="1">
        <v>9</v>
      </c>
      <c r="B62" s="114">
        <v>2013</v>
      </c>
      <c r="C62" s="115">
        <v>1012281</v>
      </c>
      <c r="D62" s="116">
        <f t="shared" si="5"/>
        <v>4.958869675544042E-3</v>
      </c>
    </row>
    <row r="63" spans="1:5" x14ac:dyDescent="0.25">
      <c r="A63" s="1">
        <v>10</v>
      </c>
      <c r="B63" s="114">
        <v>2012</v>
      </c>
      <c r="C63" s="115">
        <v>1007286</v>
      </c>
      <c r="D63" s="116">
        <f>C63/C64-1</f>
        <v>7.590494792959479E-4</v>
      </c>
    </row>
    <row r="64" spans="1:5" x14ac:dyDescent="0.25">
      <c r="A64" s="1">
        <v>11</v>
      </c>
      <c r="B64" s="114">
        <v>2011</v>
      </c>
      <c r="C64" s="115">
        <v>1006522</v>
      </c>
      <c r="D64" s="116">
        <f t="shared" si="5"/>
        <v>7.6199457688590044E-2</v>
      </c>
    </row>
    <row r="65" spans="1:5" x14ac:dyDescent="0.25">
      <c r="A65" s="1">
        <v>12</v>
      </c>
      <c r="B65" s="114">
        <v>2010</v>
      </c>
      <c r="C65" s="115">
        <v>935256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70" t="s">
        <v>141</v>
      </c>
      <c r="C70" s="270"/>
      <c r="D70" s="270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165616</v>
      </c>
      <c r="D74" s="116">
        <f t="shared" ref="D74:D75" si="6">C74/C75-1</f>
        <v>2.1238616767009777E-3</v>
      </c>
    </row>
    <row r="75" spans="1:5" x14ac:dyDescent="0.25">
      <c r="A75" s="1"/>
      <c r="B75" s="114">
        <v>2022</v>
      </c>
      <c r="C75" s="115">
        <v>165265</v>
      </c>
      <c r="D75" s="116">
        <f t="shared" si="6"/>
        <v>1.5446524805222799</v>
      </c>
    </row>
    <row r="76" spans="1:5" x14ac:dyDescent="0.25">
      <c r="A76" s="1"/>
      <c r="B76" s="114">
        <v>2021</v>
      </c>
      <c r="C76" s="115">
        <v>64946</v>
      </c>
      <c r="D76" s="116">
        <f>C76/C77-1</f>
        <v>0.51558853729114151</v>
      </c>
    </row>
    <row r="77" spans="1:5" x14ac:dyDescent="0.25">
      <c r="A77" s="1">
        <v>2</v>
      </c>
      <c r="B77" s="114">
        <v>2020</v>
      </c>
      <c r="C77" s="115">
        <v>42852</v>
      </c>
      <c r="D77" s="116">
        <f t="shared" ref="D77:D79" si="7">C77/C78-1</f>
        <v>-0.79997386011426863</v>
      </c>
    </row>
    <row r="78" spans="1:5" x14ac:dyDescent="0.25">
      <c r="A78" s="1">
        <v>3</v>
      </c>
      <c r="B78" s="114">
        <v>2019</v>
      </c>
      <c r="C78" s="115">
        <v>214232</v>
      </c>
      <c r="D78" s="116">
        <f t="shared" si="7"/>
        <v>-0.1227442292808969</v>
      </c>
    </row>
    <row r="79" spans="1:5" x14ac:dyDescent="0.25">
      <c r="A79" s="1">
        <v>4</v>
      </c>
      <c r="B79" s="114">
        <v>2018</v>
      </c>
      <c r="C79" s="115">
        <v>244207</v>
      </c>
      <c r="D79" s="116">
        <f t="shared" si="7"/>
        <v>-3.5993289252935989E-2</v>
      </c>
    </row>
    <row r="80" spans="1:5" x14ac:dyDescent="0.25">
      <c r="A80" s="1">
        <v>5</v>
      </c>
      <c r="B80" s="114">
        <v>2017</v>
      </c>
      <c r="C80" s="115">
        <v>253325</v>
      </c>
      <c r="D80" s="116">
        <f>C80/C81-1</f>
        <v>-0.17960717003740467</v>
      </c>
    </row>
    <row r="81" spans="1:5" x14ac:dyDescent="0.25">
      <c r="A81" s="1">
        <v>6</v>
      </c>
      <c r="B81" s="114">
        <v>2016</v>
      </c>
      <c r="C81" s="115">
        <v>308785</v>
      </c>
      <c r="D81" s="116">
        <f>C81/C82-1</f>
        <v>0.18093507983554824</v>
      </c>
    </row>
    <row r="82" spans="1:5" x14ac:dyDescent="0.25">
      <c r="A82" s="1">
        <v>7</v>
      </c>
      <c r="B82" s="114">
        <v>2015</v>
      </c>
      <c r="C82" s="115">
        <v>261475</v>
      </c>
      <c r="D82" s="116">
        <f t="shared" ref="D82:D84" si="8">C82/C83-1</f>
        <v>-0.15454680669443077</v>
      </c>
    </row>
    <row r="83" spans="1:5" x14ac:dyDescent="0.25">
      <c r="A83" s="1">
        <v>8</v>
      </c>
      <c r="B83" s="114">
        <v>2014</v>
      </c>
      <c r="C83" s="115">
        <v>309272</v>
      </c>
      <c r="D83" s="116">
        <f t="shared" si="8"/>
        <v>7.2818093520188754E-2</v>
      </c>
    </row>
    <row r="84" spans="1:5" x14ac:dyDescent="0.25">
      <c r="A84" s="1">
        <v>9</v>
      </c>
      <c r="B84" s="114">
        <v>2013</v>
      </c>
      <c r="C84" s="115">
        <v>288280</v>
      </c>
      <c r="D84" s="116">
        <f t="shared" si="8"/>
        <v>5.5441042407290198E-2</v>
      </c>
    </row>
    <row r="85" spans="1:5" x14ac:dyDescent="0.25">
      <c r="A85" s="1">
        <v>10</v>
      </c>
      <c r="B85" s="114">
        <v>2012</v>
      </c>
      <c r="C85" s="115">
        <v>273137</v>
      </c>
      <c r="D85" s="116">
        <f>C85/C86-1</f>
        <v>-4.8011236894936471E-2</v>
      </c>
    </row>
    <row r="86" spans="1:5" x14ac:dyDescent="0.25">
      <c r="A86" s="1">
        <v>11</v>
      </c>
      <c r="B86" s="114">
        <v>2011</v>
      </c>
      <c r="C86" s="115">
        <v>286912</v>
      </c>
      <c r="D86" s="116">
        <f t="shared" ref="D86" si="9">C86/C87-1</f>
        <v>5.8856527066326159E-2</v>
      </c>
    </row>
    <row r="87" spans="1:5" x14ac:dyDescent="0.25">
      <c r="A87" s="1">
        <v>12</v>
      </c>
      <c r="B87" s="114">
        <v>2010</v>
      </c>
      <c r="C87" s="115">
        <v>270964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70" t="s">
        <v>260</v>
      </c>
      <c r="C92" s="270"/>
      <c r="D92" s="270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>
        <v>345229</v>
      </c>
      <c r="D96" s="116">
        <f t="shared" ref="D96:D108" si="10">C96/C97-1</f>
        <v>0.29580737181893246</v>
      </c>
    </row>
    <row r="97" spans="2:4" x14ac:dyDescent="0.25">
      <c r="B97" s="114">
        <v>2022</v>
      </c>
      <c r="C97" s="115">
        <v>266420</v>
      </c>
      <c r="D97" s="116">
        <f t="shared" si="10"/>
        <v>1.0769116833103363</v>
      </c>
    </row>
    <row r="98" spans="2:4" x14ac:dyDescent="0.25">
      <c r="B98" s="114">
        <v>2021</v>
      </c>
      <c r="C98" s="115">
        <v>128277</v>
      </c>
      <c r="D98" s="116">
        <f t="shared" si="10"/>
        <v>0.17421392283399695</v>
      </c>
    </row>
    <row r="99" spans="2:4" x14ac:dyDescent="0.25">
      <c r="B99" s="114">
        <v>2020</v>
      </c>
      <c r="C99" s="115">
        <v>109245</v>
      </c>
      <c r="D99" s="116">
        <f t="shared" si="10"/>
        <v>-0.72086017329180319</v>
      </c>
    </row>
    <row r="100" spans="2:4" x14ac:dyDescent="0.25">
      <c r="B100" s="114">
        <v>2019</v>
      </c>
      <c r="C100" s="115">
        <v>391363</v>
      </c>
      <c r="D100" s="116">
        <f t="shared" si="10"/>
        <v>3.4722258942971207E-2</v>
      </c>
    </row>
    <row r="101" spans="2:4" x14ac:dyDescent="0.25">
      <c r="B101" s="114">
        <v>2018</v>
      </c>
      <c r="C101" s="115">
        <v>378230</v>
      </c>
      <c r="D101" s="116">
        <f t="shared" si="10"/>
        <v>-0.10021077472796736</v>
      </c>
    </row>
    <row r="102" spans="2:4" x14ac:dyDescent="0.25">
      <c r="B102" s="114">
        <v>2017</v>
      </c>
      <c r="C102" s="115">
        <v>420354</v>
      </c>
      <c r="D102" s="116">
        <f t="shared" si="10"/>
        <v>7.2115568546134767E-2</v>
      </c>
    </row>
    <row r="103" spans="2:4" x14ac:dyDescent="0.25">
      <c r="B103" s="114">
        <v>2016</v>
      </c>
      <c r="C103" s="115">
        <v>392079</v>
      </c>
      <c r="D103" s="116">
        <f t="shared" si="10"/>
        <v>0.24445424854234576</v>
      </c>
    </row>
    <row r="104" spans="2:4" x14ac:dyDescent="0.25">
      <c r="B104" s="114">
        <v>2015</v>
      </c>
      <c r="C104" s="115">
        <v>315061</v>
      </c>
      <c r="D104" s="116">
        <f t="shared" si="10"/>
        <v>-8.9900428386142539E-2</v>
      </c>
    </row>
    <row r="105" spans="2:4" x14ac:dyDescent="0.25">
      <c r="B105" s="114">
        <v>2014</v>
      </c>
      <c r="C105" s="115">
        <v>346183</v>
      </c>
      <c r="D105" s="116">
        <f t="shared" si="10"/>
        <v>1.8745604199956967E-2</v>
      </c>
    </row>
    <row r="106" spans="2:4" x14ac:dyDescent="0.25">
      <c r="B106" s="114">
        <v>2013</v>
      </c>
      <c r="C106" s="115">
        <v>339813</v>
      </c>
      <c r="D106" s="116">
        <f t="shared" si="10"/>
        <v>1.5412887899478589E-2</v>
      </c>
    </row>
    <row r="107" spans="2:4" x14ac:dyDescent="0.25">
      <c r="B107" s="114">
        <v>2012</v>
      </c>
      <c r="C107" s="115">
        <v>334655</v>
      </c>
      <c r="D107" s="116">
        <f t="shared" si="10"/>
        <v>-2.0018097109440691E-2</v>
      </c>
    </row>
    <row r="108" spans="2:4" x14ac:dyDescent="0.25">
      <c r="B108" s="114">
        <v>2011</v>
      </c>
      <c r="C108" s="115">
        <v>341491</v>
      </c>
      <c r="D108" s="116">
        <f t="shared" si="10"/>
        <v>8.2328890860973392E-2</v>
      </c>
    </row>
    <row r="109" spans="2:4" x14ac:dyDescent="0.25">
      <c r="B109" s="114">
        <v>2010</v>
      </c>
      <c r="C109" s="115">
        <v>315515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9EE5-8B63-499C-A5AF-CDD81FE9DC76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231</v>
      </c>
      <c r="D5" s="127" t="s">
        <v>261</v>
      </c>
      <c r="E5" s="127" t="s">
        <v>232</v>
      </c>
      <c r="F5" s="127" t="s">
        <v>233</v>
      </c>
      <c r="G5" s="127" t="s">
        <v>234</v>
      </c>
      <c r="H5" s="127" t="s">
        <v>235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octubre 2024</v>
      </c>
      <c r="N5" s="14" t="str">
        <f>CONCATENATE("cuota/ total municipio ",RIGHT(H5,2))</f>
        <v>cuota/ total municipio 24</v>
      </c>
      <c r="O5" s="13" t="s">
        <v>226</v>
      </c>
      <c r="P5" s="13" t="s">
        <v>236</v>
      </c>
      <c r="Q5" s="13" t="s">
        <v>227</v>
      </c>
      <c r="R5" s="13" t="s">
        <v>228</v>
      </c>
      <c r="S5" s="13" t="s">
        <v>229</v>
      </c>
      <c r="T5" s="13" t="s">
        <v>230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octubre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4041070</v>
      </c>
      <c r="D6" s="131">
        <v>1407412</v>
      </c>
      <c r="E6" s="131">
        <v>1678957</v>
      </c>
      <c r="F6" s="131">
        <v>3924823</v>
      </c>
      <c r="G6" s="131">
        <v>4320832</v>
      </c>
      <c r="H6" s="131">
        <v>4588197</v>
      </c>
      <c r="I6" s="132">
        <f>IFERROR(H6/G6-1,"-")</f>
        <v>6.1878129027002293E-2</v>
      </c>
      <c r="J6" s="131">
        <f>IFERROR(H6-G6,"-")</f>
        <v>267365</v>
      </c>
      <c r="K6" s="132">
        <f>IFERROR(H6/C6-1,"-")</f>
        <v>0.13539161657679766</v>
      </c>
      <c r="L6" s="131">
        <f>IFERROR(H6-C6,"-")</f>
        <v>547127</v>
      </c>
      <c r="M6" s="132">
        <f>IFERROR(H6/$H$6,"-")</f>
        <v>1</v>
      </c>
      <c r="N6" s="133">
        <f>H6/H6</f>
        <v>1</v>
      </c>
      <c r="O6" s="131">
        <v>420241</v>
      </c>
      <c r="P6" s="131">
        <v>96220</v>
      </c>
      <c r="Q6" s="131">
        <v>366988</v>
      </c>
      <c r="R6" s="131">
        <v>432738</v>
      </c>
      <c r="S6" s="131">
        <v>471699</v>
      </c>
      <c r="T6" s="131">
        <v>492579</v>
      </c>
      <c r="U6" s="132">
        <f>IFERROR(T6/S6-1,"-")</f>
        <v>4.4265516780828351E-2</v>
      </c>
      <c r="V6" s="131">
        <f t="shared" ref="V6:V57" si="0">T6-S6</f>
        <v>20880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2973500</v>
      </c>
      <c r="D7" s="135">
        <v>1075029</v>
      </c>
      <c r="E7" s="135">
        <v>1335956</v>
      </c>
      <c r="F7" s="135">
        <v>3116022</v>
      </c>
      <c r="G7" s="135">
        <v>3408188</v>
      </c>
      <c r="H7" s="135">
        <v>3585143</v>
      </c>
      <c r="I7" s="136">
        <f t="shared" ref="I7:I57" si="1">IFERROR(H7/G7-1,"-")</f>
        <v>5.1920551331088527E-2</v>
      </c>
      <c r="J7" s="135">
        <f t="shared" ref="J7:J57" si="2">IFERROR(H7-G7,"-")</f>
        <v>176955</v>
      </c>
      <c r="K7" s="136">
        <f t="shared" ref="K7:K57" si="3">IFERROR(H7/C7-1,"-")</f>
        <v>0.20569799899108787</v>
      </c>
      <c r="L7" s="135">
        <f t="shared" ref="L7:L57" si="4">IFERROR(H7-C7,"-")</f>
        <v>611643</v>
      </c>
      <c r="M7" s="136">
        <f t="shared" ref="M7:M57" si="5">IFERROR(H7/$H$6,"-")</f>
        <v>0.78138384206257927</v>
      </c>
      <c r="N7" s="136">
        <f>H7/H6</f>
        <v>0.78138384206257927</v>
      </c>
      <c r="O7" s="135">
        <v>320464</v>
      </c>
      <c r="P7" s="135">
        <v>72715</v>
      </c>
      <c r="Q7" s="135">
        <v>297544</v>
      </c>
      <c r="R7" s="135">
        <v>345763</v>
      </c>
      <c r="S7" s="135">
        <v>376210</v>
      </c>
      <c r="T7" s="135">
        <v>387119</v>
      </c>
      <c r="U7" s="136">
        <f t="shared" ref="U7:U57" si="6">IFERROR(T7/S7-1,"-")</f>
        <v>2.899710268201261E-2</v>
      </c>
      <c r="V7" s="135">
        <f t="shared" si="0"/>
        <v>10909</v>
      </c>
      <c r="W7" s="136">
        <f t="shared" ref="W7:W57" si="7">IFERROR(R7/$R$6,"-")</f>
        <v>0.79901233540849192</v>
      </c>
      <c r="X7" s="136">
        <f>IFERROR(T7/T6,"-")</f>
        <v>0.78590236286971227</v>
      </c>
    </row>
    <row r="8" spans="1:24" x14ac:dyDescent="0.25">
      <c r="B8" s="97" t="s">
        <v>140</v>
      </c>
      <c r="C8" s="52">
        <v>2358958</v>
      </c>
      <c r="D8" s="52">
        <v>856735</v>
      </c>
      <c r="E8" s="52">
        <v>1101788</v>
      </c>
      <c r="F8" s="52">
        <v>2565617</v>
      </c>
      <c r="G8" s="52">
        <v>2798721</v>
      </c>
      <c r="H8" s="52">
        <v>2955884</v>
      </c>
      <c r="I8" s="98">
        <f t="shared" si="1"/>
        <v>5.6155293793129113E-2</v>
      </c>
      <c r="J8" s="52">
        <f t="shared" si="2"/>
        <v>157163</v>
      </c>
      <c r="K8" s="98">
        <f t="shared" si="3"/>
        <v>0.25304647221357901</v>
      </c>
      <c r="L8" s="52">
        <f t="shared" si="4"/>
        <v>596926</v>
      </c>
      <c r="M8" s="98">
        <f t="shared" si="5"/>
        <v>0.64423650510211306</v>
      </c>
      <c r="N8" s="98">
        <f>H8/H6</f>
        <v>0.64423650510211306</v>
      </c>
      <c r="O8" s="52">
        <v>258769</v>
      </c>
      <c r="P8" s="52">
        <v>61078</v>
      </c>
      <c r="Q8" s="52">
        <v>245410</v>
      </c>
      <c r="R8" s="52">
        <v>285847</v>
      </c>
      <c r="S8" s="52">
        <v>310856</v>
      </c>
      <c r="T8" s="52">
        <v>321272</v>
      </c>
      <c r="U8" s="98">
        <f t="shared" si="6"/>
        <v>3.3507476130427039E-2</v>
      </c>
      <c r="V8" s="52">
        <f t="shared" si="0"/>
        <v>10416</v>
      </c>
      <c r="W8" s="98">
        <f t="shared" si="7"/>
        <v>0.66055442323068458</v>
      </c>
      <c r="X8" s="98">
        <f>IFERROR(T8/T6,"-")</f>
        <v>0.65222431325736585</v>
      </c>
    </row>
    <row r="9" spans="1:24" x14ac:dyDescent="0.25">
      <c r="B9" s="97" t="s">
        <v>142</v>
      </c>
      <c r="C9" s="52">
        <v>614542</v>
      </c>
      <c r="D9" s="52">
        <v>218294</v>
      </c>
      <c r="E9" s="52">
        <v>234168</v>
      </c>
      <c r="F9" s="52">
        <v>550405</v>
      </c>
      <c r="G9" s="52">
        <v>609467</v>
      </c>
      <c r="H9" s="52">
        <v>629259</v>
      </c>
      <c r="I9" s="98">
        <f t="shared" si="1"/>
        <v>3.2474276704070881E-2</v>
      </c>
      <c r="J9" s="52">
        <f t="shared" si="2"/>
        <v>19792</v>
      </c>
      <c r="K9" s="98">
        <f t="shared" si="3"/>
        <v>2.3947915683549592E-2</v>
      </c>
      <c r="L9" s="52">
        <f t="shared" si="4"/>
        <v>14717</v>
      </c>
      <c r="M9" s="98">
        <f t="shared" si="5"/>
        <v>0.13714733696046616</v>
      </c>
      <c r="N9" s="98">
        <f>H9/H6</f>
        <v>0.13714733696046616</v>
      </c>
      <c r="O9" s="52">
        <v>61695</v>
      </c>
      <c r="P9" s="52">
        <v>11637</v>
      </c>
      <c r="Q9" s="52">
        <v>52134</v>
      </c>
      <c r="R9" s="52">
        <v>59916</v>
      </c>
      <c r="S9" s="52">
        <v>65354</v>
      </c>
      <c r="T9" s="52">
        <v>65847</v>
      </c>
      <c r="U9" s="98">
        <f t="shared" si="6"/>
        <v>7.5435321479939699E-3</v>
      </c>
      <c r="V9" s="52">
        <f t="shared" si="0"/>
        <v>493</v>
      </c>
      <c r="W9" s="98">
        <f t="shared" si="7"/>
        <v>0.13845791217780737</v>
      </c>
      <c r="X9" s="98">
        <f>IFERROR(T9/T6,"-")</f>
        <v>0.13367804961234644</v>
      </c>
    </row>
    <row r="10" spans="1:24" ht="16.5" thickBot="1" x14ac:dyDescent="0.3">
      <c r="B10" s="137" t="s">
        <v>63</v>
      </c>
      <c r="C10" s="138">
        <v>1067570</v>
      </c>
      <c r="D10" s="138">
        <v>326656</v>
      </c>
      <c r="E10" s="138">
        <v>343001</v>
      </c>
      <c r="F10" s="138">
        <v>808801</v>
      </c>
      <c r="G10" s="138">
        <v>912644</v>
      </c>
      <c r="H10" s="138">
        <v>1003054</v>
      </c>
      <c r="I10" s="139">
        <f t="shared" si="1"/>
        <v>9.9063818969937989E-2</v>
      </c>
      <c r="J10" s="138">
        <f t="shared" si="2"/>
        <v>90410</v>
      </c>
      <c r="K10" s="139">
        <f t="shared" si="3"/>
        <v>-6.0432571166293525E-2</v>
      </c>
      <c r="L10" s="138">
        <f t="shared" si="4"/>
        <v>-64516</v>
      </c>
      <c r="M10" s="139">
        <f t="shared" si="5"/>
        <v>0.21861615793742073</v>
      </c>
      <c r="N10" s="139">
        <f>H10/H6</f>
        <v>0.21861615793742073</v>
      </c>
      <c r="O10" s="138">
        <v>99777</v>
      </c>
      <c r="P10" s="138">
        <v>23505</v>
      </c>
      <c r="Q10" s="138">
        <v>69444</v>
      </c>
      <c r="R10" s="138">
        <v>86975</v>
      </c>
      <c r="S10" s="138">
        <v>95489</v>
      </c>
      <c r="T10" s="138">
        <v>105460</v>
      </c>
      <c r="U10" s="139">
        <f t="shared" si="6"/>
        <v>0.10442040444449097</v>
      </c>
      <c r="V10" s="138">
        <f t="shared" si="0"/>
        <v>9971</v>
      </c>
      <c r="W10" s="139">
        <f t="shared" si="7"/>
        <v>0.20098766459150802</v>
      </c>
      <c r="X10" s="139">
        <f>IFERROR(T10/T6,"-")</f>
        <v>0.21409763713028773</v>
      </c>
    </row>
    <row r="11" spans="1:24" ht="15.75" x14ac:dyDescent="0.25">
      <c r="A11" s="140">
        <f>G11/$G$11</f>
        <v>1</v>
      </c>
      <c r="B11" s="130" t="s">
        <v>44</v>
      </c>
      <c r="C11" s="131">
        <v>1485492</v>
      </c>
      <c r="D11" s="131">
        <v>464064</v>
      </c>
      <c r="E11" s="131">
        <v>644673</v>
      </c>
      <c r="F11" s="131">
        <v>1457395</v>
      </c>
      <c r="G11" s="131">
        <v>1572308</v>
      </c>
      <c r="H11" s="131">
        <v>1622538</v>
      </c>
      <c r="I11" s="132">
        <f t="shared" si="1"/>
        <v>3.1946666938029944E-2</v>
      </c>
      <c r="J11" s="131">
        <f t="shared" si="2"/>
        <v>50230</v>
      </c>
      <c r="K11" s="132">
        <f t="shared" si="3"/>
        <v>9.2256302962250958E-2</v>
      </c>
      <c r="L11" s="131">
        <f t="shared" si="4"/>
        <v>137046</v>
      </c>
      <c r="M11" s="132">
        <f t="shared" si="5"/>
        <v>0.353633028398737</v>
      </c>
      <c r="N11" s="133">
        <f>H11/H11</f>
        <v>1</v>
      </c>
      <c r="O11" s="131">
        <v>158662</v>
      </c>
      <c r="P11" s="131">
        <v>29818</v>
      </c>
      <c r="Q11" s="131">
        <v>139108</v>
      </c>
      <c r="R11" s="131">
        <v>159273</v>
      </c>
      <c r="S11" s="131">
        <v>172251</v>
      </c>
      <c r="T11" s="131">
        <v>172855</v>
      </c>
      <c r="U11" s="132">
        <f t="shared" si="6"/>
        <v>3.5065108475422768E-3</v>
      </c>
      <c r="V11" s="131">
        <f t="shared" si="0"/>
        <v>604</v>
      </c>
      <c r="W11" s="132">
        <f t="shared" si="7"/>
        <v>0.36805873299779546</v>
      </c>
      <c r="X11" s="133">
        <f>IFERROR(T11/T11,"-")</f>
        <v>1</v>
      </c>
    </row>
    <row r="12" spans="1:24" ht="15.75" x14ac:dyDescent="0.25">
      <c r="A12" s="140">
        <f>G12/$G$11</f>
        <v>0.81952581809670877</v>
      </c>
      <c r="B12" s="134" t="s">
        <v>60</v>
      </c>
      <c r="C12" s="135">
        <v>1150575</v>
      </c>
      <c r="D12" s="135">
        <v>375814</v>
      </c>
      <c r="E12" s="135">
        <v>547654</v>
      </c>
      <c r="F12" s="135">
        <v>1242545</v>
      </c>
      <c r="G12" s="135">
        <v>1288547</v>
      </c>
      <c r="H12" s="135">
        <v>1320475</v>
      </c>
      <c r="I12" s="136">
        <f t="shared" si="1"/>
        <v>2.4778296794761845E-2</v>
      </c>
      <c r="J12" s="135">
        <f t="shared" si="2"/>
        <v>31928</v>
      </c>
      <c r="K12" s="136">
        <f t="shared" si="3"/>
        <v>0.14766529778588966</v>
      </c>
      <c r="L12" s="135">
        <f t="shared" si="4"/>
        <v>169900</v>
      </c>
      <c r="M12" s="136">
        <f t="shared" si="5"/>
        <v>0.28779823534168214</v>
      </c>
      <c r="N12" s="136">
        <f>H12/H11</f>
        <v>0.81383301962727528</v>
      </c>
      <c r="O12" s="135">
        <v>127037</v>
      </c>
      <c r="P12" s="135">
        <v>23037</v>
      </c>
      <c r="Q12" s="135">
        <v>122247</v>
      </c>
      <c r="R12" s="135">
        <v>135198</v>
      </c>
      <c r="S12" s="135">
        <v>143593</v>
      </c>
      <c r="T12" s="135">
        <v>140283</v>
      </c>
      <c r="U12" s="136">
        <f t="shared" si="6"/>
        <v>-2.3051262944572493E-2</v>
      </c>
      <c r="V12" s="135">
        <f t="shared" si="0"/>
        <v>-3310</v>
      </c>
      <c r="W12" s="136">
        <f t="shared" si="7"/>
        <v>0.31242460796139926</v>
      </c>
      <c r="X12" s="136">
        <f>IFERROR(T12/T11,"-")</f>
        <v>0.81156460617280379</v>
      </c>
    </row>
    <row r="13" spans="1:24" x14ac:dyDescent="0.25">
      <c r="A13" s="140">
        <f>G13/$G$11</f>
        <v>0.73127720522950979</v>
      </c>
      <c r="B13" s="97" t="s">
        <v>140</v>
      </c>
      <c r="C13" s="52">
        <v>967103</v>
      </c>
      <c r="D13" s="52">
        <v>335669</v>
      </c>
      <c r="E13" s="52">
        <v>506074</v>
      </c>
      <c r="F13" s="52">
        <v>1107316</v>
      </c>
      <c r="G13" s="52">
        <v>1149793</v>
      </c>
      <c r="H13" s="52">
        <v>1192213</v>
      </c>
      <c r="I13" s="98">
        <f t="shared" si="1"/>
        <v>3.6893597369265674E-2</v>
      </c>
      <c r="J13" s="52">
        <f t="shared" si="2"/>
        <v>42420</v>
      </c>
      <c r="K13" s="98">
        <f t="shared" si="3"/>
        <v>0.23276734742835048</v>
      </c>
      <c r="L13" s="52">
        <f t="shared" si="4"/>
        <v>225110</v>
      </c>
      <c r="M13" s="98">
        <f t="shared" si="5"/>
        <v>0.25984346356531768</v>
      </c>
      <c r="N13" s="98">
        <f>H13/H11</f>
        <v>0.73478279091152254</v>
      </c>
      <c r="O13" s="52">
        <v>108418</v>
      </c>
      <c r="P13" s="52">
        <v>22497</v>
      </c>
      <c r="Q13" s="52">
        <v>107685</v>
      </c>
      <c r="R13" s="52">
        <v>119950</v>
      </c>
      <c r="S13" s="52">
        <v>128570</v>
      </c>
      <c r="T13" s="52">
        <v>127297</v>
      </c>
      <c r="U13" s="98">
        <f t="shared" si="6"/>
        <v>-9.9012211246791715E-3</v>
      </c>
      <c r="V13" s="52">
        <f t="shared" si="0"/>
        <v>-1273</v>
      </c>
      <c r="W13" s="98">
        <f t="shared" si="7"/>
        <v>0.27718850667147327</v>
      </c>
      <c r="X13" s="98">
        <f>IFERROR(T13/T11,"-")</f>
        <v>0.73643805501721094</v>
      </c>
    </row>
    <row r="14" spans="1:24" x14ac:dyDescent="0.25">
      <c r="A14" s="140">
        <f>G14/$G$11</f>
        <v>8.8248612867199053E-2</v>
      </c>
      <c r="B14" s="97" t="s">
        <v>142</v>
      </c>
      <c r="C14" s="52">
        <v>183472</v>
      </c>
      <c r="D14" s="52">
        <v>40145</v>
      </c>
      <c r="E14" s="52">
        <v>41580</v>
      </c>
      <c r="F14" s="52">
        <v>135229</v>
      </c>
      <c r="G14" s="52">
        <v>138754</v>
      </c>
      <c r="H14" s="52">
        <v>128262</v>
      </c>
      <c r="I14" s="98">
        <f t="shared" si="1"/>
        <v>-7.5615838101964594E-2</v>
      </c>
      <c r="J14" s="52">
        <f t="shared" si="2"/>
        <v>-10492</v>
      </c>
      <c r="K14" s="98">
        <f t="shared" si="3"/>
        <v>-0.30091785122525505</v>
      </c>
      <c r="L14" s="52">
        <f t="shared" si="4"/>
        <v>-55210</v>
      </c>
      <c r="M14" s="98">
        <f t="shared" si="5"/>
        <v>2.7954771776364441E-2</v>
      </c>
      <c r="N14" s="98">
        <f>H14/H11</f>
        <v>7.9050228715752735E-2</v>
      </c>
      <c r="O14" s="52">
        <v>18619</v>
      </c>
      <c r="P14" s="52">
        <v>540</v>
      </c>
      <c r="Q14" s="52">
        <v>14562</v>
      </c>
      <c r="R14" s="52">
        <v>15248</v>
      </c>
      <c r="S14" s="52">
        <v>15023</v>
      </c>
      <c r="T14" s="52">
        <v>12986</v>
      </c>
      <c r="U14" s="98">
        <f t="shared" si="6"/>
        <v>-0.13559209212540768</v>
      </c>
      <c r="V14" s="52">
        <f t="shared" si="0"/>
        <v>-2037</v>
      </c>
      <c r="W14" s="98">
        <f t="shared" si="7"/>
        <v>3.5236101289926006E-2</v>
      </c>
      <c r="X14" s="98">
        <f>IFERROR(T14/T11,"-")</f>
        <v>7.5126551155592844E-2</v>
      </c>
    </row>
    <row r="15" spans="1:24" ht="16.5" thickBot="1" x14ac:dyDescent="0.3">
      <c r="A15" s="140">
        <f>G15/$G$11</f>
        <v>0.1804741819032912</v>
      </c>
      <c r="B15" s="137" t="s">
        <v>63</v>
      </c>
      <c r="C15" s="138">
        <v>334917</v>
      </c>
      <c r="D15" s="138">
        <v>88250</v>
      </c>
      <c r="E15" s="138">
        <v>97019</v>
      </c>
      <c r="F15" s="138">
        <v>214850</v>
      </c>
      <c r="G15" s="138">
        <v>283761</v>
      </c>
      <c r="H15" s="138">
        <v>302063</v>
      </c>
      <c r="I15" s="139">
        <f t="shared" si="1"/>
        <v>6.4497940167958179E-2</v>
      </c>
      <c r="J15" s="138">
        <f t="shared" si="2"/>
        <v>18302</v>
      </c>
      <c r="K15" s="139">
        <f t="shared" si="3"/>
        <v>-9.8095946159794778E-2</v>
      </c>
      <c r="L15" s="138">
        <f t="shared" si="4"/>
        <v>-32854</v>
      </c>
      <c r="M15" s="139">
        <f t="shared" si="5"/>
        <v>6.5834793057054877E-2</v>
      </c>
      <c r="N15" s="139">
        <f>H15/H11</f>
        <v>0.18616698037272469</v>
      </c>
      <c r="O15" s="138">
        <v>31625</v>
      </c>
      <c r="P15" s="138">
        <v>6781</v>
      </c>
      <c r="Q15" s="138">
        <v>16861</v>
      </c>
      <c r="R15" s="138">
        <v>24075</v>
      </c>
      <c r="S15" s="138">
        <v>28658</v>
      </c>
      <c r="T15" s="138">
        <v>32572</v>
      </c>
      <c r="U15" s="139">
        <f t="shared" si="6"/>
        <v>0.13657617419219759</v>
      </c>
      <c r="V15" s="138">
        <f t="shared" si="0"/>
        <v>3914</v>
      </c>
      <c r="W15" s="139">
        <f t="shared" si="7"/>
        <v>5.5634125036396156E-2</v>
      </c>
      <c r="X15" s="139">
        <f>IFERROR(T15/T11,"-")</f>
        <v>0.18843539382719621</v>
      </c>
    </row>
    <row r="16" spans="1:24" ht="15.75" x14ac:dyDescent="0.25">
      <c r="A16" s="79"/>
      <c r="B16" s="130" t="s">
        <v>45</v>
      </c>
      <c r="C16" s="131">
        <v>1082702</v>
      </c>
      <c r="D16" s="131">
        <v>319934</v>
      </c>
      <c r="E16" s="131">
        <v>324977</v>
      </c>
      <c r="F16" s="131">
        <v>1027252</v>
      </c>
      <c r="G16" s="131">
        <v>1094360</v>
      </c>
      <c r="H16" s="131">
        <v>1158457</v>
      </c>
      <c r="I16" s="132">
        <f t="shared" si="1"/>
        <v>5.8570305932234445E-2</v>
      </c>
      <c r="J16" s="131">
        <f t="shared" si="2"/>
        <v>64097</v>
      </c>
      <c r="K16" s="132">
        <f t="shared" si="3"/>
        <v>6.9968467777837384E-2</v>
      </c>
      <c r="L16" s="131">
        <f t="shared" si="4"/>
        <v>75755</v>
      </c>
      <c r="M16" s="132">
        <f t="shared" si="5"/>
        <v>0.25248632523843245</v>
      </c>
      <c r="N16" s="133">
        <f>H16/H16</f>
        <v>1</v>
      </c>
      <c r="O16" s="131">
        <v>109838</v>
      </c>
      <c r="P16" s="131">
        <v>21674</v>
      </c>
      <c r="Q16" s="131">
        <v>89457</v>
      </c>
      <c r="R16" s="131">
        <v>113209</v>
      </c>
      <c r="S16" s="131">
        <v>119521</v>
      </c>
      <c r="T16" s="131">
        <v>125080</v>
      </c>
      <c r="U16" s="132">
        <f t="shared" si="6"/>
        <v>4.6510655031333448E-2</v>
      </c>
      <c r="V16" s="131">
        <f t="shared" si="0"/>
        <v>5559</v>
      </c>
      <c r="W16" s="132">
        <f t="shared" si="7"/>
        <v>0.26161095166128234</v>
      </c>
      <c r="X16" s="133">
        <f>IFERROR(T16/T16,"-")</f>
        <v>1</v>
      </c>
    </row>
    <row r="17" spans="2:24" ht="15.75" x14ac:dyDescent="0.25">
      <c r="B17" s="134" t="s">
        <v>60</v>
      </c>
      <c r="C17" s="135">
        <v>602480</v>
      </c>
      <c r="D17" s="135">
        <v>179799</v>
      </c>
      <c r="E17" s="135">
        <v>158744</v>
      </c>
      <c r="F17" s="135">
        <v>618226</v>
      </c>
      <c r="G17" s="135">
        <v>671817</v>
      </c>
      <c r="H17" s="135">
        <v>719190</v>
      </c>
      <c r="I17" s="136">
        <f t="shared" si="1"/>
        <v>7.0514738388579135E-2</v>
      </c>
      <c r="J17" s="135">
        <f t="shared" si="2"/>
        <v>47373</v>
      </c>
      <c r="K17" s="136">
        <f t="shared" si="3"/>
        <v>0.19371597397423979</v>
      </c>
      <c r="L17" s="135">
        <f t="shared" si="4"/>
        <v>116710</v>
      </c>
      <c r="M17" s="136">
        <f t="shared" si="5"/>
        <v>0.15674784670318209</v>
      </c>
      <c r="N17" s="136">
        <f>H17/H16</f>
        <v>0.62081717318812868</v>
      </c>
      <c r="O17" s="135">
        <v>65787</v>
      </c>
      <c r="P17" s="135">
        <v>9727</v>
      </c>
      <c r="Q17" s="135">
        <v>54024</v>
      </c>
      <c r="R17" s="135">
        <v>71237</v>
      </c>
      <c r="S17" s="135">
        <v>73508</v>
      </c>
      <c r="T17" s="135">
        <v>79884</v>
      </c>
      <c r="U17" s="136">
        <f t="shared" si="6"/>
        <v>8.6738858355553061E-2</v>
      </c>
      <c r="V17" s="135">
        <f t="shared" si="0"/>
        <v>6376</v>
      </c>
      <c r="W17" s="136">
        <f t="shared" si="7"/>
        <v>0.16461923843064394</v>
      </c>
      <c r="X17" s="136">
        <f>IFERROR(T17/T16,"-")</f>
        <v>0.63866325551646941</v>
      </c>
    </row>
    <row r="18" spans="2:24" x14ac:dyDescent="0.25">
      <c r="B18" s="97" t="s">
        <v>140</v>
      </c>
      <c r="C18" s="52">
        <v>458218</v>
      </c>
      <c r="D18" s="52">
        <v>132244</v>
      </c>
      <c r="E18" s="52">
        <v>129922</v>
      </c>
      <c r="F18" s="52">
        <v>470401</v>
      </c>
      <c r="G18" s="52">
        <v>508477</v>
      </c>
      <c r="H18" s="52">
        <v>543447</v>
      </c>
      <c r="I18" s="98">
        <f t="shared" si="1"/>
        <v>6.8774005510573666E-2</v>
      </c>
      <c r="J18" s="52">
        <f t="shared" si="2"/>
        <v>34970</v>
      </c>
      <c r="K18" s="98">
        <f t="shared" si="3"/>
        <v>0.18600098643003982</v>
      </c>
      <c r="L18" s="52">
        <f t="shared" si="4"/>
        <v>85229</v>
      </c>
      <c r="M18" s="98">
        <f t="shared" si="5"/>
        <v>0.11844456547964266</v>
      </c>
      <c r="N18" s="98">
        <f>H18/H16</f>
        <v>0.46911279400098577</v>
      </c>
      <c r="O18" s="52">
        <v>50834</v>
      </c>
      <c r="P18" s="52">
        <v>8213</v>
      </c>
      <c r="Q18" s="52">
        <v>43604</v>
      </c>
      <c r="R18" s="52">
        <v>54881</v>
      </c>
      <c r="S18" s="52">
        <v>55616</v>
      </c>
      <c r="T18" s="52">
        <v>61026</v>
      </c>
      <c r="U18" s="98">
        <f t="shared" si="6"/>
        <v>9.7274165707710081E-2</v>
      </c>
      <c r="V18" s="52">
        <f t="shared" si="0"/>
        <v>5410</v>
      </c>
      <c r="W18" s="98">
        <f t="shared" si="7"/>
        <v>0.12682269641214777</v>
      </c>
      <c r="X18" s="98">
        <f>IFERROR(T18/T16,"-")</f>
        <v>0.48789574672209785</v>
      </c>
    </row>
    <row r="19" spans="2:24" x14ac:dyDescent="0.25">
      <c r="B19" s="97" t="s">
        <v>142</v>
      </c>
      <c r="C19" s="52">
        <v>144262</v>
      </c>
      <c r="D19" s="52">
        <v>47555</v>
      </c>
      <c r="E19" s="52">
        <v>28822</v>
      </c>
      <c r="F19" s="52">
        <v>147825</v>
      </c>
      <c r="G19" s="52">
        <v>163340</v>
      </c>
      <c r="H19" s="52">
        <v>175743</v>
      </c>
      <c r="I19" s="98">
        <f t="shared" si="1"/>
        <v>7.5933635361822072E-2</v>
      </c>
      <c r="J19" s="52">
        <f t="shared" si="2"/>
        <v>12403</v>
      </c>
      <c r="K19" s="98">
        <f t="shared" si="3"/>
        <v>0.21822101454298437</v>
      </c>
      <c r="L19" s="52">
        <f t="shared" si="4"/>
        <v>31481</v>
      </c>
      <c r="M19" s="98">
        <f t="shared" si="5"/>
        <v>3.8303281223539445E-2</v>
      </c>
      <c r="N19" s="98">
        <f>H19/H16</f>
        <v>0.15170437918714288</v>
      </c>
      <c r="O19" s="52">
        <v>14953</v>
      </c>
      <c r="P19" s="52">
        <v>1514</v>
      </c>
      <c r="Q19" s="52">
        <v>10420</v>
      </c>
      <c r="R19" s="52">
        <v>16356</v>
      </c>
      <c r="S19" s="52">
        <v>17892</v>
      </c>
      <c r="T19" s="52">
        <v>18858</v>
      </c>
      <c r="U19" s="98">
        <f t="shared" si="6"/>
        <v>5.39906103286385E-2</v>
      </c>
      <c r="V19" s="52">
        <f t="shared" si="0"/>
        <v>966</v>
      </c>
      <c r="W19" s="98">
        <f t="shared" si="7"/>
        <v>3.7796542018496179E-2</v>
      </c>
      <c r="X19" s="98">
        <f>IFERROR(T19/T16,"-")</f>
        <v>0.15076750879437159</v>
      </c>
    </row>
    <row r="20" spans="2:24" ht="16.5" thickBot="1" x14ac:dyDescent="0.3">
      <c r="B20" s="137" t="s">
        <v>63</v>
      </c>
      <c r="C20" s="138">
        <v>480222</v>
      </c>
      <c r="D20" s="138">
        <v>140135</v>
      </c>
      <c r="E20" s="138">
        <v>166233</v>
      </c>
      <c r="F20" s="138">
        <v>409026</v>
      </c>
      <c r="G20" s="138">
        <v>422543</v>
      </c>
      <c r="H20" s="138">
        <v>439267</v>
      </c>
      <c r="I20" s="139">
        <f t="shared" si="1"/>
        <v>3.9579403752990849E-2</v>
      </c>
      <c r="J20" s="138">
        <f t="shared" si="2"/>
        <v>16724</v>
      </c>
      <c r="K20" s="139">
        <f t="shared" si="3"/>
        <v>-8.5283473060376203E-2</v>
      </c>
      <c r="L20" s="138">
        <f t="shared" si="4"/>
        <v>-40955</v>
      </c>
      <c r="M20" s="139">
        <f t="shared" si="5"/>
        <v>9.5738478535250346E-2</v>
      </c>
      <c r="N20" s="139">
        <f>H20/H16</f>
        <v>0.37918282681187132</v>
      </c>
      <c r="O20" s="138">
        <v>44051</v>
      </c>
      <c r="P20" s="138">
        <v>11947</v>
      </c>
      <c r="Q20" s="138">
        <v>35433</v>
      </c>
      <c r="R20" s="138">
        <v>41972</v>
      </c>
      <c r="S20" s="138">
        <v>46013</v>
      </c>
      <c r="T20" s="138">
        <v>45196</v>
      </c>
      <c r="U20" s="139">
        <f t="shared" si="6"/>
        <v>-1.7755851607154538E-2</v>
      </c>
      <c r="V20" s="138">
        <f t="shared" si="0"/>
        <v>-817</v>
      </c>
      <c r="W20" s="139">
        <f t="shared" si="7"/>
        <v>9.6991713230638404E-2</v>
      </c>
      <c r="X20" s="139">
        <f>IFERROR(T20/T16,"-")</f>
        <v>0.36133674448353054</v>
      </c>
    </row>
    <row r="21" spans="2:24" ht="15.75" x14ac:dyDescent="0.25">
      <c r="B21" s="130" t="s">
        <v>46</v>
      </c>
      <c r="C21" s="131">
        <v>36869</v>
      </c>
      <c r="D21" s="131">
        <v>11628</v>
      </c>
      <c r="E21" s="131">
        <v>14685</v>
      </c>
      <c r="F21" s="131">
        <v>29058</v>
      </c>
      <c r="G21" s="131">
        <v>41308</v>
      </c>
      <c r="H21" s="131">
        <v>35995</v>
      </c>
      <c r="I21" s="132">
        <f t="shared" si="1"/>
        <v>-0.12861915367483301</v>
      </c>
      <c r="J21" s="131">
        <f t="shared" si="2"/>
        <v>-5313</v>
      </c>
      <c r="K21" s="132">
        <f t="shared" si="3"/>
        <v>-2.3705552089831605E-2</v>
      </c>
      <c r="L21" s="131">
        <f t="shared" si="4"/>
        <v>-874</v>
      </c>
      <c r="M21" s="132">
        <f t="shared" si="5"/>
        <v>7.845129579222513E-3</v>
      </c>
      <c r="N21" s="133">
        <f>H21/H21</f>
        <v>1</v>
      </c>
      <c r="O21" s="131">
        <v>3489</v>
      </c>
      <c r="P21" s="131">
        <v>283</v>
      </c>
      <c r="Q21" s="131">
        <v>3184</v>
      </c>
      <c r="R21" s="131">
        <v>3407</v>
      </c>
      <c r="S21" s="131">
        <v>4248</v>
      </c>
      <c r="T21" s="131">
        <v>3960</v>
      </c>
      <c r="U21" s="132">
        <f t="shared" si="6"/>
        <v>-6.7796610169491567E-2</v>
      </c>
      <c r="V21" s="131">
        <f t="shared" si="0"/>
        <v>-288</v>
      </c>
      <c r="W21" s="132">
        <f t="shared" si="7"/>
        <v>7.8731241536449306E-3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31798</v>
      </c>
      <c r="D22" s="135">
        <v>9750</v>
      </c>
      <c r="E22" s="135">
        <v>14685</v>
      </c>
      <c r="F22" s="135">
        <v>29058</v>
      </c>
      <c r="G22" s="135">
        <v>40794</v>
      </c>
      <c r="H22" s="135">
        <v>35457</v>
      </c>
      <c r="I22" s="136">
        <f t="shared" si="1"/>
        <v>-0.13082806295043392</v>
      </c>
      <c r="J22" s="135">
        <f t="shared" si="2"/>
        <v>-5337</v>
      </c>
      <c r="K22" s="136">
        <f t="shared" si="3"/>
        <v>0.11507013019686774</v>
      </c>
      <c r="L22" s="135">
        <f t="shared" si="4"/>
        <v>3659</v>
      </c>
      <c r="M22" s="136">
        <f t="shared" si="5"/>
        <v>7.7278721903178962E-3</v>
      </c>
      <c r="N22" s="136">
        <f>H22/H21</f>
        <v>0.98505347964995138</v>
      </c>
      <c r="O22" s="135">
        <v>2763</v>
      </c>
      <c r="P22" s="135">
        <v>283</v>
      </c>
      <c r="Q22" s="135">
        <v>3184</v>
      </c>
      <c r="R22" s="135">
        <v>3407</v>
      </c>
      <c r="S22" s="135">
        <v>4198</v>
      </c>
      <c r="T22" s="135">
        <v>3898</v>
      </c>
      <c r="U22" s="136">
        <f t="shared" si="6"/>
        <v>-7.1462601238685086E-2</v>
      </c>
      <c r="V22" s="135">
        <f t="shared" si="0"/>
        <v>-300</v>
      </c>
      <c r="W22" s="136">
        <f t="shared" si="7"/>
        <v>7.8731241536449306E-3</v>
      </c>
      <c r="X22" s="136">
        <f>IFERROR(T22/T21,"-")</f>
        <v>0.9843434343434343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1558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283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5071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-5071</v>
      </c>
      <c r="M25" s="139">
        <f t="shared" si="5"/>
        <v>0</v>
      </c>
      <c r="N25" s="139">
        <f>H25/H21</f>
        <v>0</v>
      </c>
      <c r="O25" s="138">
        <v>726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116760</v>
      </c>
      <c r="D26" s="131">
        <v>41527</v>
      </c>
      <c r="E26" s="131">
        <v>47843</v>
      </c>
      <c r="F26" s="131">
        <v>132337</v>
      </c>
      <c r="G26" s="131">
        <v>154946</v>
      </c>
      <c r="H26" s="131">
        <v>200452</v>
      </c>
      <c r="I26" s="132">
        <f t="shared" si="1"/>
        <v>0.29368941437662155</v>
      </c>
      <c r="J26" s="131">
        <f t="shared" si="2"/>
        <v>45506</v>
      </c>
      <c r="K26" s="132">
        <f t="shared" si="3"/>
        <v>0.71678657074340535</v>
      </c>
      <c r="L26" s="131">
        <f t="shared" si="4"/>
        <v>83692</v>
      </c>
      <c r="M26" s="132">
        <f t="shared" si="5"/>
        <v>4.3688621042208955E-2</v>
      </c>
      <c r="N26" s="133">
        <f>H26/H26</f>
        <v>1</v>
      </c>
      <c r="O26" s="131">
        <v>13119</v>
      </c>
      <c r="P26" s="131">
        <v>4583</v>
      </c>
      <c r="Q26" s="131">
        <v>13659</v>
      </c>
      <c r="R26" s="131">
        <v>14777</v>
      </c>
      <c r="S26" s="131">
        <v>17351</v>
      </c>
      <c r="T26" s="131">
        <v>24595</v>
      </c>
      <c r="U26" s="132">
        <f t="shared" si="6"/>
        <v>0.41749755057345395</v>
      </c>
      <c r="V26" s="131">
        <f t="shared" si="0"/>
        <v>7244</v>
      </c>
      <c r="W26" s="132">
        <f t="shared" si="7"/>
        <v>3.414768289357533E-2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115401</v>
      </c>
      <c r="D27" s="135">
        <v>40665</v>
      </c>
      <c r="E27" s="135">
        <v>44291</v>
      </c>
      <c r="F27" s="135">
        <v>124085</v>
      </c>
      <c r="G27" s="135">
        <v>147548</v>
      </c>
      <c r="H27" s="135">
        <v>167311</v>
      </c>
      <c r="I27" s="136">
        <f t="shared" si="1"/>
        <v>0.13394285249545912</v>
      </c>
      <c r="J27" s="135">
        <f t="shared" si="2"/>
        <v>19763</v>
      </c>
      <c r="K27" s="136">
        <f t="shared" si="3"/>
        <v>0.44982279183022666</v>
      </c>
      <c r="L27" s="135">
        <f t="shared" si="4"/>
        <v>51910</v>
      </c>
      <c r="M27" s="136">
        <f t="shared" si="5"/>
        <v>3.6465522295577105E-2</v>
      </c>
      <c r="N27" s="136">
        <f>H27/H26</f>
        <v>0.83466864885359093</v>
      </c>
      <c r="O27" s="135">
        <v>13046</v>
      </c>
      <c r="P27" s="135">
        <v>4531</v>
      </c>
      <c r="Q27" s="135">
        <v>11557</v>
      </c>
      <c r="R27" s="135">
        <v>13795</v>
      </c>
      <c r="S27" s="135">
        <v>16481</v>
      </c>
      <c r="T27" s="135">
        <v>21060</v>
      </c>
      <c r="U27" s="136">
        <f t="shared" si="6"/>
        <v>0.27783508282264435</v>
      </c>
      <c r="V27" s="135">
        <f t="shared" si="0"/>
        <v>4579</v>
      </c>
      <c r="W27" s="136">
        <f t="shared" si="7"/>
        <v>3.1878411417532088E-2</v>
      </c>
      <c r="X27" s="136">
        <f>IFERROR(T27/T26,"-")</f>
        <v>0.85627159991868262</v>
      </c>
    </row>
    <row r="28" spans="2:24" x14ac:dyDescent="0.25">
      <c r="B28" s="97" t="s">
        <v>140</v>
      </c>
      <c r="C28" s="52">
        <v>104335</v>
      </c>
      <c r="D28" s="52">
        <v>27988</v>
      </c>
      <c r="E28" s="52">
        <v>44291</v>
      </c>
      <c r="F28" s="52">
        <v>0</v>
      </c>
      <c r="G28" s="52">
        <v>86395</v>
      </c>
      <c r="H28" s="52">
        <v>0</v>
      </c>
      <c r="I28" s="98">
        <f t="shared" si="1"/>
        <v>-1</v>
      </c>
      <c r="J28" s="52">
        <f t="shared" si="2"/>
        <v>-86395</v>
      </c>
      <c r="K28" s="98">
        <f t="shared" si="3"/>
        <v>-1</v>
      </c>
      <c r="L28" s="52">
        <f t="shared" si="4"/>
        <v>-104335</v>
      </c>
      <c r="M28" s="98">
        <f t="shared" si="5"/>
        <v>0</v>
      </c>
      <c r="N28" s="98">
        <f>H28/H26</f>
        <v>0</v>
      </c>
      <c r="O28" s="52">
        <v>11878</v>
      </c>
      <c r="P28" s="52">
        <v>0</v>
      </c>
      <c r="Q28" s="52">
        <v>11557</v>
      </c>
      <c r="R28" s="52">
        <v>0</v>
      </c>
      <c r="S28" s="52">
        <v>16481</v>
      </c>
      <c r="T28" s="52">
        <v>0</v>
      </c>
      <c r="U28" s="98">
        <f t="shared" si="6"/>
        <v>-1</v>
      </c>
      <c r="V28" s="52">
        <f t="shared" si="0"/>
        <v>-16481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11066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-11066</v>
      </c>
      <c r="M29" s="98">
        <f t="shared" si="5"/>
        <v>0</v>
      </c>
      <c r="N29" s="98">
        <f>H29/H26</f>
        <v>0</v>
      </c>
      <c r="O29" s="52">
        <v>1168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662992</v>
      </c>
      <c r="D30" s="131">
        <v>196369</v>
      </c>
      <c r="E30" s="131">
        <v>262585</v>
      </c>
      <c r="F30" s="131">
        <v>587373</v>
      </c>
      <c r="G30" s="131">
        <v>669254</v>
      </c>
      <c r="H30" s="131">
        <v>773150</v>
      </c>
      <c r="I30" s="132">
        <f t="shared" si="1"/>
        <v>0.15524150770858292</v>
      </c>
      <c r="J30" s="131">
        <f t="shared" si="2"/>
        <v>103896</v>
      </c>
      <c r="K30" s="132">
        <f t="shared" si="3"/>
        <v>0.16615283442334139</v>
      </c>
      <c r="L30" s="131">
        <f t="shared" si="4"/>
        <v>110158</v>
      </c>
      <c r="M30" s="132">
        <f t="shared" si="5"/>
        <v>0.16850845767956346</v>
      </c>
      <c r="N30" s="133">
        <f>H30/H30</f>
        <v>1</v>
      </c>
      <c r="O30" s="131">
        <v>66991</v>
      </c>
      <c r="P30" s="131">
        <v>14861</v>
      </c>
      <c r="Q30" s="131">
        <v>52374</v>
      </c>
      <c r="R30" s="131">
        <v>64171</v>
      </c>
      <c r="S30" s="131">
        <v>70925</v>
      </c>
      <c r="T30" s="131">
        <v>81853</v>
      </c>
      <c r="U30" s="132">
        <f t="shared" si="6"/>
        <v>0.15407825167430378</v>
      </c>
      <c r="V30" s="131">
        <f t="shared" si="0"/>
        <v>10928</v>
      </c>
      <c r="W30" s="132">
        <f t="shared" si="7"/>
        <v>0.14829065161830021</v>
      </c>
      <c r="X30" s="133">
        <f>IFERROR(T30/T30,"-")</f>
        <v>1</v>
      </c>
    </row>
    <row r="31" spans="2:24" ht="15.75" x14ac:dyDescent="0.25">
      <c r="B31" s="134" t="s">
        <v>60</v>
      </c>
      <c r="C31" s="135">
        <v>528667</v>
      </c>
      <c r="D31" s="135">
        <v>158448</v>
      </c>
      <c r="E31" s="135">
        <v>210744</v>
      </c>
      <c r="F31" s="135">
        <v>474438</v>
      </c>
      <c r="G31" s="135">
        <v>546108</v>
      </c>
      <c r="H31" s="135">
        <v>623726</v>
      </c>
      <c r="I31" s="136">
        <f t="shared" si="1"/>
        <v>0.14212939565067706</v>
      </c>
      <c r="J31" s="135">
        <f t="shared" si="2"/>
        <v>77618</v>
      </c>
      <c r="K31" s="136">
        <f t="shared" si="3"/>
        <v>0.17980883996920549</v>
      </c>
      <c r="L31" s="135">
        <f t="shared" si="4"/>
        <v>95059</v>
      </c>
      <c r="M31" s="136">
        <f t="shared" si="5"/>
        <v>0.13594141663925938</v>
      </c>
      <c r="N31" s="136">
        <f>H31/H30</f>
        <v>0.80673349285390938</v>
      </c>
      <c r="O31" s="135">
        <v>54932</v>
      </c>
      <c r="P31" s="135">
        <v>10972</v>
      </c>
      <c r="Q31" s="135">
        <v>43181</v>
      </c>
      <c r="R31" s="135">
        <v>50768</v>
      </c>
      <c r="S31" s="135">
        <v>58960</v>
      </c>
      <c r="T31" s="135">
        <v>66534</v>
      </c>
      <c r="U31" s="136">
        <f t="shared" si="6"/>
        <v>0.12845997286295785</v>
      </c>
      <c r="V31" s="135">
        <f t="shared" si="0"/>
        <v>7574</v>
      </c>
      <c r="W31" s="136">
        <f t="shared" si="7"/>
        <v>0.11731810009751859</v>
      </c>
      <c r="X31" s="136">
        <f>IFERROR(T31/T30,"-")</f>
        <v>0.81284742159725365</v>
      </c>
    </row>
    <row r="32" spans="2:24" x14ac:dyDescent="0.25">
      <c r="B32" s="97" t="s">
        <v>140</v>
      </c>
      <c r="C32" s="52">
        <v>419129</v>
      </c>
      <c r="D32" s="52">
        <v>128814</v>
      </c>
      <c r="E32" s="52">
        <v>157552</v>
      </c>
      <c r="F32" s="52">
        <v>391658</v>
      </c>
      <c r="G32" s="52">
        <v>460097</v>
      </c>
      <c r="H32" s="52">
        <v>525364</v>
      </c>
      <c r="I32" s="98">
        <f t="shared" si="1"/>
        <v>0.14185486973399097</v>
      </c>
      <c r="J32" s="52">
        <f t="shared" si="2"/>
        <v>65267</v>
      </c>
      <c r="K32" s="98">
        <f t="shared" si="3"/>
        <v>0.25346611663712126</v>
      </c>
      <c r="L32" s="52">
        <f t="shared" si="4"/>
        <v>106235</v>
      </c>
      <c r="M32" s="98">
        <f t="shared" si="5"/>
        <v>0.11450336591911812</v>
      </c>
      <c r="N32" s="98">
        <f>H32/H30</f>
        <v>0.67951109099139884</v>
      </c>
      <c r="O32" s="52">
        <v>44583</v>
      </c>
      <c r="P32" s="52">
        <v>8592</v>
      </c>
      <c r="Q32" s="52">
        <v>33204</v>
      </c>
      <c r="R32" s="52">
        <v>43447</v>
      </c>
      <c r="S32" s="52">
        <v>50542</v>
      </c>
      <c r="T32" s="52">
        <v>55323</v>
      </c>
      <c r="U32" s="98">
        <f t="shared" si="6"/>
        <v>9.4594594594594517E-2</v>
      </c>
      <c r="V32" s="52">
        <f t="shared" si="0"/>
        <v>4781</v>
      </c>
      <c r="W32" s="98">
        <f t="shared" si="7"/>
        <v>0.10040024217887035</v>
      </c>
      <c r="X32" s="98">
        <f>IFERROR(T32/T30,"-")</f>
        <v>0.67588237450062916</v>
      </c>
    </row>
    <row r="33" spans="2:24" x14ac:dyDescent="0.25">
      <c r="B33" s="97" t="s">
        <v>142</v>
      </c>
      <c r="C33" s="52">
        <v>109538</v>
      </c>
      <c r="D33" s="52">
        <v>29634</v>
      </c>
      <c r="E33" s="52">
        <v>53192</v>
      </c>
      <c r="F33" s="52">
        <v>82780</v>
      </c>
      <c r="G33" s="52">
        <v>86011</v>
      </c>
      <c r="H33" s="52">
        <v>98362</v>
      </c>
      <c r="I33" s="98">
        <f t="shared" si="1"/>
        <v>0.14359791189499016</v>
      </c>
      <c r="J33" s="52">
        <f t="shared" si="2"/>
        <v>12351</v>
      </c>
      <c r="K33" s="98">
        <f t="shared" si="3"/>
        <v>-0.10202851978308902</v>
      </c>
      <c r="L33" s="52">
        <f t="shared" si="4"/>
        <v>-11176</v>
      </c>
      <c r="M33" s="98">
        <f t="shared" si="5"/>
        <v>2.1438050720141266E-2</v>
      </c>
      <c r="N33" s="98">
        <f>H33/H30</f>
        <v>0.12722240186251052</v>
      </c>
      <c r="O33" s="52">
        <v>10349</v>
      </c>
      <c r="P33" s="52">
        <v>2380</v>
      </c>
      <c r="Q33" s="52">
        <v>9977</v>
      </c>
      <c r="R33" s="52">
        <v>7321</v>
      </c>
      <c r="S33" s="52">
        <v>8418</v>
      </c>
      <c r="T33" s="52">
        <v>11211</v>
      </c>
      <c r="U33" s="98">
        <f t="shared" si="6"/>
        <v>0.33178902352102635</v>
      </c>
      <c r="V33" s="52">
        <f t="shared" si="0"/>
        <v>2793</v>
      </c>
      <c r="W33" s="98">
        <f t="shared" si="7"/>
        <v>1.6917857918648235E-2</v>
      </c>
      <c r="X33" s="98">
        <f>IFERROR(T33/T30,"-")</f>
        <v>0.13696504709662444</v>
      </c>
    </row>
    <row r="34" spans="2:24" ht="16.5" thickBot="1" x14ac:dyDescent="0.3">
      <c r="B34" s="137" t="s">
        <v>63</v>
      </c>
      <c r="C34" s="138">
        <v>134325</v>
      </c>
      <c r="D34" s="138">
        <v>37921</v>
      </c>
      <c r="E34" s="138">
        <v>51841</v>
      </c>
      <c r="F34" s="138">
        <v>112935</v>
      </c>
      <c r="G34" s="138">
        <v>123146</v>
      </c>
      <c r="H34" s="138">
        <v>149424</v>
      </c>
      <c r="I34" s="139">
        <f t="shared" si="1"/>
        <v>0.21338898543192641</v>
      </c>
      <c r="J34" s="138">
        <f t="shared" si="2"/>
        <v>26278</v>
      </c>
      <c r="K34" s="139">
        <f t="shared" si="3"/>
        <v>0.11240647682858729</v>
      </c>
      <c r="L34" s="138">
        <f t="shared" si="4"/>
        <v>15099</v>
      </c>
      <c r="M34" s="139">
        <f t="shared" si="5"/>
        <v>3.2567041040304071E-2</v>
      </c>
      <c r="N34" s="139">
        <f>H34/H30</f>
        <v>0.19326650714609067</v>
      </c>
      <c r="O34" s="138">
        <v>12059</v>
      </c>
      <c r="P34" s="138">
        <v>3889</v>
      </c>
      <c r="Q34" s="138">
        <v>9193</v>
      </c>
      <c r="R34" s="138">
        <v>13403</v>
      </c>
      <c r="S34" s="138">
        <v>11965</v>
      </c>
      <c r="T34" s="138">
        <v>15319</v>
      </c>
      <c r="U34" s="139">
        <f t="shared" si="6"/>
        <v>0.28031759297952363</v>
      </c>
      <c r="V34" s="138">
        <f t="shared" si="0"/>
        <v>3354</v>
      </c>
      <c r="W34" s="139">
        <f t="shared" si="7"/>
        <v>3.0972551520781627E-2</v>
      </c>
      <c r="X34" s="139">
        <f>IFERROR(T34/T30,"-")</f>
        <v>0.18715257840274638</v>
      </c>
    </row>
    <row r="35" spans="2:24" ht="15.75" x14ac:dyDescent="0.25">
      <c r="B35" s="130" t="s">
        <v>49</v>
      </c>
      <c r="C35" s="131">
        <v>44100</v>
      </c>
      <c r="D35" s="131">
        <v>19059</v>
      </c>
      <c r="E35" s="131">
        <v>24453</v>
      </c>
      <c r="F35" s="131">
        <v>41481</v>
      </c>
      <c r="G35" s="131">
        <v>48608</v>
      </c>
      <c r="H35" s="131">
        <v>46696</v>
      </c>
      <c r="I35" s="132">
        <f t="shared" si="1"/>
        <v>-3.9335088874259405E-2</v>
      </c>
      <c r="J35" s="131">
        <f t="shared" si="2"/>
        <v>-1912</v>
      </c>
      <c r="K35" s="132">
        <f t="shared" si="3"/>
        <v>5.8866213151927527E-2</v>
      </c>
      <c r="L35" s="131">
        <f t="shared" si="4"/>
        <v>2596</v>
      </c>
      <c r="M35" s="132">
        <f t="shared" si="5"/>
        <v>1.0177418275632018E-2</v>
      </c>
      <c r="N35" s="133">
        <f>H35/H35</f>
        <v>1</v>
      </c>
      <c r="O35" s="131">
        <v>4677</v>
      </c>
      <c r="P35" s="131">
        <v>1764</v>
      </c>
      <c r="Q35" s="131">
        <v>3380</v>
      </c>
      <c r="R35" s="131">
        <v>4025</v>
      </c>
      <c r="S35" s="131">
        <v>4419</v>
      </c>
      <c r="T35" s="131">
        <v>4919</v>
      </c>
      <c r="U35" s="132">
        <f t="shared" si="6"/>
        <v>0.11314777098891149</v>
      </c>
      <c r="V35" s="131">
        <f t="shared" si="0"/>
        <v>500</v>
      </c>
      <c r="W35" s="132">
        <f t="shared" si="7"/>
        <v>9.3012400112770319E-3</v>
      </c>
      <c r="X35" s="133">
        <f>IFERROR(T35/T35,"-")</f>
        <v>1</v>
      </c>
    </row>
    <row r="36" spans="2:24" ht="15.75" x14ac:dyDescent="0.25">
      <c r="B36" s="134" t="s">
        <v>60</v>
      </c>
      <c r="C36" s="135">
        <v>44100</v>
      </c>
      <c r="D36" s="135">
        <v>19059</v>
      </c>
      <c r="E36" s="135">
        <v>24453</v>
      </c>
      <c r="F36" s="135">
        <v>41481</v>
      </c>
      <c r="G36" s="135">
        <v>48608</v>
      </c>
      <c r="H36" s="135">
        <v>46696</v>
      </c>
      <c r="I36" s="136">
        <f t="shared" si="1"/>
        <v>-3.9335088874259405E-2</v>
      </c>
      <c r="J36" s="135">
        <f t="shared" si="2"/>
        <v>-1912</v>
      </c>
      <c r="K36" s="136">
        <f t="shared" si="3"/>
        <v>5.8866213151927527E-2</v>
      </c>
      <c r="L36" s="135">
        <f t="shared" si="4"/>
        <v>2596</v>
      </c>
      <c r="M36" s="136">
        <f t="shared" si="5"/>
        <v>1.0177418275632018E-2</v>
      </c>
      <c r="N36" s="136">
        <f>H36/H35</f>
        <v>1</v>
      </c>
      <c r="O36" s="135">
        <v>4677</v>
      </c>
      <c r="P36" s="135">
        <v>1764</v>
      </c>
      <c r="Q36" s="135">
        <v>3380</v>
      </c>
      <c r="R36" s="135">
        <v>4025</v>
      </c>
      <c r="S36" s="135">
        <v>4419</v>
      </c>
      <c r="T36" s="135">
        <v>4919</v>
      </c>
      <c r="U36" s="136">
        <f t="shared" si="6"/>
        <v>0.11314777098891149</v>
      </c>
      <c r="V36" s="135">
        <f t="shared" si="0"/>
        <v>500</v>
      </c>
      <c r="W36" s="136">
        <f t="shared" si="7"/>
        <v>9.3012400112770319E-3</v>
      </c>
      <c r="X36" s="136">
        <f>IFERROR(T36/T35,"-")</f>
        <v>1</v>
      </c>
    </row>
    <row r="37" spans="2:24" x14ac:dyDescent="0.25">
      <c r="B37" s="97" t="s">
        <v>140</v>
      </c>
      <c r="C37" s="52">
        <v>33709</v>
      </c>
      <c r="D37" s="52">
        <v>8693</v>
      </c>
      <c r="E37" s="52">
        <v>0</v>
      </c>
      <c r="F37" s="52">
        <v>25644</v>
      </c>
      <c r="G37" s="52">
        <v>34429</v>
      </c>
      <c r="H37" s="52">
        <v>40518</v>
      </c>
      <c r="I37" s="98">
        <f t="shared" si="1"/>
        <v>0.17685671962589677</v>
      </c>
      <c r="J37" s="52">
        <f t="shared" si="2"/>
        <v>6089</v>
      </c>
      <c r="K37" s="98">
        <f t="shared" si="3"/>
        <v>0.20199353288439292</v>
      </c>
      <c r="L37" s="52">
        <f t="shared" si="4"/>
        <v>6809</v>
      </c>
      <c r="M37" s="98">
        <f t="shared" si="5"/>
        <v>8.8309198580618919E-3</v>
      </c>
      <c r="N37" s="98">
        <f>H37/H35</f>
        <v>0.86769744731882814</v>
      </c>
      <c r="O37" s="52">
        <v>3774</v>
      </c>
      <c r="P37" s="52">
        <v>0</v>
      </c>
      <c r="Q37" s="52">
        <v>0</v>
      </c>
      <c r="R37" s="52">
        <v>3524</v>
      </c>
      <c r="S37" s="52">
        <v>3716</v>
      </c>
      <c r="T37" s="52">
        <v>4146</v>
      </c>
      <c r="U37" s="98">
        <f t="shared" si="6"/>
        <v>0.11571582346609266</v>
      </c>
      <c r="V37" s="52">
        <f t="shared" si="0"/>
        <v>430</v>
      </c>
      <c r="W37" s="98">
        <f t="shared" si="7"/>
        <v>8.1434956024199392E-3</v>
      </c>
      <c r="X37" s="98">
        <f>IFERROR(T37/T35,"-")</f>
        <v>0.84285423866639564</v>
      </c>
    </row>
    <row r="38" spans="2:24" ht="15.75" thickBot="1" x14ac:dyDescent="0.3">
      <c r="B38" s="97" t="s">
        <v>142</v>
      </c>
      <c r="C38" s="52">
        <v>10391</v>
      </c>
      <c r="D38" s="52">
        <v>4061</v>
      </c>
      <c r="E38" s="52">
        <v>0</v>
      </c>
      <c r="F38" s="52">
        <v>3393</v>
      </c>
      <c r="G38" s="52">
        <v>5194</v>
      </c>
      <c r="H38" s="52">
        <v>6178</v>
      </c>
      <c r="I38" s="98">
        <f t="shared" si="1"/>
        <v>0.18944936465152096</v>
      </c>
      <c r="J38" s="52">
        <f t="shared" si="2"/>
        <v>984</v>
      </c>
      <c r="K38" s="98">
        <f t="shared" si="3"/>
        <v>-0.40544702146087963</v>
      </c>
      <c r="L38" s="52">
        <f t="shared" si="4"/>
        <v>-4213</v>
      </c>
      <c r="M38" s="98">
        <f t="shared" si="5"/>
        <v>1.3464984175701261E-3</v>
      </c>
      <c r="N38" s="98">
        <f>H38/H35</f>
        <v>0.13230255268117183</v>
      </c>
      <c r="O38" s="52">
        <v>903</v>
      </c>
      <c r="P38" s="52">
        <v>0</v>
      </c>
      <c r="Q38" s="52">
        <v>0</v>
      </c>
      <c r="R38" s="52">
        <v>501</v>
      </c>
      <c r="S38" s="52">
        <v>703</v>
      </c>
      <c r="T38" s="52">
        <v>773</v>
      </c>
      <c r="U38" s="98">
        <f t="shared" si="6"/>
        <v>9.9573257467994392E-2</v>
      </c>
      <c r="V38" s="52">
        <f t="shared" si="0"/>
        <v>70</v>
      </c>
      <c r="W38" s="98">
        <f t="shared" si="7"/>
        <v>1.1577444088570915E-3</v>
      </c>
      <c r="X38" s="98">
        <f>IFERROR(T38/T35,"-")</f>
        <v>0.15714576133360439</v>
      </c>
    </row>
    <row r="39" spans="2:24" ht="15.75" x14ac:dyDescent="0.25">
      <c r="B39" s="130" t="s">
        <v>50</v>
      </c>
      <c r="C39" s="131">
        <v>119184</v>
      </c>
      <c r="D39" s="131">
        <v>64241</v>
      </c>
      <c r="E39" s="131">
        <v>83177</v>
      </c>
      <c r="F39" s="131">
        <v>166144</v>
      </c>
      <c r="G39" s="131">
        <v>213829</v>
      </c>
      <c r="H39" s="131">
        <v>202567</v>
      </c>
      <c r="I39" s="132">
        <f t="shared" si="1"/>
        <v>-5.2668253604515769E-2</v>
      </c>
      <c r="J39" s="131">
        <f t="shared" si="2"/>
        <v>-11262</v>
      </c>
      <c r="K39" s="132">
        <f t="shared" si="3"/>
        <v>0.69961572023090346</v>
      </c>
      <c r="L39" s="131">
        <f t="shared" si="4"/>
        <v>83383</v>
      </c>
      <c r="M39" s="132">
        <f t="shared" si="5"/>
        <v>4.414958642795852E-2</v>
      </c>
      <c r="N39" s="133">
        <f>H39/H39</f>
        <v>1</v>
      </c>
      <c r="O39" s="131">
        <v>11916</v>
      </c>
      <c r="P39" s="131">
        <v>4520</v>
      </c>
      <c r="Q39" s="131">
        <v>13324</v>
      </c>
      <c r="R39" s="131">
        <v>20050</v>
      </c>
      <c r="S39" s="131">
        <v>26095</v>
      </c>
      <c r="T39" s="131">
        <v>21212</v>
      </c>
      <c r="U39" s="132">
        <f t="shared" si="6"/>
        <v>-0.18712397010921633</v>
      </c>
      <c r="V39" s="131">
        <f t="shared" si="0"/>
        <v>-4883</v>
      </c>
      <c r="W39" s="132">
        <f t="shared" si="7"/>
        <v>4.6332885025119126E-2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70163</v>
      </c>
      <c r="D40" s="135">
        <v>50483</v>
      </c>
      <c r="E40" s="135">
        <v>73838</v>
      </c>
      <c r="F40" s="135">
        <v>142029</v>
      </c>
      <c r="G40" s="135">
        <v>186898</v>
      </c>
      <c r="H40" s="135">
        <v>175551</v>
      </c>
      <c r="I40" s="136">
        <f t="shared" si="1"/>
        <v>-6.0712260163297671E-2</v>
      </c>
      <c r="J40" s="135">
        <f t="shared" si="2"/>
        <v>-11347</v>
      </c>
      <c r="K40" s="136">
        <f t="shared" si="3"/>
        <v>1.5020452375183502</v>
      </c>
      <c r="L40" s="135">
        <f t="shared" si="4"/>
        <v>105388</v>
      </c>
      <c r="M40" s="136">
        <f t="shared" si="5"/>
        <v>3.8261434720435937E-2</v>
      </c>
      <c r="N40" s="136">
        <f>H40/H39</f>
        <v>0.8666317810897135</v>
      </c>
      <c r="O40" s="135">
        <v>6581</v>
      </c>
      <c r="P40" s="135">
        <v>4520</v>
      </c>
      <c r="Q40" s="135">
        <v>11284</v>
      </c>
      <c r="R40" s="135">
        <v>17422</v>
      </c>
      <c r="S40" s="135">
        <v>23469</v>
      </c>
      <c r="T40" s="135">
        <v>18252</v>
      </c>
      <c r="U40" s="136">
        <f t="shared" si="6"/>
        <v>-0.22229323788827815</v>
      </c>
      <c r="V40" s="135">
        <f t="shared" si="0"/>
        <v>-5217</v>
      </c>
      <c r="W40" s="136">
        <f t="shared" si="7"/>
        <v>4.0259926329557376E-2</v>
      </c>
      <c r="X40" s="136">
        <f>IFERROR(T40/T39,"-")</f>
        <v>0.86045634546483118</v>
      </c>
    </row>
    <row r="41" spans="2:24" x14ac:dyDescent="0.25">
      <c r="B41" s="97" t="s">
        <v>140</v>
      </c>
      <c r="C41" s="52">
        <v>70163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-70163</v>
      </c>
      <c r="M41" s="98">
        <f t="shared" si="5"/>
        <v>0</v>
      </c>
      <c r="N41" s="98">
        <f>H41/H39</f>
        <v>0</v>
      </c>
      <c r="O41" s="52">
        <v>6581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49021</v>
      </c>
      <c r="D43" s="138">
        <v>13758</v>
      </c>
      <c r="E43" s="138">
        <v>7414</v>
      </c>
      <c r="F43" s="138">
        <v>24115</v>
      </c>
      <c r="G43" s="138">
        <v>26931</v>
      </c>
      <c r="H43" s="138">
        <v>27016</v>
      </c>
      <c r="I43" s="139">
        <f t="shared" si="1"/>
        <v>3.1562140284431273E-3</v>
      </c>
      <c r="J43" s="138">
        <f t="shared" si="2"/>
        <v>85</v>
      </c>
      <c r="K43" s="139">
        <f t="shared" si="3"/>
        <v>-0.44888925154525616</v>
      </c>
      <c r="L43" s="138">
        <f t="shared" si="4"/>
        <v>-22005</v>
      </c>
      <c r="M43" s="139">
        <f t="shared" si="5"/>
        <v>5.8881517075225842E-3</v>
      </c>
      <c r="N43" s="139">
        <f>H43/H39</f>
        <v>0.13336821891028647</v>
      </c>
      <c r="O43" s="138">
        <v>5335</v>
      </c>
      <c r="P43" s="138">
        <v>0</v>
      </c>
      <c r="Q43" s="138">
        <v>2040</v>
      </c>
      <c r="R43" s="138">
        <v>2628</v>
      </c>
      <c r="S43" s="138">
        <v>2626</v>
      </c>
      <c r="T43" s="138">
        <v>2960</v>
      </c>
      <c r="U43" s="139">
        <f t="shared" si="6"/>
        <v>0.12718964204112715</v>
      </c>
      <c r="V43" s="138">
        <f t="shared" si="0"/>
        <v>334</v>
      </c>
      <c r="W43" s="139">
        <f t="shared" si="7"/>
        <v>6.0729586955617487E-3</v>
      </c>
      <c r="X43" s="139">
        <f>IFERROR(T43/T39,"-")</f>
        <v>0.13954365453516876</v>
      </c>
    </row>
    <row r="44" spans="2:24" ht="15.75" x14ac:dyDescent="0.25">
      <c r="B44" s="130" t="s">
        <v>51</v>
      </c>
      <c r="C44" s="131">
        <v>177807</v>
      </c>
      <c r="D44" s="131">
        <v>76350</v>
      </c>
      <c r="E44" s="131">
        <v>123320</v>
      </c>
      <c r="F44" s="131">
        <v>179915</v>
      </c>
      <c r="G44" s="131">
        <v>194865</v>
      </c>
      <c r="H44" s="131">
        <v>201157</v>
      </c>
      <c r="I44" s="132">
        <f t="shared" si="1"/>
        <v>3.2289020604007845E-2</v>
      </c>
      <c r="J44" s="131">
        <f t="shared" si="2"/>
        <v>6292</v>
      </c>
      <c r="K44" s="132">
        <f t="shared" si="3"/>
        <v>0.13132216391930585</v>
      </c>
      <c r="L44" s="131">
        <f t="shared" si="4"/>
        <v>23350</v>
      </c>
      <c r="M44" s="132">
        <f t="shared" si="5"/>
        <v>4.3842276170792144E-2</v>
      </c>
      <c r="N44" s="133">
        <f>H44/H44</f>
        <v>1</v>
      </c>
      <c r="O44" s="131">
        <v>18677</v>
      </c>
      <c r="P44" s="131">
        <v>9298</v>
      </c>
      <c r="Q44" s="131">
        <v>19721</v>
      </c>
      <c r="R44" s="131">
        <v>21932</v>
      </c>
      <c r="S44" s="131">
        <v>20553</v>
      </c>
      <c r="T44" s="131">
        <v>19337</v>
      </c>
      <c r="U44" s="132">
        <f t="shared" si="6"/>
        <v>-5.9164112295042037E-2</v>
      </c>
      <c r="V44" s="131">
        <f t="shared" si="0"/>
        <v>-1216</v>
      </c>
      <c r="W44" s="132">
        <f t="shared" si="7"/>
        <v>5.0681936876354743E-2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177807</v>
      </c>
      <c r="D45" s="135">
        <v>76350</v>
      </c>
      <c r="E45" s="135">
        <v>123320</v>
      </c>
      <c r="F45" s="135">
        <v>179915</v>
      </c>
      <c r="G45" s="135">
        <v>194865</v>
      </c>
      <c r="H45" s="135">
        <v>201157</v>
      </c>
      <c r="I45" s="136">
        <f t="shared" si="1"/>
        <v>3.2289020604007845E-2</v>
      </c>
      <c r="J45" s="135">
        <f t="shared" si="2"/>
        <v>6292</v>
      </c>
      <c r="K45" s="136">
        <f t="shared" si="3"/>
        <v>0.13132216391930585</v>
      </c>
      <c r="L45" s="135">
        <f t="shared" si="4"/>
        <v>23350</v>
      </c>
      <c r="M45" s="136">
        <f t="shared" si="5"/>
        <v>4.3842276170792144E-2</v>
      </c>
      <c r="N45" s="136">
        <f>H45/H44</f>
        <v>1</v>
      </c>
      <c r="O45" s="135">
        <v>18677</v>
      </c>
      <c r="P45" s="135">
        <v>9298</v>
      </c>
      <c r="Q45" s="135">
        <v>19721</v>
      </c>
      <c r="R45" s="135">
        <v>21932</v>
      </c>
      <c r="S45" s="135">
        <v>20553</v>
      </c>
      <c r="T45" s="135">
        <v>19337</v>
      </c>
      <c r="U45" s="136">
        <f t="shared" si="6"/>
        <v>-5.9164112295042037E-2</v>
      </c>
      <c r="V45" s="135">
        <f t="shared" si="0"/>
        <v>-1216</v>
      </c>
      <c r="W45" s="136">
        <f t="shared" si="7"/>
        <v>5.0681936876354743E-2</v>
      </c>
      <c r="X45" s="136">
        <f>IFERROR(T45/T44,"-")</f>
        <v>1</v>
      </c>
    </row>
    <row r="46" spans="2:24" x14ac:dyDescent="0.25">
      <c r="B46" s="97" t="s">
        <v>140</v>
      </c>
      <c r="C46" s="52">
        <v>89694</v>
      </c>
      <c r="D46" s="52">
        <v>38765</v>
      </c>
      <c r="E46" s="52">
        <v>77294</v>
      </c>
      <c r="F46" s="52">
        <v>107459</v>
      </c>
      <c r="G46" s="52">
        <v>117492</v>
      </c>
      <c r="H46" s="52">
        <v>119763</v>
      </c>
      <c r="I46" s="98">
        <f t="shared" si="1"/>
        <v>1.932897558982738E-2</v>
      </c>
      <c r="J46" s="52">
        <f t="shared" si="2"/>
        <v>2271</v>
      </c>
      <c r="K46" s="98">
        <f t="shared" si="3"/>
        <v>0.33523981537226577</v>
      </c>
      <c r="L46" s="52">
        <f t="shared" si="4"/>
        <v>30069</v>
      </c>
      <c r="M46" s="98">
        <f t="shared" si="5"/>
        <v>2.6102410162423279E-2</v>
      </c>
      <c r="N46" s="98">
        <f>H46/H44</f>
        <v>0.59537078003748312</v>
      </c>
      <c r="O46" s="52">
        <v>9146</v>
      </c>
      <c r="P46" s="52">
        <v>5005</v>
      </c>
      <c r="Q46" s="52">
        <v>12607</v>
      </c>
      <c r="R46" s="52">
        <v>12410</v>
      </c>
      <c r="S46" s="52">
        <v>12972</v>
      </c>
      <c r="T46" s="52">
        <v>12954</v>
      </c>
      <c r="U46" s="98">
        <f t="shared" si="6"/>
        <v>-1.3876040703052483E-3</v>
      </c>
      <c r="V46" s="52">
        <f t="shared" si="0"/>
        <v>-18</v>
      </c>
      <c r="W46" s="98">
        <f t="shared" si="7"/>
        <v>2.8677860506819367E-2</v>
      </c>
      <c r="X46" s="98">
        <f>IFERROR(T46/T44,"-")</f>
        <v>0.66990743134922692</v>
      </c>
    </row>
    <row r="47" spans="2:24" ht="15.75" thickBot="1" x14ac:dyDescent="0.3">
      <c r="B47" s="97" t="s">
        <v>142</v>
      </c>
      <c r="C47" s="52">
        <v>88113</v>
      </c>
      <c r="D47" s="52">
        <v>37585</v>
      </c>
      <c r="E47" s="52">
        <v>46026</v>
      </c>
      <c r="F47" s="52">
        <v>72456</v>
      </c>
      <c r="G47" s="52">
        <v>77373</v>
      </c>
      <c r="H47" s="52">
        <v>81394</v>
      </c>
      <c r="I47" s="98">
        <f t="shared" si="1"/>
        <v>5.1969033125250474E-2</v>
      </c>
      <c r="J47" s="52">
        <f t="shared" si="2"/>
        <v>4021</v>
      </c>
      <c r="K47" s="98">
        <f t="shared" si="3"/>
        <v>-7.6254355202977964E-2</v>
      </c>
      <c r="L47" s="52">
        <f t="shared" si="4"/>
        <v>-6719</v>
      </c>
      <c r="M47" s="98">
        <f t="shared" si="5"/>
        <v>1.7739866008368865E-2</v>
      </c>
      <c r="N47" s="98">
        <f>H47/H44</f>
        <v>0.40462921996251683</v>
      </c>
      <c r="O47" s="52">
        <v>9531</v>
      </c>
      <c r="P47" s="52">
        <v>4293</v>
      </c>
      <c r="Q47" s="52">
        <v>7114</v>
      </c>
      <c r="R47" s="52">
        <v>9522</v>
      </c>
      <c r="S47" s="52">
        <v>7581</v>
      </c>
      <c r="T47" s="52">
        <v>6383</v>
      </c>
      <c r="U47" s="98">
        <f t="shared" si="6"/>
        <v>-0.15802664556127155</v>
      </c>
      <c r="V47" s="52">
        <f t="shared" si="0"/>
        <v>-1198</v>
      </c>
      <c r="W47" s="98">
        <f t="shared" si="7"/>
        <v>2.2004076369535375E-2</v>
      </c>
      <c r="X47" s="98">
        <f>IFERROR(T47/T44,"-")</f>
        <v>0.33009256865077313</v>
      </c>
    </row>
    <row r="48" spans="2:24" ht="15.75" x14ac:dyDescent="0.25">
      <c r="B48" s="130" t="s">
        <v>52</v>
      </c>
      <c r="C48" s="131">
        <v>209689</v>
      </c>
      <c r="D48" s="131">
        <v>77984</v>
      </c>
      <c r="E48" s="131">
        <v>100724</v>
      </c>
      <c r="F48" s="131">
        <v>212753</v>
      </c>
      <c r="G48" s="131">
        <v>230245</v>
      </c>
      <c r="H48" s="131">
        <v>241157</v>
      </c>
      <c r="I48" s="132">
        <f t="shared" si="1"/>
        <v>4.7392994418988366E-2</v>
      </c>
      <c r="J48" s="131">
        <f t="shared" si="2"/>
        <v>10912</v>
      </c>
      <c r="K48" s="132">
        <f t="shared" si="3"/>
        <v>0.15006986537205091</v>
      </c>
      <c r="L48" s="131">
        <f t="shared" si="4"/>
        <v>31468</v>
      </c>
      <c r="M48" s="132">
        <f t="shared" si="5"/>
        <v>5.2560297650689369E-2</v>
      </c>
      <c r="N48" s="133">
        <f>H48/H48</f>
        <v>1</v>
      </c>
      <c r="O48" s="131">
        <v>22803</v>
      </c>
      <c r="P48" s="131">
        <v>6665</v>
      </c>
      <c r="Q48" s="131">
        <v>23140</v>
      </c>
      <c r="R48" s="131">
        <v>22327</v>
      </c>
      <c r="S48" s="131">
        <v>25007</v>
      </c>
      <c r="T48" s="131">
        <v>27341</v>
      </c>
      <c r="U48" s="132">
        <f t="shared" si="6"/>
        <v>9.3333866517375075E-2</v>
      </c>
      <c r="V48" s="131">
        <f t="shared" si="0"/>
        <v>2334</v>
      </c>
      <c r="W48" s="132">
        <f t="shared" si="7"/>
        <v>5.1594729374355844E-2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150827</v>
      </c>
      <c r="D49" s="135">
        <v>61204</v>
      </c>
      <c r="E49" s="135">
        <v>84437</v>
      </c>
      <c r="F49" s="135">
        <v>175993</v>
      </c>
      <c r="G49" s="135">
        <v>189498</v>
      </c>
      <c r="H49" s="135">
        <v>198882</v>
      </c>
      <c r="I49" s="136">
        <f t="shared" si="1"/>
        <v>4.9520311560016461E-2</v>
      </c>
      <c r="J49" s="135">
        <f t="shared" si="2"/>
        <v>9384</v>
      </c>
      <c r="K49" s="136">
        <f t="shared" si="3"/>
        <v>0.31861006318497354</v>
      </c>
      <c r="L49" s="135">
        <f t="shared" si="4"/>
        <v>48055</v>
      </c>
      <c r="M49" s="136">
        <f t="shared" si="5"/>
        <v>4.334643869912299E-2</v>
      </c>
      <c r="N49" s="136">
        <f>H49/H48</f>
        <v>0.82469926230629842</v>
      </c>
      <c r="O49" s="135">
        <v>17312</v>
      </c>
      <c r="P49" s="135">
        <v>5837</v>
      </c>
      <c r="Q49" s="135">
        <v>19624</v>
      </c>
      <c r="R49" s="135">
        <v>18718</v>
      </c>
      <c r="S49" s="135">
        <v>20522</v>
      </c>
      <c r="T49" s="135">
        <v>22570</v>
      </c>
      <c r="U49" s="136">
        <f t="shared" si="6"/>
        <v>9.9795341584640873E-2</v>
      </c>
      <c r="V49" s="135">
        <f t="shared" si="0"/>
        <v>2048</v>
      </c>
      <c r="W49" s="136">
        <f t="shared" si="7"/>
        <v>4.32548100698344E-2</v>
      </c>
      <c r="X49" s="136">
        <f>IFERROR(T49/T48,"-")</f>
        <v>0.82550016458798137</v>
      </c>
    </row>
    <row r="50" spans="2:24" x14ac:dyDescent="0.25">
      <c r="B50" s="97" t="s">
        <v>140</v>
      </c>
      <c r="C50" s="52">
        <v>126179</v>
      </c>
      <c r="D50" s="52">
        <v>40956</v>
      </c>
      <c r="E50" s="52">
        <v>39929</v>
      </c>
      <c r="F50" s="52">
        <v>135196</v>
      </c>
      <c r="G50" s="52">
        <v>148772</v>
      </c>
      <c r="H50" s="52">
        <v>154236</v>
      </c>
      <c r="I50" s="98">
        <f t="shared" si="1"/>
        <v>3.6727341166348459E-2</v>
      </c>
      <c r="J50" s="52">
        <f t="shared" si="2"/>
        <v>5464</v>
      </c>
      <c r="K50" s="98">
        <f t="shared" si="3"/>
        <v>0.22235871262254414</v>
      </c>
      <c r="L50" s="52">
        <f t="shared" si="4"/>
        <v>28057</v>
      </c>
      <c r="M50" s="98">
        <f t="shared" si="5"/>
        <v>3.3615819024335705E-2</v>
      </c>
      <c r="N50" s="98">
        <f>H50/H48</f>
        <v>0.63956675526731543</v>
      </c>
      <c r="O50" s="52">
        <v>14572</v>
      </c>
      <c r="P50" s="52">
        <v>0</v>
      </c>
      <c r="Q50" s="52">
        <v>14899</v>
      </c>
      <c r="R50" s="52">
        <v>14897</v>
      </c>
      <c r="S50" s="52">
        <v>15893</v>
      </c>
      <c r="T50" s="52">
        <v>17980</v>
      </c>
      <c r="U50" s="98">
        <f t="shared" si="6"/>
        <v>0.13131567356697915</v>
      </c>
      <c r="V50" s="52">
        <f t="shared" si="0"/>
        <v>2087</v>
      </c>
      <c r="W50" s="98">
        <f t="shared" si="7"/>
        <v>3.442498694360098E-2</v>
      </c>
      <c r="X50" s="98">
        <f>IFERROR(T50/T48,"-")</f>
        <v>0.65762042353973882</v>
      </c>
    </row>
    <row r="51" spans="2:24" x14ac:dyDescent="0.25">
      <c r="B51" s="97" t="s">
        <v>142</v>
      </c>
      <c r="C51" s="52">
        <v>24648</v>
      </c>
      <c r="D51" s="52">
        <v>9862</v>
      </c>
      <c r="E51" s="52">
        <v>16912</v>
      </c>
      <c r="F51" s="52">
        <v>40797</v>
      </c>
      <c r="G51" s="52">
        <v>40726</v>
      </c>
      <c r="H51" s="52">
        <v>44646</v>
      </c>
      <c r="I51" s="98">
        <f t="shared" si="1"/>
        <v>9.6253007906497157E-2</v>
      </c>
      <c r="J51" s="52">
        <f t="shared" si="2"/>
        <v>3920</v>
      </c>
      <c r="K51" s="98">
        <f t="shared" si="3"/>
        <v>0.81134371957156759</v>
      </c>
      <c r="L51" s="52">
        <f t="shared" si="4"/>
        <v>19998</v>
      </c>
      <c r="M51" s="98">
        <f t="shared" si="5"/>
        <v>9.7306196747872862E-3</v>
      </c>
      <c r="N51" s="98">
        <f>H51/H48</f>
        <v>0.1851325070389829</v>
      </c>
      <c r="O51" s="52">
        <v>2740</v>
      </c>
      <c r="P51" s="52">
        <v>0</v>
      </c>
      <c r="Q51" s="52">
        <v>4725</v>
      </c>
      <c r="R51" s="52">
        <v>3821</v>
      </c>
      <c r="S51" s="52">
        <v>4629</v>
      </c>
      <c r="T51" s="52">
        <v>4590</v>
      </c>
      <c r="U51" s="98">
        <f t="shared" si="6"/>
        <v>-8.4251458198314477E-3</v>
      </c>
      <c r="V51" s="52">
        <f t="shared" si="0"/>
        <v>-39</v>
      </c>
      <c r="W51" s="98">
        <f t="shared" si="7"/>
        <v>8.8298231262334253E-3</v>
      </c>
      <c r="X51" s="98">
        <f>IFERROR(T51/T48,"-")</f>
        <v>0.16787974104824258</v>
      </c>
    </row>
    <row r="52" spans="2:24" ht="16.5" thickBot="1" x14ac:dyDescent="0.3">
      <c r="B52" s="137" t="s">
        <v>63</v>
      </c>
      <c r="C52" s="138">
        <v>58862</v>
      </c>
      <c r="D52" s="138">
        <v>16780</v>
      </c>
      <c r="E52" s="138">
        <v>16287</v>
      </c>
      <c r="F52" s="138">
        <v>36760</v>
      </c>
      <c r="G52" s="138">
        <v>40747</v>
      </c>
      <c r="H52" s="138">
        <v>42275</v>
      </c>
      <c r="I52" s="139">
        <f t="shared" si="1"/>
        <v>3.7499693228949305E-2</v>
      </c>
      <c r="J52" s="138">
        <f t="shared" si="2"/>
        <v>1528</v>
      </c>
      <c r="K52" s="139">
        <f t="shared" si="3"/>
        <v>-0.28179470626210457</v>
      </c>
      <c r="L52" s="138">
        <f t="shared" si="4"/>
        <v>-16587</v>
      </c>
      <c r="M52" s="139">
        <f t="shared" si="5"/>
        <v>9.2138589515663779E-3</v>
      </c>
      <c r="N52" s="139">
        <f>H52/H48</f>
        <v>0.17530073769370161</v>
      </c>
      <c r="O52" s="138">
        <v>5491</v>
      </c>
      <c r="P52" s="138">
        <v>828</v>
      </c>
      <c r="Q52" s="138">
        <v>3516</v>
      </c>
      <c r="R52" s="138">
        <v>3609</v>
      </c>
      <c r="S52" s="138">
        <v>4485</v>
      </c>
      <c r="T52" s="138">
        <v>4771</v>
      </c>
      <c r="U52" s="139">
        <f t="shared" si="6"/>
        <v>6.3768115942028913E-2</v>
      </c>
      <c r="V52" s="138">
        <f t="shared" si="0"/>
        <v>286</v>
      </c>
      <c r="W52" s="139">
        <f t="shared" si="7"/>
        <v>8.3399193045214422E-3</v>
      </c>
      <c r="X52" s="139">
        <f>IFERROR(T52/T48,"-")</f>
        <v>0.17449983541201858</v>
      </c>
    </row>
    <row r="53" spans="2:24" ht="15.75" x14ac:dyDescent="0.25">
      <c r="B53" s="130" t="s">
        <v>53</v>
      </c>
      <c r="C53" s="131">
        <f t="shared" ref="C53:H56" si="8">C6-C11-C16-C21-C26-C30-C35-C39-C44-C48</f>
        <v>105475</v>
      </c>
      <c r="D53" s="131">
        <f t="shared" si="8"/>
        <v>136256</v>
      </c>
      <c r="E53" s="131">
        <f t="shared" si="8"/>
        <v>52520</v>
      </c>
      <c r="F53" s="131">
        <f t="shared" si="8"/>
        <v>91115</v>
      </c>
      <c r="G53" s="131">
        <f t="shared" si="8"/>
        <v>101109</v>
      </c>
      <c r="H53" s="131">
        <f t="shared" si="8"/>
        <v>106028</v>
      </c>
      <c r="I53" s="132">
        <f t="shared" si="1"/>
        <v>4.8650466328417741E-2</v>
      </c>
      <c r="J53" s="131">
        <f t="shared" si="2"/>
        <v>4919</v>
      </c>
      <c r="K53" s="132">
        <f t="shared" si="3"/>
        <v>5.2429485660108188E-3</v>
      </c>
      <c r="L53" s="131">
        <f t="shared" si="4"/>
        <v>553</v>
      </c>
      <c r="M53" s="132">
        <f t="shared" si="5"/>
        <v>2.310885953676357E-2</v>
      </c>
      <c r="N53" s="133">
        <f>H53/H53</f>
        <v>1</v>
      </c>
      <c r="O53" s="131">
        <v>10069</v>
      </c>
      <c r="P53" s="131">
        <v>2754</v>
      </c>
      <c r="Q53" s="131">
        <v>9641</v>
      </c>
      <c r="R53" s="131">
        <v>9567</v>
      </c>
      <c r="S53" s="131">
        <v>11329</v>
      </c>
      <c r="T53" s="131">
        <v>11427</v>
      </c>
      <c r="U53" s="132">
        <f t="shared" si="6"/>
        <v>8.6503663165327094E-3</v>
      </c>
      <c r="V53" s="131">
        <f t="shared" si="0"/>
        <v>98</v>
      </c>
      <c r="W53" s="132">
        <f t="shared" si="7"/>
        <v>2.2108065388294997E-2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101682</v>
      </c>
      <c r="D54" s="135">
        <f t="shared" si="8"/>
        <v>103457</v>
      </c>
      <c r="E54" s="135">
        <f t="shared" si="8"/>
        <v>53790</v>
      </c>
      <c r="F54" s="135">
        <f t="shared" si="8"/>
        <v>88252</v>
      </c>
      <c r="G54" s="135">
        <f t="shared" si="8"/>
        <v>93505</v>
      </c>
      <c r="H54" s="135">
        <f t="shared" si="8"/>
        <v>96698</v>
      </c>
      <c r="I54" s="136">
        <f t="shared" si="1"/>
        <v>3.4147906529062633E-2</v>
      </c>
      <c r="J54" s="135">
        <f t="shared" si="2"/>
        <v>3193</v>
      </c>
      <c r="K54" s="136">
        <f t="shared" si="3"/>
        <v>-4.9015558309238649E-2</v>
      </c>
      <c r="L54" s="135">
        <f t="shared" si="4"/>
        <v>-4984</v>
      </c>
      <c r="M54" s="136">
        <f t="shared" si="5"/>
        <v>2.1075381026577543E-2</v>
      </c>
      <c r="N54" s="136">
        <f>H54/H53</f>
        <v>0.91200437620251251</v>
      </c>
      <c r="O54" s="135">
        <v>9652</v>
      </c>
      <c r="P54" s="135">
        <v>2746</v>
      </c>
      <c r="Q54" s="135">
        <v>9342</v>
      </c>
      <c r="R54" s="135">
        <v>9261</v>
      </c>
      <c r="S54" s="135">
        <v>10507</v>
      </c>
      <c r="T54" s="135">
        <v>10382</v>
      </c>
      <c r="U54" s="136">
        <f t="shared" si="6"/>
        <v>-1.1896830684305693E-2</v>
      </c>
      <c r="V54" s="135">
        <f t="shared" si="0"/>
        <v>-125</v>
      </c>
      <c r="W54" s="136">
        <f t="shared" si="7"/>
        <v>2.1400940060729588E-2</v>
      </c>
      <c r="X54" s="136">
        <f>IFERROR(T54/T53,"-")</f>
        <v>0.90854992561477199</v>
      </c>
    </row>
    <row r="55" spans="2:24" x14ac:dyDescent="0.25">
      <c r="B55" s="97" t="s">
        <v>140</v>
      </c>
      <c r="C55" s="52">
        <f t="shared" si="8"/>
        <v>90428</v>
      </c>
      <c r="D55" s="52">
        <f t="shared" si="8"/>
        <v>120979</v>
      </c>
      <c r="E55" s="52">
        <f t="shared" si="8"/>
        <v>146726</v>
      </c>
      <c r="F55" s="52">
        <f t="shared" si="8"/>
        <v>327943</v>
      </c>
      <c r="G55" s="52">
        <f t="shared" si="8"/>
        <v>293266</v>
      </c>
      <c r="H55" s="52">
        <f t="shared" si="8"/>
        <v>380343</v>
      </c>
      <c r="I55" s="98">
        <f t="shared" si="1"/>
        <v>0.29692156608676079</v>
      </c>
      <c r="J55" s="52">
        <f t="shared" si="2"/>
        <v>87077</v>
      </c>
      <c r="K55" s="98">
        <f t="shared" si="3"/>
        <v>3.2060313177334452</v>
      </c>
      <c r="L55" s="52">
        <f t="shared" si="4"/>
        <v>289915</v>
      </c>
      <c r="M55" s="98">
        <f t="shared" si="5"/>
        <v>8.2895961093213746E-2</v>
      </c>
      <c r="N55" s="98">
        <f>H55/H53</f>
        <v>3.5871939487682498</v>
      </c>
      <c r="O55" s="52">
        <v>7786</v>
      </c>
      <c r="P55" s="52">
        <v>2040</v>
      </c>
      <c r="Q55" s="52">
        <v>7198</v>
      </c>
      <c r="R55" s="52">
        <v>6466</v>
      </c>
      <c r="S55" s="52">
        <v>7404</v>
      </c>
      <c r="T55" s="52">
        <v>7258</v>
      </c>
      <c r="U55" s="98">
        <f t="shared" si="6"/>
        <v>-1.9719070772555414E-2</v>
      </c>
      <c r="V55" s="52">
        <f t="shared" si="0"/>
        <v>-146</v>
      </c>
      <c r="W55" s="98">
        <f t="shared" si="7"/>
        <v>1.4942066562215474E-2</v>
      </c>
      <c r="X55" s="98">
        <f>IFERROR(T55/T53,"-")</f>
        <v>0.6351623348210379</v>
      </c>
    </row>
    <row r="56" spans="2:24" x14ac:dyDescent="0.25">
      <c r="B56" s="97" t="s">
        <v>142</v>
      </c>
      <c r="C56" s="52">
        <f t="shared" si="8"/>
        <v>43052</v>
      </c>
      <c r="D56" s="52">
        <f t="shared" si="8"/>
        <v>45954</v>
      </c>
      <c r="E56" s="52">
        <f t="shared" si="8"/>
        <v>44173</v>
      </c>
      <c r="F56" s="52">
        <f t="shared" si="8"/>
        <v>67925</v>
      </c>
      <c r="G56" s="52">
        <f t="shared" si="8"/>
        <v>98069</v>
      </c>
      <c r="H56" s="52">
        <f t="shared" si="8"/>
        <v>94674</v>
      </c>
      <c r="I56" s="98">
        <f t="shared" si="1"/>
        <v>-3.4618482904893444E-2</v>
      </c>
      <c r="J56" s="52">
        <f t="shared" si="2"/>
        <v>-3395</v>
      </c>
      <c r="K56" s="98">
        <f t="shared" si="3"/>
        <v>1.1990615999256713</v>
      </c>
      <c r="L56" s="52">
        <f t="shared" si="4"/>
        <v>51622</v>
      </c>
      <c r="M56" s="98">
        <f t="shared" si="5"/>
        <v>2.0634249139694742E-2</v>
      </c>
      <c r="N56" s="98">
        <f>H56/H53</f>
        <v>0.89291507903572642</v>
      </c>
      <c r="O56" s="52">
        <v>1866</v>
      </c>
      <c r="P56" s="52">
        <v>706</v>
      </c>
      <c r="Q56" s="52">
        <v>2144</v>
      </c>
      <c r="R56" s="52">
        <v>2795</v>
      </c>
      <c r="S56" s="52">
        <v>3103</v>
      </c>
      <c r="T56" s="52">
        <v>3124</v>
      </c>
      <c r="U56" s="98">
        <f t="shared" si="6"/>
        <v>6.7676442152755367E-3</v>
      </c>
      <c r="V56" s="52">
        <f t="shared" si="0"/>
        <v>21</v>
      </c>
      <c r="W56" s="98">
        <f t="shared" si="7"/>
        <v>6.4588734985141123E-3</v>
      </c>
      <c r="X56" s="98">
        <f>IFERROR(T56/T53,"-")</f>
        <v>0.27338759079373415</v>
      </c>
    </row>
    <row r="57" spans="2:24" ht="15.75" x14ac:dyDescent="0.25">
      <c r="B57" s="137" t="s">
        <v>63</v>
      </c>
      <c r="C57" s="138">
        <f>C53-C54</f>
        <v>3793</v>
      </c>
      <c r="D57" s="138">
        <f t="shared" ref="D57:H57" si="9">D53-D54</f>
        <v>32799</v>
      </c>
      <c r="E57" s="138">
        <f t="shared" si="9"/>
        <v>-1270</v>
      </c>
      <c r="F57" s="138">
        <f t="shared" si="9"/>
        <v>2863</v>
      </c>
      <c r="G57" s="138">
        <f t="shared" si="9"/>
        <v>7604</v>
      </c>
      <c r="H57" s="138">
        <f t="shared" si="9"/>
        <v>9330</v>
      </c>
      <c r="I57" s="139">
        <f t="shared" si="1"/>
        <v>0.22698579694897414</v>
      </c>
      <c r="J57" s="138">
        <f t="shared" si="2"/>
        <v>1726</v>
      </c>
      <c r="K57" s="139">
        <f t="shared" si="3"/>
        <v>1.4597943580279464</v>
      </c>
      <c r="L57" s="138">
        <f t="shared" si="4"/>
        <v>5537</v>
      </c>
      <c r="M57" s="139">
        <f t="shared" si="5"/>
        <v>2.0334785101860271E-3</v>
      </c>
      <c r="N57" s="139">
        <f>H57/H53</f>
        <v>8.799562379748746E-2</v>
      </c>
      <c r="O57" s="138">
        <v>490</v>
      </c>
      <c r="P57" s="138">
        <v>60</v>
      </c>
      <c r="Q57" s="138">
        <v>2401</v>
      </c>
      <c r="R57" s="138">
        <v>1288</v>
      </c>
      <c r="S57" s="138">
        <v>1692</v>
      </c>
      <c r="T57" s="138">
        <v>4580</v>
      </c>
      <c r="U57" s="139">
        <f t="shared" si="6"/>
        <v>1.706855791962175</v>
      </c>
      <c r="V57" s="138">
        <f t="shared" si="0"/>
        <v>2888</v>
      </c>
      <c r="W57" s="139">
        <f t="shared" si="7"/>
        <v>2.9763968036086502E-3</v>
      </c>
      <c r="X57" s="139">
        <f>IFERROR(T57/T53,"-")</f>
        <v>0.40080511070272162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B22E0-F4A8-47F1-AC3A-FC13397604AE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262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44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1715135</v>
      </c>
      <c r="R8" s="155">
        <v>1762715</v>
      </c>
      <c r="S8" s="155">
        <v>550867</v>
      </c>
      <c r="T8" s="155">
        <v>881045</v>
      </c>
      <c r="U8" s="155">
        <v>1757049</v>
      </c>
      <c r="V8" s="155">
        <v>1888332</v>
      </c>
      <c r="W8" s="156">
        <f>IFERROR(V8/U8-1,"-")</f>
        <v>7.4717893467968199E-2</v>
      </c>
      <c r="X8" s="156">
        <f>IFERROR(V8/S8-1,"-")</f>
        <v>2.4279272492271273</v>
      </c>
      <c r="Y8" s="155">
        <f>V8-U8</f>
        <v>131283</v>
      </c>
      <c r="Z8" s="155">
        <f>V8-S8</f>
        <v>1337465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189817</v>
      </c>
      <c r="R9" s="158">
        <v>222987</v>
      </c>
      <c r="S9" s="158">
        <v>117997</v>
      </c>
      <c r="T9" s="158">
        <v>247584</v>
      </c>
      <c r="U9" s="158">
        <v>207208</v>
      </c>
      <c r="V9" s="158">
        <v>181512</v>
      </c>
      <c r="W9" s="159">
        <f>IFERROR(V9/U9-1,"-")</f>
        <v>-0.12401065595922933</v>
      </c>
      <c r="X9" s="160">
        <f t="shared" ref="X9:X20" si="3">IFERROR(V9/S9-1,"-")</f>
        <v>0.53827639685754725</v>
      </c>
      <c r="Y9" s="158">
        <f t="shared" ref="Y9:Y19" si="4">V9-U9</f>
        <v>-25696</v>
      </c>
      <c r="Z9" s="158">
        <f t="shared" ref="Z9:Z20" si="5">V9-S9</f>
        <v>63515</v>
      </c>
      <c r="AA9" s="159">
        <f>V9/V$8</f>
        <v>9.6122927536047689E-2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89686</v>
      </c>
      <c r="R10" s="163">
        <v>113067</v>
      </c>
      <c r="S10" s="163">
        <v>68476</v>
      </c>
      <c r="T10" s="163">
        <v>126666</v>
      </c>
      <c r="U10" s="163">
        <v>86811</v>
      </c>
      <c r="V10" s="163">
        <v>75374</v>
      </c>
      <c r="W10" s="164">
        <f>IFERROR(V10/U10-1,"-")</f>
        <v>-0.13174597689232936</v>
      </c>
      <c r="X10" s="165">
        <f t="shared" si="3"/>
        <v>0.10073602430048489</v>
      </c>
      <c r="Y10" s="163">
        <f t="shared" si="4"/>
        <v>-11437</v>
      </c>
      <c r="Z10" s="163">
        <f t="shared" si="5"/>
        <v>6898</v>
      </c>
      <c r="AA10" s="164">
        <f>V10/V$8</f>
        <v>3.9915650425878503E-2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100131</v>
      </c>
      <c r="R11" s="163">
        <v>109920</v>
      </c>
      <c r="S11" s="163">
        <v>49521</v>
      </c>
      <c r="T11" s="163">
        <v>120918</v>
      </c>
      <c r="U11" s="163">
        <v>120397</v>
      </c>
      <c r="V11" s="163">
        <v>106138</v>
      </c>
      <c r="W11" s="164">
        <f>IFERROR(V11/U11-1,"-")</f>
        <v>-0.11843318355108512</v>
      </c>
      <c r="X11" s="165">
        <f t="shared" si="3"/>
        <v>1.1432927444922356</v>
      </c>
      <c r="Y11" s="163">
        <f t="shared" si="4"/>
        <v>-14259</v>
      </c>
      <c r="Z11" s="163">
        <f t="shared" si="5"/>
        <v>56617</v>
      </c>
      <c r="AA11" s="164">
        <f>V11/V$8</f>
        <v>5.6207277110169186E-2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1525318</v>
      </c>
      <c r="R12" s="158">
        <v>1539728</v>
      </c>
      <c r="S12" s="158">
        <v>432870</v>
      </c>
      <c r="T12" s="158">
        <v>633461</v>
      </c>
      <c r="U12" s="158">
        <v>1549841</v>
      </c>
      <c r="V12" s="158">
        <v>1706820</v>
      </c>
      <c r="W12" s="159">
        <f>IFERROR(V12/U12-1,"-")</f>
        <v>0.10128716429620854</v>
      </c>
      <c r="X12" s="160">
        <f t="shared" si="3"/>
        <v>2.9430313951070759</v>
      </c>
      <c r="Y12" s="158">
        <f t="shared" si="4"/>
        <v>156979</v>
      </c>
      <c r="Z12" s="158">
        <f t="shared" si="5"/>
        <v>1273950</v>
      </c>
      <c r="AA12" s="159">
        <f>V12/V$8</f>
        <v>0.90387707246395232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740817</v>
      </c>
      <c r="R13" s="163">
        <v>757594</v>
      </c>
      <c r="S13" s="163">
        <v>187852</v>
      </c>
      <c r="T13" s="163">
        <v>208305</v>
      </c>
      <c r="U13" s="163">
        <v>783677</v>
      </c>
      <c r="V13" s="163">
        <v>883653</v>
      </c>
      <c r="W13" s="164">
        <f t="shared" ref="W13:W20" si="8">IFERROR(V13/U13-1,"-")</f>
        <v>0.12757296692387299</v>
      </c>
      <c r="X13" s="165">
        <f t="shared" si="3"/>
        <v>3.7039850520622615</v>
      </c>
      <c r="Y13" s="163">
        <f t="shared" si="4"/>
        <v>99976</v>
      </c>
      <c r="Z13" s="163">
        <f t="shared" si="5"/>
        <v>695801</v>
      </c>
      <c r="AA13" s="164">
        <f t="shared" ref="AA13:AA20" si="9">V13/V$8</f>
        <v>0.46795425804360674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222082</v>
      </c>
      <c r="R14" s="163">
        <v>201016</v>
      </c>
      <c r="S14" s="163">
        <v>57141</v>
      </c>
      <c r="T14" s="163">
        <v>103865</v>
      </c>
      <c r="U14" s="163">
        <v>169299</v>
      </c>
      <c r="V14" s="163">
        <v>182538</v>
      </c>
      <c r="W14" s="164">
        <f t="shared" si="8"/>
        <v>7.819892616022539E-2</v>
      </c>
      <c r="X14" s="165">
        <f t="shared" si="3"/>
        <v>2.1945188218617107</v>
      </c>
      <c r="Y14" s="163">
        <f t="shared" si="4"/>
        <v>13239</v>
      </c>
      <c r="Z14" s="163">
        <f t="shared" si="5"/>
        <v>125397</v>
      </c>
      <c r="AA14" s="164">
        <f t="shared" si="9"/>
        <v>9.6666264195067395E-2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47145</v>
      </c>
      <c r="R15" s="163">
        <v>52571</v>
      </c>
      <c r="S15" s="163">
        <v>20504</v>
      </c>
      <c r="T15" s="163">
        <v>42447</v>
      </c>
      <c r="U15" s="163">
        <v>63176</v>
      </c>
      <c r="V15" s="163">
        <v>65334</v>
      </c>
      <c r="W15" s="164">
        <f t="shared" si="8"/>
        <v>3.415854121818418E-2</v>
      </c>
      <c r="X15" s="165">
        <f t="shared" si="3"/>
        <v>2.1864026531408505</v>
      </c>
      <c r="Y15" s="163">
        <f t="shared" si="4"/>
        <v>2158</v>
      </c>
      <c r="Z15" s="163">
        <f t="shared" si="5"/>
        <v>44830</v>
      </c>
      <c r="AA15" s="164">
        <f t="shared" si="9"/>
        <v>3.4598788772313344E-2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65413</v>
      </c>
      <c r="R16" s="163">
        <v>61428</v>
      </c>
      <c r="S16" s="163">
        <v>17078</v>
      </c>
      <c r="T16" s="163">
        <v>41550</v>
      </c>
      <c r="U16" s="163">
        <v>75901</v>
      </c>
      <c r="V16" s="163">
        <v>70878</v>
      </c>
      <c r="W16" s="164">
        <f t="shared" si="8"/>
        <v>-6.6178311221195996E-2</v>
      </c>
      <c r="X16" s="165">
        <f t="shared" si="3"/>
        <v>3.1502517859234098</v>
      </c>
      <c r="Y16" s="163">
        <f t="shared" si="4"/>
        <v>-5023</v>
      </c>
      <c r="Z16" s="163">
        <f t="shared" si="5"/>
        <v>53800</v>
      </c>
      <c r="AA16" s="164">
        <f t="shared" si="9"/>
        <v>3.753471317543737E-2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71278</v>
      </c>
      <c r="R17" s="163">
        <v>70272</v>
      </c>
      <c r="S17" s="163">
        <v>28980</v>
      </c>
      <c r="T17" s="163">
        <v>51893</v>
      </c>
      <c r="U17" s="163">
        <v>82793</v>
      </c>
      <c r="V17" s="163">
        <v>80226</v>
      </c>
      <c r="W17" s="164">
        <f t="shared" si="8"/>
        <v>-3.1005036657688501E-2</v>
      </c>
      <c r="X17" s="165">
        <f t="shared" si="3"/>
        <v>1.7683229813664596</v>
      </c>
      <c r="Y17" s="163">
        <f t="shared" si="4"/>
        <v>-2567</v>
      </c>
      <c r="Z17" s="163">
        <f t="shared" si="5"/>
        <v>51246</v>
      </c>
      <c r="AA17" s="164">
        <f t="shared" si="9"/>
        <v>4.2485113846505808E-2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26168</v>
      </c>
      <c r="R18" s="163">
        <v>30964</v>
      </c>
      <c r="S18" s="163">
        <v>11625</v>
      </c>
      <c r="T18" s="163">
        <v>7603</v>
      </c>
      <c r="U18" s="163">
        <v>22864</v>
      </c>
      <c r="V18" s="163">
        <v>24590</v>
      </c>
      <c r="W18" s="164">
        <f t="shared" si="8"/>
        <v>7.5489853044086841E-2</v>
      </c>
      <c r="X18" s="165">
        <f t="shared" si="3"/>
        <v>1.115268817204301</v>
      </c>
      <c r="Y18" s="163">
        <f t="shared" si="4"/>
        <v>1726</v>
      </c>
      <c r="Z18" s="163">
        <f t="shared" si="5"/>
        <v>12965</v>
      </c>
      <c r="AA18" s="164">
        <f t="shared" si="9"/>
        <v>1.3022074508084383E-2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36149</v>
      </c>
      <c r="R19" s="163">
        <v>35546</v>
      </c>
      <c r="S19" s="163">
        <v>13377</v>
      </c>
      <c r="T19" s="163">
        <v>5465</v>
      </c>
      <c r="U19" s="163">
        <v>19705</v>
      </c>
      <c r="V19" s="163">
        <v>25667</v>
      </c>
      <c r="W19" s="164">
        <f t="shared" si="8"/>
        <v>0.30256280131946212</v>
      </c>
      <c r="X19" s="165">
        <f t="shared" si="3"/>
        <v>0.91874112282275555</v>
      </c>
      <c r="Y19" s="163">
        <f t="shared" si="4"/>
        <v>5962</v>
      </c>
      <c r="Z19" s="163">
        <f t="shared" si="5"/>
        <v>12290</v>
      </c>
      <c r="AA19" s="164">
        <f t="shared" si="9"/>
        <v>1.3592419129686941E-2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316266</v>
      </c>
      <c r="R20" s="169">
        <f t="shared" si="11"/>
        <v>330337</v>
      </c>
      <c r="S20" s="169">
        <f t="shared" si="11"/>
        <v>96313</v>
      </c>
      <c r="T20" s="169">
        <f t="shared" si="11"/>
        <v>172333</v>
      </c>
      <c r="U20" s="169">
        <f t="shared" si="11"/>
        <v>332426</v>
      </c>
      <c r="V20" s="169">
        <f t="shared" si="11"/>
        <v>373934</v>
      </c>
      <c r="W20" s="170">
        <f t="shared" si="8"/>
        <v>0.12486387947994437</v>
      </c>
      <c r="X20" s="171">
        <f t="shared" si="3"/>
        <v>2.8824873070094381</v>
      </c>
      <c r="Y20" s="169">
        <f>V20-U20</f>
        <v>41508</v>
      </c>
      <c r="Z20" s="169">
        <f t="shared" si="5"/>
        <v>277621</v>
      </c>
      <c r="AA20" s="170">
        <f t="shared" si="9"/>
        <v>0.19802344079325035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1782-7C34-411B-AD88-D1A1DE08E7CD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262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226</v>
      </c>
      <c r="D9" s="172" t="s">
        <v>236</v>
      </c>
      <c r="E9" s="172" t="s">
        <v>227</v>
      </c>
      <c r="F9" s="172" t="s">
        <v>228</v>
      </c>
      <c r="G9" s="172" t="s">
        <v>229</v>
      </c>
      <c r="H9" s="172" t="s">
        <v>230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226</v>
      </c>
      <c r="P9" s="172" t="s">
        <v>227</v>
      </c>
      <c r="Q9" s="172" t="s">
        <v>228</v>
      </c>
      <c r="R9" s="172" t="s">
        <v>229</v>
      </c>
      <c r="S9" s="172" t="s">
        <v>230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44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487870</v>
      </c>
      <c r="D11" s="176">
        <v>104248</v>
      </c>
      <c r="E11" s="176">
        <v>412044</v>
      </c>
      <c r="F11" s="176">
        <v>499612</v>
      </c>
      <c r="G11" s="176">
        <v>547682</v>
      </c>
      <c r="H11" s="176">
        <v>570452</v>
      </c>
      <c r="I11" s="177">
        <f t="shared" ref="I11:I23" si="0">IFERROR(H11/G11-1,"-")</f>
        <v>4.1575220657242618E-2</v>
      </c>
      <c r="J11" s="177">
        <f t="shared" ref="J11:J23" si="1">IFERROR(H11/C11-1,"-")</f>
        <v>0.16927050238793129</v>
      </c>
      <c r="K11" s="177">
        <f>H11/H11</f>
        <v>1</v>
      </c>
      <c r="L11" s="79"/>
      <c r="M11" s="79"/>
      <c r="N11" s="154" t="s">
        <v>68</v>
      </c>
      <c r="O11" s="176">
        <v>186207</v>
      </c>
      <c r="P11" s="176">
        <v>157938</v>
      </c>
      <c r="Q11" s="176">
        <v>186101</v>
      </c>
      <c r="R11" s="176">
        <v>202954</v>
      </c>
      <c r="S11" s="176">
        <v>203516</v>
      </c>
      <c r="T11" s="177">
        <f t="shared" ref="T11:T23" si="2">IFERROR(S11/R11-1,"-")</f>
        <v>2.7691003872798436E-3</v>
      </c>
      <c r="U11" s="177">
        <f t="shared" ref="U11:U23" si="3">IFERROR(S11/O11-1,"-")</f>
        <v>9.2955689098691341E-2</v>
      </c>
      <c r="V11" s="177">
        <f>S11/S11</f>
        <v>1</v>
      </c>
    </row>
    <row r="12" spans="1:22" x14ac:dyDescent="0.25">
      <c r="B12" s="157" t="s">
        <v>97</v>
      </c>
      <c r="C12" s="158">
        <v>93217</v>
      </c>
      <c r="D12" s="158">
        <v>55355</v>
      </c>
      <c r="E12" s="158">
        <v>85265</v>
      </c>
      <c r="F12" s="158">
        <v>89263</v>
      </c>
      <c r="G12" s="158">
        <v>89409</v>
      </c>
      <c r="H12" s="158">
        <v>92487</v>
      </c>
      <c r="I12" s="159">
        <f t="shared" si="0"/>
        <v>3.4426064490151953E-2</v>
      </c>
      <c r="J12" s="160">
        <f t="shared" si="1"/>
        <v>-7.8311895898817152E-3</v>
      </c>
      <c r="K12" s="159">
        <f>H12/H11</f>
        <v>0.16212932902330082</v>
      </c>
      <c r="L12" s="79"/>
      <c r="M12" s="79"/>
      <c r="N12" s="157" t="s">
        <v>97</v>
      </c>
      <c r="O12" s="158">
        <v>18820</v>
      </c>
      <c r="P12" s="158">
        <v>18331</v>
      </c>
      <c r="Q12" s="158">
        <v>13996</v>
      </c>
      <c r="R12" s="158">
        <v>14026</v>
      </c>
      <c r="S12" s="158">
        <v>11998</v>
      </c>
      <c r="T12" s="159">
        <f t="shared" si="2"/>
        <v>-0.14458862113218307</v>
      </c>
      <c r="U12" s="160">
        <f t="shared" si="3"/>
        <v>-0.36248671625929862</v>
      </c>
      <c r="V12" s="159">
        <f>S12/S11</f>
        <v>5.8953595786080698E-2</v>
      </c>
    </row>
    <row r="13" spans="1:22" x14ac:dyDescent="0.25">
      <c r="B13" s="162" t="s">
        <v>103</v>
      </c>
      <c r="C13" s="163">
        <v>37242</v>
      </c>
      <c r="D13" s="163">
        <v>29168</v>
      </c>
      <c r="E13" s="163">
        <v>41081</v>
      </c>
      <c r="F13" s="163">
        <v>35180</v>
      </c>
      <c r="G13" s="163">
        <v>33676</v>
      </c>
      <c r="H13" s="163">
        <v>34581</v>
      </c>
      <c r="I13" s="164">
        <f t="shared" si="0"/>
        <v>2.6873737973631018E-2</v>
      </c>
      <c r="J13" s="165">
        <f t="shared" si="1"/>
        <v>-7.1451586917995802E-2</v>
      </c>
      <c r="K13" s="164">
        <f>H13/H11</f>
        <v>6.0620350178454976E-2</v>
      </c>
      <c r="L13" s="79"/>
      <c r="M13" s="79"/>
      <c r="N13" s="162" t="s">
        <v>103</v>
      </c>
      <c r="O13" s="163">
        <v>8805</v>
      </c>
      <c r="P13" s="163">
        <v>7798</v>
      </c>
      <c r="Q13" s="163">
        <v>4763</v>
      </c>
      <c r="R13" s="163">
        <v>5460</v>
      </c>
      <c r="S13" s="163">
        <v>4155</v>
      </c>
      <c r="T13" s="164">
        <f t="shared" si="2"/>
        <v>-0.23901098901098905</v>
      </c>
      <c r="U13" s="165">
        <f t="shared" si="3"/>
        <v>-0.52810902896081768</v>
      </c>
      <c r="V13" s="164">
        <f>S13/S11</f>
        <v>2.0416085221800741E-2</v>
      </c>
    </row>
    <row r="14" spans="1:22" x14ac:dyDescent="0.25">
      <c r="B14" s="162" t="s">
        <v>100</v>
      </c>
      <c r="C14" s="163">
        <v>55975</v>
      </c>
      <c r="D14" s="163">
        <v>26187</v>
      </c>
      <c r="E14" s="163">
        <v>44184</v>
      </c>
      <c r="F14" s="163">
        <v>54083</v>
      </c>
      <c r="G14" s="163">
        <v>55733</v>
      </c>
      <c r="H14" s="163">
        <v>57906</v>
      </c>
      <c r="I14" s="164">
        <f t="shared" si="0"/>
        <v>3.8989467640356601E-2</v>
      </c>
      <c r="J14" s="165">
        <f t="shared" si="1"/>
        <v>3.4497543546226028E-2</v>
      </c>
      <c r="K14" s="164">
        <f>H14/H11</f>
        <v>0.10150897884484585</v>
      </c>
      <c r="L14" s="79"/>
      <c r="M14" s="79"/>
      <c r="N14" s="162" t="s">
        <v>100</v>
      </c>
      <c r="O14" s="163">
        <v>10015</v>
      </c>
      <c r="P14" s="163">
        <v>10533</v>
      </c>
      <c r="Q14" s="163">
        <v>9233</v>
      </c>
      <c r="R14" s="163">
        <v>8566</v>
      </c>
      <c r="S14" s="163">
        <v>7843</v>
      </c>
      <c r="T14" s="164">
        <f t="shared" si="2"/>
        <v>-8.4403455521830484E-2</v>
      </c>
      <c r="U14" s="165">
        <f t="shared" si="3"/>
        <v>-0.21687468796804787</v>
      </c>
      <c r="V14" s="164">
        <f>S14/S11</f>
        <v>3.853751056427996E-2</v>
      </c>
    </row>
    <row r="15" spans="1:22" x14ac:dyDescent="0.25">
      <c r="B15" s="157" t="s">
        <v>107</v>
      </c>
      <c r="C15" s="158">
        <v>394653</v>
      </c>
      <c r="D15" s="158">
        <v>48893</v>
      </c>
      <c r="E15" s="158">
        <v>326779</v>
      </c>
      <c r="F15" s="158">
        <v>410349</v>
      </c>
      <c r="G15" s="158">
        <v>458273</v>
      </c>
      <c r="H15" s="158">
        <v>477965</v>
      </c>
      <c r="I15" s="159">
        <f t="shared" si="0"/>
        <v>4.2970020053548774E-2</v>
      </c>
      <c r="J15" s="160">
        <f t="shared" si="1"/>
        <v>0.21110190471122725</v>
      </c>
      <c r="K15" s="159">
        <f>H15/H11</f>
        <v>0.83787067097669921</v>
      </c>
      <c r="L15" s="79"/>
      <c r="M15" s="79"/>
      <c r="N15" s="157" t="s">
        <v>107</v>
      </c>
      <c r="O15" s="158">
        <v>167387</v>
      </c>
      <c r="P15" s="158">
        <v>139607</v>
      </c>
      <c r="Q15" s="158">
        <v>172105</v>
      </c>
      <c r="R15" s="158">
        <v>188928</v>
      </c>
      <c r="S15" s="158">
        <v>191518</v>
      </c>
      <c r="T15" s="159">
        <f t="shared" si="2"/>
        <v>1.3708926151761558E-2</v>
      </c>
      <c r="U15" s="160">
        <f t="shared" si="3"/>
        <v>0.1441629278259362</v>
      </c>
      <c r="V15" s="159">
        <f>S15/S11</f>
        <v>0.94104640421391927</v>
      </c>
    </row>
    <row r="16" spans="1:22" x14ac:dyDescent="0.25">
      <c r="B16" s="162" t="s">
        <v>110</v>
      </c>
      <c r="C16" s="163">
        <v>180485</v>
      </c>
      <c r="D16" s="163">
        <v>18300</v>
      </c>
      <c r="E16" s="163">
        <v>132802</v>
      </c>
      <c r="F16" s="163">
        <v>201637</v>
      </c>
      <c r="G16" s="163">
        <v>222399</v>
      </c>
      <c r="H16" s="163">
        <v>227477</v>
      </c>
      <c r="I16" s="164">
        <f t="shared" si="0"/>
        <v>2.2832836478581253E-2</v>
      </c>
      <c r="J16" s="165">
        <f t="shared" si="1"/>
        <v>0.26036512729589711</v>
      </c>
      <c r="K16" s="164">
        <f>H16/H11</f>
        <v>0.39876624150673501</v>
      </c>
      <c r="L16" s="79"/>
      <c r="M16" s="79"/>
      <c r="N16" s="162" t="s">
        <v>110</v>
      </c>
      <c r="O16" s="163">
        <v>81899</v>
      </c>
      <c r="P16" s="163">
        <v>60774</v>
      </c>
      <c r="Q16" s="163">
        <v>91730</v>
      </c>
      <c r="R16" s="163">
        <v>100727</v>
      </c>
      <c r="S16" s="163">
        <v>102322</v>
      </c>
      <c r="T16" s="164">
        <f t="shared" si="2"/>
        <v>1.5834880419351327E-2</v>
      </c>
      <c r="U16" s="165">
        <f t="shared" si="3"/>
        <v>0.24936812415291998</v>
      </c>
      <c r="V16" s="164">
        <f>S16/S11</f>
        <v>0.50277128088209277</v>
      </c>
    </row>
    <row r="17" spans="1:22" x14ac:dyDescent="0.25">
      <c r="B17" s="162" t="s">
        <v>113</v>
      </c>
      <c r="C17" s="163">
        <v>52401</v>
      </c>
      <c r="D17" s="163">
        <v>2413</v>
      </c>
      <c r="E17" s="163">
        <v>45394</v>
      </c>
      <c r="F17" s="163">
        <v>39504</v>
      </c>
      <c r="G17" s="163">
        <v>45786</v>
      </c>
      <c r="H17" s="163">
        <v>49657</v>
      </c>
      <c r="I17" s="164">
        <f t="shared" si="0"/>
        <v>8.4545494255886089E-2</v>
      </c>
      <c r="J17" s="165">
        <f t="shared" si="1"/>
        <v>-5.2365412873800143E-2</v>
      </c>
      <c r="K17" s="164">
        <f>H17/H11</f>
        <v>8.7048515913696514E-2</v>
      </c>
      <c r="L17" s="79"/>
      <c r="M17" s="79"/>
      <c r="N17" s="162" t="s">
        <v>113</v>
      </c>
      <c r="O17" s="163">
        <v>22715</v>
      </c>
      <c r="P17" s="163">
        <v>21716</v>
      </c>
      <c r="Q17" s="163">
        <v>17946</v>
      </c>
      <c r="R17" s="163">
        <v>20285</v>
      </c>
      <c r="S17" s="163">
        <v>21093</v>
      </c>
      <c r="T17" s="164">
        <f t="shared" si="2"/>
        <v>3.9832388464382529E-2</v>
      </c>
      <c r="U17" s="165">
        <f t="shared" si="3"/>
        <v>-7.1406559542152803E-2</v>
      </c>
      <c r="V17" s="164">
        <f>S17/S11</f>
        <v>0.10364295681911988</v>
      </c>
    </row>
    <row r="18" spans="1:22" x14ac:dyDescent="0.25">
      <c r="B18" s="162" t="s">
        <v>116</v>
      </c>
      <c r="C18" s="163">
        <v>17910</v>
      </c>
      <c r="D18" s="163">
        <v>6489</v>
      </c>
      <c r="E18" s="163">
        <v>18751</v>
      </c>
      <c r="F18" s="163">
        <v>22924</v>
      </c>
      <c r="G18" s="163">
        <v>27893</v>
      </c>
      <c r="H18" s="163">
        <v>27971</v>
      </c>
      <c r="I18" s="164">
        <f t="shared" si="0"/>
        <v>2.7964005305991524E-3</v>
      </c>
      <c r="J18" s="165">
        <f t="shared" si="1"/>
        <v>0.56175321049692917</v>
      </c>
      <c r="K18" s="164">
        <f>H18/H11</f>
        <v>4.9033047478140142E-2</v>
      </c>
      <c r="L18" s="79"/>
      <c r="M18" s="79"/>
      <c r="N18" s="162" t="s">
        <v>116</v>
      </c>
      <c r="O18" s="163">
        <v>5611</v>
      </c>
      <c r="P18" s="163">
        <v>5902</v>
      </c>
      <c r="Q18" s="163">
        <v>7267</v>
      </c>
      <c r="R18" s="163">
        <v>8150</v>
      </c>
      <c r="S18" s="163">
        <v>5914</v>
      </c>
      <c r="T18" s="164">
        <f t="shared" si="2"/>
        <v>-0.27435582822085891</v>
      </c>
      <c r="U18" s="165">
        <f t="shared" si="3"/>
        <v>5.4001069328105444E-2</v>
      </c>
      <c r="V18" s="164">
        <f>S18/S11</f>
        <v>2.905914031329232E-2</v>
      </c>
    </row>
    <row r="19" spans="1:22" x14ac:dyDescent="0.25">
      <c r="B19" s="162" t="s">
        <v>123</v>
      </c>
      <c r="C19" s="163">
        <v>15213</v>
      </c>
      <c r="D19" s="163">
        <v>636</v>
      </c>
      <c r="E19" s="163">
        <v>23109</v>
      </c>
      <c r="F19" s="163">
        <v>15513</v>
      </c>
      <c r="G19" s="163">
        <v>19208</v>
      </c>
      <c r="H19" s="163">
        <v>21688</v>
      </c>
      <c r="I19" s="164">
        <f t="shared" si="0"/>
        <v>0.1291128696376509</v>
      </c>
      <c r="J19" s="165">
        <f t="shared" si="1"/>
        <v>0.42562282258594619</v>
      </c>
      <c r="K19" s="164">
        <f>H19/H11</f>
        <v>3.8018974427296251E-2</v>
      </c>
      <c r="L19" s="79"/>
      <c r="M19" s="79"/>
      <c r="N19" s="162" t="s">
        <v>123</v>
      </c>
      <c r="O19" s="163">
        <v>7504</v>
      </c>
      <c r="P19" s="163">
        <v>10654</v>
      </c>
      <c r="Q19" s="163">
        <v>7026</v>
      </c>
      <c r="R19" s="163">
        <v>8076</v>
      </c>
      <c r="S19" s="163">
        <v>8512</v>
      </c>
      <c r="T19" s="164">
        <f t="shared" si="2"/>
        <v>5.3987122337791016E-2</v>
      </c>
      <c r="U19" s="165">
        <f t="shared" si="3"/>
        <v>0.13432835820895517</v>
      </c>
      <c r="V19" s="164">
        <f>S19/S11</f>
        <v>4.1824721397826212E-2</v>
      </c>
    </row>
    <row r="20" spans="1:22" x14ac:dyDescent="0.25">
      <c r="B20" s="162" t="s">
        <v>119</v>
      </c>
      <c r="C20" s="163">
        <v>12858</v>
      </c>
      <c r="D20" s="163">
        <v>4964</v>
      </c>
      <c r="E20" s="163">
        <v>18824</v>
      </c>
      <c r="F20" s="163">
        <v>15521</v>
      </c>
      <c r="G20" s="163">
        <v>17225</v>
      </c>
      <c r="H20" s="163">
        <v>17030</v>
      </c>
      <c r="I20" s="164">
        <f t="shared" si="0"/>
        <v>-1.132075471698113E-2</v>
      </c>
      <c r="J20" s="165">
        <f t="shared" si="1"/>
        <v>0.32446725773837293</v>
      </c>
      <c r="K20" s="164">
        <f>H20/H11</f>
        <v>2.9853519665107669E-2</v>
      </c>
      <c r="L20" s="79"/>
      <c r="M20" s="79"/>
      <c r="N20" s="162" t="s">
        <v>119</v>
      </c>
      <c r="O20" s="163">
        <v>6732</v>
      </c>
      <c r="P20" s="163">
        <v>10277</v>
      </c>
      <c r="Q20" s="163">
        <v>8922</v>
      </c>
      <c r="R20" s="163">
        <v>9025</v>
      </c>
      <c r="S20" s="163">
        <v>8845</v>
      </c>
      <c r="T20" s="164">
        <f t="shared" si="2"/>
        <v>-1.9944598337950148E-2</v>
      </c>
      <c r="U20" s="165">
        <f t="shared" si="3"/>
        <v>0.31387403446226969</v>
      </c>
      <c r="V20" s="164">
        <f>S20/S11</f>
        <v>4.3460956386721435E-2</v>
      </c>
    </row>
    <row r="21" spans="1:22" x14ac:dyDescent="0.25">
      <c r="B21" s="162" t="s">
        <v>128</v>
      </c>
      <c r="C21" s="163">
        <v>6016</v>
      </c>
      <c r="D21" s="163">
        <v>73</v>
      </c>
      <c r="E21" s="163">
        <v>5762</v>
      </c>
      <c r="F21" s="163">
        <v>6896</v>
      </c>
      <c r="G21" s="163">
        <v>5735</v>
      </c>
      <c r="H21" s="163">
        <v>5247</v>
      </c>
      <c r="I21" s="164">
        <f t="shared" si="0"/>
        <v>-8.5091543156059268E-2</v>
      </c>
      <c r="J21" s="165">
        <f t="shared" si="1"/>
        <v>-0.12782579787234039</v>
      </c>
      <c r="K21" s="164">
        <f>H21/H11</f>
        <v>9.1979693295842595E-3</v>
      </c>
      <c r="L21" s="79"/>
      <c r="M21" s="79"/>
      <c r="N21" s="162" t="s">
        <v>128</v>
      </c>
      <c r="O21" s="163">
        <v>2376</v>
      </c>
      <c r="P21" s="163">
        <v>2047</v>
      </c>
      <c r="Q21" s="163">
        <v>2643</v>
      </c>
      <c r="R21" s="163">
        <v>2231</v>
      </c>
      <c r="S21" s="163">
        <v>2202</v>
      </c>
      <c r="T21" s="164">
        <f t="shared" si="2"/>
        <v>-1.2998655311519447E-2</v>
      </c>
      <c r="U21" s="165">
        <f t="shared" si="3"/>
        <v>-7.3232323232323204E-2</v>
      </c>
      <c r="V21" s="164">
        <f>S21/S11</f>
        <v>1.0819788124766604E-2</v>
      </c>
    </row>
    <row r="22" spans="1:22" x14ac:dyDescent="0.25">
      <c r="A22" s="167"/>
      <c r="B22" s="162" t="s">
        <v>131</v>
      </c>
      <c r="C22" s="163">
        <v>10245</v>
      </c>
      <c r="D22" s="163">
        <v>731</v>
      </c>
      <c r="E22" s="163">
        <v>3707</v>
      </c>
      <c r="F22" s="163">
        <v>6156</v>
      </c>
      <c r="G22" s="163">
        <v>6594</v>
      </c>
      <c r="H22" s="163">
        <v>5833</v>
      </c>
      <c r="I22" s="164">
        <f t="shared" si="0"/>
        <v>-0.11540794661813769</v>
      </c>
      <c r="J22" s="165">
        <f t="shared" si="1"/>
        <v>-0.43064909712054655</v>
      </c>
      <c r="K22" s="164">
        <f>H22/H11</f>
        <v>1.0225224909370114E-2</v>
      </c>
      <c r="L22" s="79"/>
      <c r="M22" s="79"/>
      <c r="N22" s="162" t="s">
        <v>131</v>
      </c>
      <c r="O22" s="163">
        <v>3722</v>
      </c>
      <c r="P22" s="163">
        <v>1133</v>
      </c>
      <c r="Q22" s="163">
        <v>2379</v>
      </c>
      <c r="R22" s="163">
        <v>2451</v>
      </c>
      <c r="S22" s="163">
        <v>2280</v>
      </c>
      <c r="T22" s="164">
        <f t="shared" si="2"/>
        <v>-6.9767441860465129E-2</v>
      </c>
      <c r="U22" s="165">
        <f t="shared" si="3"/>
        <v>-0.3874261149919398</v>
      </c>
      <c r="V22" s="164">
        <f>S22/S11</f>
        <v>1.1203050374417736E-2</v>
      </c>
    </row>
    <row r="23" spans="1:22" x14ac:dyDescent="0.25">
      <c r="B23" s="168" t="s">
        <v>145</v>
      </c>
      <c r="C23" s="169">
        <f t="shared" ref="C23:H23" si="4">C15-SUM(C16:C22)</f>
        <v>99525</v>
      </c>
      <c r="D23" s="169">
        <f t="shared" si="4"/>
        <v>15287</v>
      </c>
      <c r="E23" s="169">
        <f t="shared" si="4"/>
        <v>78430</v>
      </c>
      <c r="F23" s="169">
        <f t="shared" si="4"/>
        <v>102198</v>
      </c>
      <c r="G23" s="169">
        <f t="shared" si="4"/>
        <v>113433</v>
      </c>
      <c r="H23" s="169">
        <f t="shared" si="4"/>
        <v>123062</v>
      </c>
      <c r="I23" s="170">
        <f t="shared" si="0"/>
        <v>8.4887113979177142E-2</v>
      </c>
      <c r="J23" s="171">
        <f t="shared" si="1"/>
        <v>0.23649334338106009</v>
      </c>
      <c r="K23" s="170">
        <f>H23/H11</f>
        <v>0.21572717774676922</v>
      </c>
      <c r="L23" s="125"/>
      <c r="M23" s="125"/>
      <c r="N23" s="168" t="s">
        <v>145</v>
      </c>
      <c r="O23" s="169">
        <f>O15-SUM(O16:O22)</f>
        <v>36828</v>
      </c>
      <c r="P23" s="169">
        <f>P15-SUM(P16:P22)</f>
        <v>27104</v>
      </c>
      <c r="Q23" s="169">
        <f>Q15-SUM(Q16:Q22)</f>
        <v>34192</v>
      </c>
      <c r="R23" s="169">
        <f>R15-SUM(R16:R22)</f>
        <v>37983</v>
      </c>
      <c r="S23" s="169">
        <f>S15-SUM(S16:S22)</f>
        <v>40350</v>
      </c>
      <c r="T23" s="170">
        <f t="shared" si="2"/>
        <v>6.2317352499802636E-2</v>
      </c>
      <c r="U23" s="171">
        <f t="shared" si="3"/>
        <v>9.5633756924079494E-2</v>
      </c>
      <c r="V23" s="170">
        <f>S23/S11</f>
        <v>0.19826450991568231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186207</v>
      </c>
      <c r="D25" s="176">
        <v>32830</v>
      </c>
      <c r="E25" s="176">
        <v>157938</v>
      </c>
      <c r="F25" s="176">
        <v>186101</v>
      </c>
      <c r="G25" s="176">
        <v>202954</v>
      </c>
      <c r="H25" s="176">
        <v>203516</v>
      </c>
      <c r="I25" s="177">
        <f t="shared" ref="I25:I37" si="5">IFERROR(H25/G25-1,"-")</f>
        <v>2.7691003872798436E-3</v>
      </c>
      <c r="J25" s="177">
        <f t="shared" ref="J25:J37" si="6">IFERROR(H25/C25-1,"-")</f>
        <v>9.2955689098691341E-2</v>
      </c>
      <c r="K25" s="177">
        <f>H25/H25</f>
        <v>1</v>
      </c>
    </row>
    <row r="26" spans="1:22" x14ac:dyDescent="0.25">
      <c r="B26" s="157" t="s">
        <v>97</v>
      </c>
      <c r="C26" s="158">
        <v>18820</v>
      </c>
      <c r="D26" s="158">
        <v>15023</v>
      </c>
      <c r="E26" s="158">
        <v>18331</v>
      </c>
      <c r="F26" s="158">
        <v>13996</v>
      </c>
      <c r="G26" s="158">
        <v>14026</v>
      </c>
      <c r="H26" s="158">
        <v>11998</v>
      </c>
      <c r="I26" s="159">
        <f t="shared" si="5"/>
        <v>-0.14458862113218307</v>
      </c>
      <c r="J26" s="160">
        <f t="shared" si="6"/>
        <v>-0.36248671625929862</v>
      </c>
      <c r="K26" s="159">
        <f>H26/H25</f>
        <v>5.8953595786080698E-2</v>
      </c>
    </row>
    <row r="27" spans="1:22" x14ac:dyDescent="0.25">
      <c r="B27" s="162" t="s">
        <v>103</v>
      </c>
      <c r="C27" s="163">
        <v>8805</v>
      </c>
      <c r="D27" s="163">
        <v>9561</v>
      </c>
      <c r="E27" s="163">
        <v>7798</v>
      </c>
      <c r="F27" s="163">
        <v>4763</v>
      </c>
      <c r="G27" s="163">
        <v>5460</v>
      </c>
      <c r="H27" s="163">
        <v>4155</v>
      </c>
      <c r="I27" s="164">
        <f t="shared" si="5"/>
        <v>-0.23901098901098905</v>
      </c>
      <c r="J27" s="165">
        <f t="shared" si="6"/>
        <v>-0.52810902896081768</v>
      </c>
      <c r="K27" s="164">
        <f>H27/H25</f>
        <v>2.0416085221800741E-2</v>
      </c>
    </row>
    <row r="28" spans="1:22" x14ac:dyDescent="0.25">
      <c r="B28" s="162" t="s">
        <v>100</v>
      </c>
      <c r="C28" s="163">
        <v>10015</v>
      </c>
      <c r="D28" s="163">
        <v>5462</v>
      </c>
      <c r="E28" s="163">
        <v>10533</v>
      </c>
      <c r="F28" s="163">
        <v>9233</v>
      </c>
      <c r="G28" s="163">
        <v>8566</v>
      </c>
      <c r="H28" s="163">
        <v>7843</v>
      </c>
      <c r="I28" s="164">
        <f t="shared" si="5"/>
        <v>-8.4403455521830484E-2</v>
      </c>
      <c r="J28" s="165">
        <f t="shared" si="6"/>
        <v>-0.21687468796804787</v>
      </c>
      <c r="K28" s="164">
        <f>H28/H25</f>
        <v>3.853751056427996E-2</v>
      </c>
    </row>
    <row r="29" spans="1:22" x14ac:dyDescent="0.25">
      <c r="B29" s="157" t="s">
        <v>107</v>
      </c>
      <c r="C29" s="158">
        <v>167387</v>
      </c>
      <c r="D29" s="158">
        <v>17807</v>
      </c>
      <c r="E29" s="158">
        <v>139607</v>
      </c>
      <c r="F29" s="158">
        <v>172105</v>
      </c>
      <c r="G29" s="158">
        <v>188928</v>
      </c>
      <c r="H29" s="158">
        <v>191518</v>
      </c>
      <c r="I29" s="159">
        <f t="shared" si="5"/>
        <v>1.3708926151761558E-2</v>
      </c>
      <c r="J29" s="160">
        <f t="shared" si="6"/>
        <v>0.1441629278259362</v>
      </c>
      <c r="K29" s="159">
        <f>H29/H25</f>
        <v>0.94104640421391927</v>
      </c>
    </row>
    <row r="30" spans="1:22" x14ac:dyDescent="0.25">
      <c r="B30" s="162" t="s">
        <v>110</v>
      </c>
      <c r="C30" s="163">
        <v>81899</v>
      </c>
      <c r="D30" s="163">
        <v>7066</v>
      </c>
      <c r="E30" s="163">
        <v>60774</v>
      </c>
      <c r="F30" s="163">
        <v>91730</v>
      </c>
      <c r="G30" s="163">
        <v>100727</v>
      </c>
      <c r="H30" s="163">
        <v>102322</v>
      </c>
      <c r="I30" s="164">
        <f t="shared" si="5"/>
        <v>1.5834880419351327E-2</v>
      </c>
      <c r="J30" s="165">
        <f t="shared" si="6"/>
        <v>0.24936812415291998</v>
      </c>
      <c r="K30" s="164">
        <f>H30/H25</f>
        <v>0.50277128088209277</v>
      </c>
    </row>
    <row r="31" spans="1:22" x14ac:dyDescent="0.25">
      <c r="B31" s="162" t="s">
        <v>113</v>
      </c>
      <c r="C31" s="163">
        <v>22715</v>
      </c>
      <c r="D31" s="163">
        <v>910</v>
      </c>
      <c r="E31" s="163">
        <v>21716</v>
      </c>
      <c r="F31" s="163">
        <v>17946</v>
      </c>
      <c r="G31" s="163">
        <v>20285</v>
      </c>
      <c r="H31" s="163">
        <v>21093</v>
      </c>
      <c r="I31" s="164">
        <f t="shared" si="5"/>
        <v>3.9832388464382529E-2</v>
      </c>
      <c r="J31" s="165">
        <f t="shared" si="6"/>
        <v>-7.1406559542152803E-2</v>
      </c>
      <c r="K31" s="164">
        <f>H31/H25</f>
        <v>0.10364295681911988</v>
      </c>
    </row>
    <row r="32" spans="1:22" x14ac:dyDescent="0.25">
      <c r="B32" s="162" t="s">
        <v>116</v>
      </c>
      <c r="C32" s="163">
        <v>5611</v>
      </c>
      <c r="D32" s="163">
        <v>2237</v>
      </c>
      <c r="E32" s="163">
        <v>5902</v>
      </c>
      <c r="F32" s="163">
        <v>7267</v>
      </c>
      <c r="G32" s="163">
        <v>8150</v>
      </c>
      <c r="H32" s="163">
        <v>5914</v>
      </c>
      <c r="I32" s="164">
        <f t="shared" si="5"/>
        <v>-0.27435582822085891</v>
      </c>
      <c r="J32" s="165">
        <f t="shared" si="6"/>
        <v>5.4001069328105444E-2</v>
      </c>
      <c r="K32" s="164">
        <f>H32/H25</f>
        <v>2.905914031329232E-2</v>
      </c>
    </row>
    <row r="33" spans="2:11" x14ac:dyDescent="0.25">
      <c r="B33" s="162" t="s">
        <v>123</v>
      </c>
      <c r="C33" s="163">
        <v>7504</v>
      </c>
      <c r="D33" s="163">
        <v>166</v>
      </c>
      <c r="E33" s="163">
        <v>10654</v>
      </c>
      <c r="F33" s="163">
        <v>7026</v>
      </c>
      <c r="G33" s="163">
        <v>8076</v>
      </c>
      <c r="H33" s="163">
        <v>8512</v>
      </c>
      <c r="I33" s="164">
        <f t="shared" si="5"/>
        <v>5.3987122337791016E-2</v>
      </c>
      <c r="J33" s="165">
        <f t="shared" si="6"/>
        <v>0.13432835820895517</v>
      </c>
      <c r="K33" s="164">
        <f>H33/H25</f>
        <v>4.1824721397826212E-2</v>
      </c>
    </row>
    <row r="34" spans="2:11" x14ac:dyDescent="0.25">
      <c r="B34" s="162" t="s">
        <v>119</v>
      </c>
      <c r="C34" s="163">
        <v>6732</v>
      </c>
      <c r="D34" s="163">
        <v>2722</v>
      </c>
      <c r="E34" s="163">
        <v>10277</v>
      </c>
      <c r="F34" s="163">
        <v>8922</v>
      </c>
      <c r="G34" s="163">
        <v>9025</v>
      </c>
      <c r="H34" s="163">
        <v>8845</v>
      </c>
      <c r="I34" s="164">
        <f t="shared" si="5"/>
        <v>-1.9944598337950148E-2</v>
      </c>
      <c r="J34" s="165">
        <f t="shared" si="6"/>
        <v>0.31387403446226969</v>
      </c>
      <c r="K34" s="164">
        <f>H34/H25</f>
        <v>4.3460956386721435E-2</v>
      </c>
    </row>
    <row r="35" spans="2:11" x14ac:dyDescent="0.25">
      <c r="B35" s="162" t="s">
        <v>128</v>
      </c>
      <c r="C35" s="163">
        <v>2376</v>
      </c>
      <c r="D35" s="163">
        <v>9</v>
      </c>
      <c r="E35" s="163">
        <v>2047</v>
      </c>
      <c r="F35" s="163">
        <v>2643</v>
      </c>
      <c r="G35" s="163">
        <v>2231</v>
      </c>
      <c r="H35" s="163">
        <v>2202</v>
      </c>
      <c r="I35" s="164">
        <f t="shared" si="5"/>
        <v>-1.2998655311519447E-2</v>
      </c>
      <c r="J35" s="165">
        <f t="shared" si="6"/>
        <v>-7.3232323232323204E-2</v>
      </c>
      <c r="K35" s="164">
        <f>H35/H25</f>
        <v>1.0819788124766604E-2</v>
      </c>
    </row>
    <row r="36" spans="2:11" x14ac:dyDescent="0.25">
      <c r="B36" s="162" t="s">
        <v>131</v>
      </c>
      <c r="C36" s="163">
        <v>3722</v>
      </c>
      <c r="D36" s="163">
        <v>143</v>
      </c>
      <c r="E36" s="163">
        <v>1133</v>
      </c>
      <c r="F36" s="163">
        <v>2379</v>
      </c>
      <c r="G36" s="163">
        <v>2451</v>
      </c>
      <c r="H36" s="163">
        <v>2280</v>
      </c>
      <c r="I36" s="164">
        <f t="shared" si="5"/>
        <v>-6.9767441860465129E-2</v>
      </c>
      <c r="J36" s="165">
        <f t="shared" si="6"/>
        <v>-0.3874261149919398</v>
      </c>
      <c r="K36" s="164">
        <f>H36/H25</f>
        <v>1.1203050374417736E-2</v>
      </c>
    </row>
    <row r="37" spans="2:11" x14ac:dyDescent="0.25">
      <c r="B37" s="168" t="s">
        <v>145</v>
      </c>
      <c r="C37" s="169">
        <f t="shared" ref="C37:H37" si="7">C29-SUM(C30:C36)</f>
        <v>36828</v>
      </c>
      <c r="D37" s="169">
        <f t="shared" si="7"/>
        <v>4554</v>
      </c>
      <c r="E37" s="169">
        <f t="shared" si="7"/>
        <v>27104</v>
      </c>
      <c r="F37" s="169">
        <f t="shared" si="7"/>
        <v>34192</v>
      </c>
      <c r="G37" s="169">
        <f t="shared" si="7"/>
        <v>37983</v>
      </c>
      <c r="H37" s="169">
        <f t="shared" si="7"/>
        <v>40350</v>
      </c>
      <c r="I37" s="170">
        <f t="shared" si="5"/>
        <v>6.2317352499802636E-2</v>
      </c>
      <c r="J37" s="171">
        <f t="shared" si="6"/>
        <v>9.5633756924079494E-2</v>
      </c>
      <c r="K37" s="170">
        <f>H37/H25</f>
        <v>0.19826450991568231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129622</v>
      </c>
      <c r="D39" s="176">
        <v>23902</v>
      </c>
      <c r="E39" s="176">
        <v>102187</v>
      </c>
      <c r="F39" s="176">
        <v>133462</v>
      </c>
      <c r="G39" s="176">
        <v>142059</v>
      </c>
      <c r="H39" s="176">
        <v>146652</v>
      </c>
      <c r="I39" s="177">
        <f t="shared" ref="I39:I51" si="8">IFERROR(H39/G39-1,"-")</f>
        <v>3.2331636855109425E-2</v>
      </c>
      <c r="J39" s="177">
        <f t="shared" ref="J39:J51" si="9">IFERROR(H39/C39-1,"-")</f>
        <v>0.13138201848451647</v>
      </c>
      <c r="K39" s="177">
        <f>H39/H39</f>
        <v>1</v>
      </c>
    </row>
    <row r="40" spans="2:11" x14ac:dyDescent="0.25">
      <c r="B40" s="157" t="s">
        <v>97</v>
      </c>
      <c r="C40" s="158">
        <v>11594</v>
      </c>
      <c r="D40" s="158">
        <v>8278</v>
      </c>
      <c r="E40" s="158">
        <v>8315</v>
      </c>
      <c r="F40" s="158">
        <v>10513</v>
      </c>
      <c r="G40" s="158">
        <v>10987</v>
      </c>
      <c r="H40" s="158">
        <v>10782</v>
      </c>
      <c r="I40" s="159">
        <f t="shared" si="8"/>
        <v>-1.8658414489851616E-2</v>
      </c>
      <c r="J40" s="160">
        <f t="shared" si="9"/>
        <v>-7.0036225633948623E-2</v>
      </c>
      <c r="K40" s="159">
        <f>H40/H39</f>
        <v>7.3520988462482617E-2</v>
      </c>
    </row>
    <row r="41" spans="2:11" x14ac:dyDescent="0.25">
      <c r="B41" s="162" t="s">
        <v>103</v>
      </c>
      <c r="C41" s="163">
        <v>4940</v>
      </c>
      <c r="D41" s="163">
        <v>4548</v>
      </c>
      <c r="E41" s="163">
        <v>3017</v>
      </c>
      <c r="F41" s="163">
        <v>3332</v>
      </c>
      <c r="G41" s="163">
        <v>4846</v>
      </c>
      <c r="H41" s="163">
        <v>4334</v>
      </c>
      <c r="I41" s="164">
        <f t="shared" si="8"/>
        <v>-0.10565414775072224</v>
      </c>
      <c r="J41" s="165">
        <f t="shared" si="9"/>
        <v>-0.12267206477732795</v>
      </c>
      <c r="K41" s="164">
        <f>H41/H39</f>
        <v>2.9552955295529554E-2</v>
      </c>
    </row>
    <row r="42" spans="2:11" x14ac:dyDescent="0.25">
      <c r="B42" s="162" t="s">
        <v>100</v>
      </c>
      <c r="C42" s="163">
        <v>6654</v>
      </c>
      <c r="D42" s="163">
        <v>3730</v>
      </c>
      <c r="E42" s="163">
        <v>5298</v>
      </c>
      <c r="F42" s="163">
        <v>7181</v>
      </c>
      <c r="G42" s="163">
        <v>6141</v>
      </c>
      <c r="H42" s="163">
        <v>6448</v>
      </c>
      <c r="I42" s="164">
        <f t="shared" si="8"/>
        <v>4.9991858003582523E-2</v>
      </c>
      <c r="J42" s="165">
        <f t="shared" si="9"/>
        <v>-3.0958821761346567E-2</v>
      </c>
      <c r="K42" s="164">
        <f>H42/H39</f>
        <v>4.3968033166953059E-2</v>
      </c>
    </row>
    <row r="43" spans="2:11" x14ac:dyDescent="0.25">
      <c r="B43" s="157" t="s">
        <v>107</v>
      </c>
      <c r="C43" s="158">
        <v>118028</v>
      </c>
      <c r="D43" s="158">
        <v>15624</v>
      </c>
      <c r="E43" s="158">
        <v>93872</v>
      </c>
      <c r="F43" s="158">
        <v>122949</v>
      </c>
      <c r="G43" s="158">
        <v>131072</v>
      </c>
      <c r="H43" s="158">
        <v>135870</v>
      </c>
      <c r="I43" s="159">
        <f t="shared" si="8"/>
        <v>3.66058349609375E-2</v>
      </c>
      <c r="J43" s="160">
        <f t="shared" si="9"/>
        <v>0.15116751957162711</v>
      </c>
      <c r="K43" s="159">
        <f>H43/H39</f>
        <v>0.92647901153751744</v>
      </c>
    </row>
    <row r="44" spans="2:11" x14ac:dyDescent="0.25">
      <c r="B44" s="162" t="s">
        <v>110</v>
      </c>
      <c r="C44" s="163">
        <v>65325</v>
      </c>
      <c r="D44" s="163">
        <v>7316</v>
      </c>
      <c r="E44" s="163">
        <v>43972</v>
      </c>
      <c r="F44" s="163">
        <v>68112</v>
      </c>
      <c r="G44" s="163">
        <v>71602</v>
      </c>
      <c r="H44" s="163">
        <v>74208</v>
      </c>
      <c r="I44" s="164">
        <f t="shared" si="8"/>
        <v>3.6395631406944018E-2</v>
      </c>
      <c r="J44" s="165">
        <f t="shared" si="9"/>
        <v>0.13598163030998855</v>
      </c>
      <c r="K44" s="164">
        <f>H44/H39</f>
        <v>0.50601423778741506</v>
      </c>
    </row>
    <row r="45" spans="2:11" x14ac:dyDescent="0.25">
      <c r="B45" s="162" t="s">
        <v>113</v>
      </c>
      <c r="C45" s="163">
        <v>5279</v>
      </c>
      <c r="D45" s="163">
        <v>363</v>
      </c>
      <c r="E45" s="163">
        <v>4578</v>
      </c>
      <c r="F45" s="163">
        <v>3797</v>
      </c>
      <c r="G45" s="163">
        <v>4582</v>
      </c>
      <c r="H45" s="163">
        <v>4857</v>
      </c>
      <c r="I45" s="164">
        <f t="shared" si="8"/>
        <v>6.001745962461813E-2</v>
      </c>
      <c r="J45" s="165">
        <f t="shared" si="9"/>
        <v>-7.9939382458799058E-2</v>
      </c>
      <c r="K45" s="164">
        <f>H45/H39</f>
        <v>3.3119221013010389E-2</v>
      </c>
    </row>
    <row r="46" spans="2:11" x14ac:dyDescent="0.25">
      <c r="B46" s="162" t="s">
        <v>116</v>
      </c>
      <c r="C46" s="163">
        <v>2300</v>
      </c>
      <c r="D46" s="163">
        <v>1434</v>
      </c>
      <c r="E46" s="163">
        <v>2859</v>
      </c>
      <c r="F46" s="163">
        <v>3111</v>
      </c>
      <c r="G46" s="163">
        <v>3425</v>
      </c>
      <c r="H46" s="163">
        <v>3183</v>
      </c>
      <c r="I46" s="164">
        <f t="shared" si="8"/>
        <v>-7.0656934306569386E-2</v>
      </c>
      <c r="J46" s="165">
        <f t="shared" si="9"/>
        <v>0.38391304347826094</v>
      </c>
      <c r="K46" s="164">
        <f>H46/H39</f>
        <v>2.1704443171589885E-2</v>
      </c>
    </row>
    <row r="47" spans="2:11" x14ac:dyDescent="0.25">
      <c r="B47" s="162" t="s">
        <v>123</v>
      </c>
      <c r="C47" s="163">
        <v>5538</v>
      </c>
      <c r="D47" s="163">
        <v>300</v>
      </c>
      <c r="E47" s="163">
        <v>7622</v>
      </c>
      <c r="F47" s="163">
        <v>5171</v>
      </c>
      <c r="G47" s="163">
        <v>6460</v>
      </c>
      <c r="H47" s="163">
        <v>7247</v>
      </c>
      <c r="I47" s="164">
        <f t="shared" si="8"/>
        <v>0.12182662538699685</v>
      </c>
      <c r="J47" s="165">
        <f t="shared" si="9"/>
        <v>0.30859516070783677</v>
      </c>
      <c r="K47" s="164">
        <f>H47/H39</f>
        <v>4.9416305266890323E-2</v>
      </c>
    </row>
    <row r="48" spans="2:11" x14ac:dyDescent="0.25">
      <c r="B48" s="162" t="s">
        <v>119</v>
      </c>
      <c r="C48" s="163">
        <v>4373</v>
      </c>
      <c r="D48" s="163">
        <v>1327</v>
      </c>
      <c r="E48" s="163">
        <v>5467</v>
      </c>
      <c r="F48" s="163">
        <v>4578</v>
      </c>
      <c r="G48" s="163">
        <v>5249</v>
      </c>
      <c r="H48" s="163">
        <v>4872</v>
      </c>
      <c r="I48" s="164">
        <f t="shared" si="8"/>
        <v>-7.1823204419889541E-2</v>
      </c>
      <c r="J48" s="165">
        <f t="shared" si="9"/>
        <v>0.11410930711182266</v>
      </c>
      <c r="K48" s="164">
        <f>H48/H39</f>
        <v>3.3221503968578675E-2</v>
      </c>
    </row>
    <row r="49" spans="2:11" x14ac:dyDescent="0.25">
      <c r="B49" s="162" t="s">
        <v>128</v>
      </c>
      <c r="C49" s="163">
        <v>2034</v>
      </c>
      <c r="D49" s="163">
        <v>34</v>
      </c>
      <c r="E49" s="163">
        <v>2522</v>
      </c>
      <c r="F49" s="163">
        <v>2265</v>
      </c>
      <c r="G49" s="163">
        <v>2162</v>
      </c>
      <c r="H49" s="163">
        <v>1727</v>
      </c>
      <c r="I49" s="164">
        <f t="shared" si="8"/>
        <v>-0.20120259019426456</v>
      </c>
      <c r="J49" s="165">
        <f t="shared" si="9"/>
        <v>-0.15093411996066863</v>
      </c>
      <c r="K49" s="164">
        <f>H49/H39</f>
        <v>1.1776177617761776E-2</v>
      </c>
    </row>
    <row r="50" spans="2:11" x14ac:dyDescent="0.25">
      <c r="B50" s="162" t="s">
        <v>131</v>
      </c>
      <c r="C50" s="163">
        <v>4008</v>
      </c>
      <c r="D50" s="163">
        <v>360</v>
      </c>
      <c r="E50" s="163">
        <v>1740</v>
      </c>
      <c r="F50" s="163">
        <v>2301</v>
      </c>
      <c r="G50" s="163">
        <v>2651</v>
      </c>
      <c r="H50" s="163">
        <v>2162</v>
      </c>
      <c r="I50" s="164">
        <f t="shared" si="8"/>
        <v>-0.18445869483213884</v>
      </c>
      <c r="J50" s="165">
        <f t="shared" si="9"/>
        <v>-0.46057884231536927</v>
      </c>
      <c r="K50" s="164">
        <f>H50/H39</f>
        <v>1.4742383329242015E-2</v>
      </c>
    </row>
    <row r="51" spans="2:11" x14ac:dyDescent="0.25">
      <c r="B51" s="168" t="s">
        <v>145</v>
      </c>
      <c r="C51" s="169">
        <f t="shared" ref="C51:H51" si="10">C43-SUM(C44:C50)</f>
        <v>29171</v>
      </c>
      <c r="D51" s="169">
        <f t="shared" si="10"/>
        <v>4490</v>
      </c>
      <c r="E51" s="169">
        <f t="shared" si="10"/>
        <v>25112</v>
      </c>
      <c r="F51" s="169">
        <f t="shared" si="10"/>
        <v>33614</v>
      </c>
      <c r="G51" s="169">
        <f t="shared" si="10"/>
        <v>34941</v>
      </c>
      <c r="H51" s="169">
        <f t="shared" si="10"/>
        <v>37614</v>
      </c>
      <c r="I51" s="170">
        <f t="shared" si="8"/>
        <v>7.6500386365587758E-2</v>
      </c>
      <c r="J51" s="171">
        <f t="shared" si="9"/>
        <v>0.28943128449487499</v>
      </c>
      <c r="K51" s="170">
        <f>H51/H39</f>
        <v>0.25648473938302924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4013</v>
      </c>
      <c r="D53" s="176">
        <v>298</v>
      </c>
      <c r="E53" s="176">
        <v>3543</v>
      </c>
      <c r="F53" s="176">
        <v>3705</v>
      </c>
      <c r="G53" s="176">
        <v>4644</v>
      </c>
      <c r="H53" s="176">
        <v>4440</v>
      </c>
      <c r="I53" s="177">
        <f t="shared" ref="I53:I65" si="11">IFERROR(H53/G53-1,"-")</f>
        <v>-4.3927648578811374E-2</v>
      </c>
      <c r="J53" s="177">
        <f t="shared" ref="J53:J65" si="12">IFERROR(H53/C53-1,"-")</f>
        <v>0.10640418639421889</v>
      </c>
      <c r="K53" s="177">
        <f>H53/H53</f>
        <v>1</v>
      </c>
    </row>
    <row r="54" spans="2:11" x14ac:dyDescent="0.25">
      <c r="B54" s="157" t="s">
        <v>97</v>
      </c>
      <c r="C54" s="158">
        <v>920</v>
      </c>
      <c r="D54" s="158">
        <v>124</v>
      </c>
      <c r="E54" s="158">
        <v>655</v>
      </c>
      <c r="F54" s="158">
        <v>662</v>
      </c>
      <c r="G54" s="158">
        <v>1117</v>
      </c>
      <c r="H54" s="158">
        <v>1125</v>
      </c>
      <c r="I54" s="159">
        <f t="shared" si="11"/>
        <v>7.1620411817368002E-3</v>
      </c>
      <c r="J54" s="160">
        <f t="shared" si="12"/>
        <v>0.22282608695652173</v>
      </c>
      <c r="K54" s="159">
        <f>H54/H53</f>
        <v>0.2533783783783784</v>
      </c>
    </row>
    <row r="55" spans="2:11" x14ac:dyDescent="0.25">
      <c r="B55" s="162" t="s">
        <v>103</v>
      </c>
      <c r="C55" s="163">
        <v>311</v>
      </c>
      <c r="D55" s="163">
        <v>98</v>
      </c>
      <c r="E55" s="163">
        <v>347</v>
      </c>
      <c r="F55" s="163">
        <v>406</v>
      </c>
      <c r="G55" s="163">
        <v>649</v>
      </c>
      <c r="H55" s="163">
        <v>804</v>
      </c>
      <c r="I55" s="164">
        <f t="shared" si="11"/>
        <v>0.23882896764252703</v>
      </c>
      <c r="J55" s="165">
        <f t="shared" si="12"/>
        <v>1.585209003215434</v>
      </c>
      <c r="K55" s="164">
        <f>H55/H53</f>
        <v>0.18108108108108109</v>
      </c>
    </row>
    <row r="56" spans="2:11" x14ac:dyDescent="0.25">
      <c r="B56" s="162" t="s">
        <v>100</v>
      </c>
      <c r="C56" s="163">
        <v>609</v>
      </c>
      <c r="D56" s="163">
        <v>26</v>
      </c>
      <c r="E56" s="163">
        <v>308</v>
      </c>
      <c r="F56" s="163">
        <v>256</v>
      </c>
      <c r="G56" s="163">
        <v>468</v>
      </c>
      <c r="H56" s="163">
        <v>321</v>
      </c>
      <c r="I56" s="164">
        <f t="shared" si="11"/>
        <v>-0.3141025641025641</v>
      </c>
      <c r="J56" s="165">
        <f t="shared" si="12"/>
        <v>-0.47290640394088668</v>
      </c>
      <c r="K56" s="164">
        <f>H56/H53</f>
        <v>7.2297297297297294E-2</v>
      </c>
    </row>
    <row r="57" spans="2:11" x14ac:dyDescent="0.25">
      <c r="B57" s="157" t="s">
        <v>107</v>
      </c>
      <c r="C57" s="158">
        <v>3093</v>
      </c>
      <c r="D57" s="158">
        <v>174</v>
      </c>
      <c r="E57" s="158">
        <v>2888</v>
      </c>
      <c r="F57" s="158">
        <v>3043</v>
      </c>
      <c r="G57" s="158">
        <v>3527</v>
      </c>
      <c r="H57" s="158">
        <v>3315</v>
      </c>
      <c r="I57" s="159">
        <f t="shared" si="11"/>
        <v>-6.0107740289197631E-2</v>
      </c>
      <c r="J57" s="160">
        <f t="shared" si="12"/>
        <v>7.1774975751697445E-2</v>
      </c>
      <c r="K57" s="159">
        <f>H57/H53</f>
        <v>0.7466216216216216</v>
      </c>
    </row>
    <row r="58" spans="2:11" x14ac:dyDescent="0.25">
      <c r="B58" s="162" t="s">
        <v>110</v>
      </c>
      <c r="C58" s="163">
        <v>1023</v>
      </c>
      <c r="D58" s="163">
        <v>23</v>
      </c>
      <c r="E58" s="163">
        <v>887</v>
      </c>
      <c r="F58" s="163">
        <v>1071</v>
      </c>
      <c r="G58" s="163">
        <v>983</v>
      </c>
      <c r="H58" s="163">
        <v>1149</v>
      </c>
      <c r="I58" s="164">
        <f t="shared" si="11"/>
        <v>0.16887080366225837</v>
      </c>
      <c r="J58" s="165">
        <f t="shared" si="12"/>
        <v>0.12316715542521983</v>
      </c>
      <c r="K58" s="164">
        <f>H58/H53</f>
        <v>0.25878378378378381</v>
      </c>
    </row>
    <row r="59" spans="2:11" x14ac:dyDescent="0.25">
      <c r="B59" s="162" t="s">
        <v>113</v>
      </c>
      <c r="C59" s="163">
        <v>971</v>
      </c>
      <c r="D59" s="163">
        <v>52</v>
      </c>
      <c r="E59" s="163">
        <v>814</v>
      </c>
      <c r="F59" s="163">
        <v>608</v>
      </c>
      <c r="G59" s="163">
        <v>740</v>
      </c>
      <c r="H59" s="163">
        <v>655</v>
      </c>
      <c r="I59" s="164">
        <f t="shared" si="11"/>
        <v>-0.11486486486486491</v>
      </c>
      <c r="J59" s="165">
        <f t="shared" si="12"/>
        <v>-0.32543769309989701</v>
      </c>
      <c r="K59" s="164">
        <f>H59/H53</f>
        <v>0.14752252252252251</v>
      </c>
    </row>
    <row r="60" spans="2:11" x14ac:dyDescent="0.25">
      <c r="B60" s="162" t="s">
        <v>116</v>
      </c>
      <c r="C60" s="163">
        <v>105</v>
      </c>
      <c r="D60" s="163">
        <v>8</v>
      </c>
      <c r="E60" s="163">
        <v>355</v>
      </c>
      <c r="F60" s="163">
        <v>306</v>
      </c>
      <c r="G60" s="163">
        <v>297</v>
      </c>
      <c r="H60" s="163">
        <v>274</v>
      </c>
      <c r="I60" s="164">
        <f t="shared" si="11"/>
        <v>-7.7441077441077422E-2</v>
      </c>
      <c r="J60" s="165">
        <f t="shared" si="12"/>
        <v>1.6095238095238096</v>
      </c>
      <c r="K60" s="164">
        <f>H60/H53</f>
        <v>6.1711711711711713E-2</v>
      </c>
    </row>
    <row r="61" spans="2:11" x14ac:dyDescent="0.25">
      <c r="B61" s="162" t="s">
        <v>123</v>
      </c>
      <c r="C61" s="163">
        <v>61</v>
      </c>
      <c r="D61" s="163">
        <v>4</v>
      </c>
      <c r="E61" s="163">
        <v>61</v>
      </c>
      <c r="F61" s="163">
        <v>118</v>
      </c>
      <c r="G61" s="163">
        <v>144</v>
      </c>
      <c r="H61" s="163">
        <v>110</v>
      </c>
      <c r="I61" s="164">
        <f t="shared" si="11"/>
        <v>-0.23611111111111116</v>
      </c>
      <c r="J61" s="165">
        <f t="shared" si="12"/>
        <v>0.80327868852459017</v>
      </c>
      <c r="K61" s="164">
        <f>H61/H53</f>
        <v>2.4774774774774775E-2</v>
      </c>
    </row>
    <row r="62" spans="2:11" x14ac:dyDescent="0.25">
      <c r="B62" s="162" t="s">
        <v>119</v>
      </c>
      <c r="C62" s="163">
        <v>44</v>
      </c>
      <c r="D62" s="163">
        <v>4</v>
      </c>
      <c r="E62" s="163">
        <v>73</v>
      </c>
      <c r="F62" s="163">
        <v>14</v>
      </c>
      <c r="G62" s="163">
        <v>75</v>
      </c>
      <c r="H62" s="163">
        <v>91</v>
      </c>
      <c r="I62" s="164">
        <f t="shared" si="11"/>
        <v>0.21333333333333337</v>
      </c>
      <c r="J62" s="165">
        <f t="shared" si="12"/>
        <v>1.0681818181818183</v>
      </c>
      <c r="K62" s="164">
        <f>H62/H53</f>
        <v>2.0495495495495494E-2</v>
      </c>
    </row>
    <row r="63" spans="2:11" x14ac:dyDescent="0.25">
      <c r="B63" s="162" t="s">
        <v>128</v>
      </c>
      <c r="C63" s="163">
        <v>8</v>
      </c>
      <c r="D63" s="163">
        <v>0</v>
      </c>
      <c r="E63" s="163">
        <v>5</v>
      </c>
      <c r="F63" s="163">
        <v>8</v>
      </c>
      <c r="G63" s="163">
        <v>17</v>
      </c>
      <c r="H63" s="163">
        <v>4</v>
      </c>
      <c r="I63" s="164">
        <f t="shared" si="11"/>
        <v>-0.76470588235294112</v>
      </c>
      <c r="J63" s="165">
        <f t="shared" si="12"/>
        <v>-0.5</v>
      </c>
      <c r="K63" s="164">
        <f>H63/H53</f>
        <v>9.0090090090090091E-4</v>
      </c>
    </row>
    <row r="64" spans="2:11" x14ac:dyDescent="0.25">
      <c r="B64" s="162" t="s">
        <v>131</v>
      </c>
      <c r="C64" s="163">
        <v>20</v>
      </c>
      <c r="D64" s="163">
        <v>6</v>
      </c>
      <c r="E64" s="163">
        <v>21</v>
      </c>
      <c r="F64" s="163">
        <v>13</v>
      </c>
      <c r="G64" s="163">
        <v>16</v>
      </c>
      <c r="H64" s="163">
        <v>8</v>
      </c>
      <c r="I64" s="164">
        <f t="shared" si="11"/>
        <v>-0.5</v>
      </c>
      <c r="J64" s="165">
        <f t="shared" si="12"/>
        <v>-0.6</v>
      </c>
      <c r="K64" s="164">
        <f>H64/H53</f>
        <v>1.8018018018018018E-3</v>
      </c>
    </row>
    <row r="65" spans="2:11" x14ac:dyDescent="0.25">
      <c r="B65" s="168" t="s">
        <v>145</v>
      </c>
      <c r="C65" s="169">
        <f t="shared" ref="C65:H65" si="13">C57-SUM(C58:C64)</f>
        <v>861</v>
      </c>
      <c r="D65" s="169">
        <f t="shared" si="13"/>
        <v>77</v>
      </c>
      <c r="E65" s="169">
        <f t="shared" si="13"/>
        <v>672</v>
      </c>
      <c r="F65" s="169">
        <f t="shared" si="13"/>
        <v>905</v>
      </c>
      <c r="G65" s="169">
        <f t="shared" si="13"/>
        <v>1255</v>
      </c>
      <c r="H65" s="169">
        <f t="shared" si="13"/>
        <v>1024</v>
      </c>
      <c r="I65" s="170">
        <f t="shared" si="11"/>
        <v>-0.18406374501992029</v>
      </c>
      <c r="J65" s="171">
        <f t="shared" si="12"/>
        <v>0.18931475029036005</v>
      </c>
      <c r="K65" s="170">
        <f>H65/H53</f>
        <v>0.23063063063063063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14352</v>
      </c>
      <c r="D67" s="176">
        <v>4852</v>
      </c>
      <c r="E67" s="176">
        <v>14701</v>
      </c>
      <c r="F67" s="176">
        <v>16163</v>
      </c>
      <c r="G67" s="176">
        <v>19106</v>
      </c>
      <c r="H67" s="176">
        <v>27860</v>
      </c>
      <c r="I67" s="177">
        <f t="shared" ref="I67:I79" si="14">IFERROR(H67/G67-1,"-")</f>
        <v>0.45818067622736303</v>
      </c>
      <c r="J67" s="177">
        <f t="shared" ref="J67:J79" si="15">IFERROR(H67/C67-1,"-")</f>
        <v>0.94119286510590849</v>
      </c>
      <c r="K67" s="177">
        <f>H67/H67</f>
        <v>1</v>
      </c>
    </row>
    <row r="68" spans="2:11" x14ac:dyDescent="0.25">
      <c r="B68" s="157" t="s">
        <v>97</v>
      </c>
      <c r="C68" s="158">
        <v>3812</v>
      </c>
      <c r="D68" s="158">
        <v>3376</v>
      </c>
      <c r="E68" s="158">
        <v>4760</v>
      </c>
      <c r="F68" s="158">
        <v>1317</v>
      </c>
      <c r="G68" s="158">
        <v>1873</v>
      </c>
      <c r="H68" s="158">
        <v>5408</v>
      </c>
      <c r="I68" s="159">
        <f t="shared" si="14"/>
        <v>1.8873465029364658</v>
      </c>
      <c r="J68" s="160">
        <f t="shared" si="15"/>
        <v>0.41867785939139557</v>
      </c>
      <c r="K68" s="159">
        <f>H68/H67</f>
        <v>0.19411342426417802</v>
      </c>
    </row>
    <row r="69" spans="2:11" x14ac:dyDescent="0.25">
      <c r="B69" s="162" t="s">
        <v>103</v>
      </c>
      <c r="C69" s="163">
        <v>2220</v>
      </c>
      <c r="D69" s="163">
        <v>1137</v>
      </c>
      <c r="E69" s="163">
        <v>3722</v>
      </c>
      <c r="F69" s="163">
        <v>339</v>
      </c>
      <c r="G69" s="163">
        <v>132</v>
      </c>
      <c r="H69" s="163">
        <v>3070</v>
      </c>
      <c r="I69" s="164">
        <f t="shared" si="14"/>
        <v>22.257575757575758</v>
      </c>
      <c r="J69" s="165">
        <f t="shared" si="15"/>
        <v>0.38288288288288297</v>
      </c>
      <c r="K69" s="164">
        <f>H69/H67</f>
        <v>0.11019382627422829</v>
      </c>
    </row>
    <row r="70" spans="2:11" x14ac:dyDescent="0.25">
      <c r="B70" s="162" t="s">
        <v>100</v>
      </c>
      <c r="C70" s="163">
        <v>1592</v>
      </c>
      <c r="D70" s="163">
        <v>2239</v>
      </c>
      <c r="E70" s="163">
        <v>1038</v>
      </c>
      <c r="F70" s="163">
        <v>978</v>
      </c>
      <c r="G70" s="163">
        <v>1741</v>
      </c>
      <c r="H70" s="163">
        <v>2338</v>
      </c>
      <c r="I70" s="164">
        <f t="shared" si="14"/>
        <v>0.34290637564618032</v>
      </c>
      <c r="J70" s="165">
        <f t="shared" si="15"/>
        <v>0.46859296482412049</v>
      </c>
      <c r="K70" s="164">
        <f>H70/H67</f>
        <v>8.3919597989949746E-2</v>
      </c>
    </row>
    <row r="71" spans="2:11" x14ac:dyDescent="0.25">
      <c r="B71" s="157" t="s">
        <v>107</v>
      </c>
      <c r="C71" s="158">
        <v>10540</v>
      </c>
      <c r="D71" s="158">
        <v>1476</v>
      </c>
      <c r="E71" s="158">
        <v>9941</v>
      </c>
      <c r="F71" s="158">
        <v>14846</v>
      </c>
      <c r="G71" s="158">
        <v>17233</v>
      </c>
      <c r="H71" s="158">
        <v>22452</v>
      </c>
      <c r="I71" s="159">
        <f t="shared" si="14"/>
        <v>0.30284918470376598</v>
      </c>
      <c r="J71" s="160">
        <f t="shared" si="15"/>
        <v>1.130170777988615</v>
      </c>
      <c r="K71" s="159">
        <f>H71/H67</f>
        <v>0.80588657573582201</v>
      </c>
    </row>
    <row r="72" spans="2:11" x14ac:dyDescent="0.25">
      <c r="B72" s="162" t="s">
        <v>110</v>
      </c>
      <c r="C72" s="163">
        <v>4173</v>
      </c>
      <c r="D72" s="163">
        <v>555</v>
      </c>
      <c r="E72" s="163">
        <v>4955</v>
      </c>
      <c r="F72" s="163">
        <v>6243</v>
      </c>
      <c r="G72" s="163">
        <v>5025</v>
      </c>
      <c r="H72" s="163">
        <v>8352</v>
      </c>
      <c r="I72" s="164">
        <f t="shared" si="14"/>
        <v>0.66208955223880595</v>
      </c>
      <c r="J72" s="165">
        <f t="shared" si="15"/>
        <v>1.0014378145219265</v>
      </c>
      <c r="K72" s="164">
        <f>H72/H67</f>
        <v>0.29978463747307971</v>
      </c>
    </row>
    <row r="73" spans="2:11" x14ac:dyDescent="0.25">
      <c r="B73" s="162" t="s">
        <v>113</v>
      </c>
      <c r="C73" s="163">
        <v>1605</v>
      </c>
      <c r="D73" s="163">
        <v>116</v>
      </c>
      <c r="E73" s="163">
        <v>1083</v>
      </c>
      <c r="F73" s="163">
        <v>445</v>
      </c>
      <c r="G73" s="163">
        <v>879</v>
      </c>
      <c r="H73" s="163">
        <v>1231</v>
      </c>
      <c r="I73" s="164">
        <f t="shared" si="14"/>
        <v>0.40045506257110364</v>
      </c>
      <c r="J73" s="165">
        <f t="shared" si="15"/>
        <v>-0.23302180685358254</v>
      </c>
      <c r="K73" s="164">
        <f>H73/H67</f>
        <v>4.4185211773151468E-2</v>
      </c>
    </row>
    <row r="74" spans="2:11" x14ac:dyDescent="0.25">
      <c r="B74" s="162" t="s">
        <v>116</v>
      </c>
      <c r="C74" s="163">
        <v>1541</v>
      </c>
      <c r="D74" s="163">
        <v>222</v>
      </c>
      <c r="E74" s="163">
        <v>951</v>
      </c>
      <c r="F74" s="163">
        <v>3483</v>
      </c>
      <c r="G74" s="163">
        <v>4362</v>
      </c>
      <c r="H74" s="163">
        <v>4324</v>
      </c>
      <c r="I74" s="164">
        <f t="shared" si="14"/>
        <v>-8.7116001834021128E-3</v>
      </c>
      <c r="J74" s="165">
        <f t="shared" si="15"/>
        <v>1.8059701492537314</v>
      </c>
      <c r="K74" s="164">
        <f>H74/H67</f>
        <v>0.1552045944005743</v>
      </c>
    </row>
    <row r="75" spans="2:11" x14ac:dyDescent="0.25">
      <c r="B75" s="162" t="s">
        <v>123</v>
      </c>
      <c r="C75" s="163">
        <v>176</v>
      </c>
      <c r="D75" s="163">
        <v>9</v>
      </c>
      <c r="E75" s="163">
        <v>1092</v>
      </c>
      <c r="F75" s="163">
        <v>280</v>
      </c>
      <c r="G75" s="163">
        <v>418</v>
      </c>
      <c r="H75" s="163">
        <v>1121</v>
      </c>
      <c r="I75" s="164">
        <f t="shared" si="14"/>
        <v>1.6818181818181817</v>
      </c>
      <c r="J75" s="165">
        <f t="shared" si="15"/>
        <v>5.3693181818181817</v>
      </c>
      <c r="K75" s="164">
        <f>H75/H67</f>
        <v>4.0236898779612347E-2</v>
      </c>
    </row>
    <row r="76" spans="2:11" x14ac:dyDescent="0.25">
      <c r="B76" s="162" t="s">
        <v>119</v>
      </c>
      <c r="C76" s="163">
        <v>268</v>
      </c>
      <c r="D76" s="163">
        <v>149</v>
      </c>
      <c r="E76" s="163">
        <v>267</v>
      </c>
      <c r="F76" s="163">
        <v>213</v>
      </c>
      <c r="G76" s="163">
        <v>304</v>
      </c>
      <c r="H76" s="163">
        <v>590</v>
      </c>
      <c r="I76" s="164">
        <f t="shared" si="14"/>
        <v>0.94078947368421062</v>
      </c>
      <c r="J76" s="165">
        <f t="shared" si="15"/>
        <v>1.2014925373134329</v>
      </c>
      <c r="K76" s="164">
        <f>H76/H67</f>
        <v>2.1177315147164394E-2</v>
      </c>
    </row>
    <row r="77" spans="2:11" x14ac:dyDescent="0.25">
      <c r="B77" s="162" t="s">
        <v>128</v>
      </c>
      <c r="C77" s="163">
        <v>360</v>
      </c>
      <c r="D77" s="163">
        <v>2</v>
      </c>
      <c r="E77" s="163">
        <v>110</v>
      </c>
      <c r="F77" s="163">
        <v>352</v>
      </c>
      <c r="G77" s="163">
        <v>284</v>
      </c>
      <c r="H77" s="163">
        <v>256</v>
      </c>
      <c r="I77" s="164">
        <f t="shared" si="14"/>
        <v>-9.8591549295774628E-2</v>
      </c>
      <c r="J77" s="165">
        <f t="shared" si="15"/>
        <v>-0.28888888888888886</v>
      </c>
      <c r="K77" s="164">
        <f>H77/H67</f>
        <v>9.1888011486001443E-3</v>
      </c>
    </row>
    <row r="78" spans="2:11" x14ac:dyDescent="0.25">
      <c r="B78" s="162" t="s">
        <v>131</v>
      </c>
      <c r="C78" s="163">
        <v>292</v>
      </c>
      <c r="D78" s="163">
        <v>77</v>
      </c>
      <c r="E78" s="163">
        <v>55</v>
      </c>
      <c r="F78" s="163">
        <v>48</v>
      </c>
      <c r="G78" s="163">
        <v>95</v>
      </c>
      <c r="H78" s="163">
        <v>150</v>
      </c>
      <c r="I78" s="164">
        <f t="shared" si="14"/>
        <v>0.57894736842105265</v>
      </c>
      <c r="J78" s="165">
        <f t="shared" si="15"/>
        <v>-0.48630136986301364</v>
      </c>
      <c r="K78" s="164">
        <f>H78/H67</f>
        <v>5.3840631730078968E-3</v>
      </c>
    </row>
    <row r="79" spans="2:11" x14ac:dyDescent="0.25">
      <c r="B79" s="168" t="s">
        <v>145</v>
      </c>
      <c r="C79" s="169">
        <f t="shared" ref="C79:H79" si="16">C71-SUM(C72:C78)</f>
        <v>2125</v>
      </c>
      <c r="D79" s="169">
        <f t="shared" si="16"/>
        <v>346</v>
      </c>
      <c r="E79" s="169">
        <f t="shared" si="16"/>
        <v>1428</v>
      </c>
      <c r="F79" s="169">
        <f t="shared" si="16"/>
        <v>3782</v>
      </c>
      <c r="G79" s="169">
        <f t="shared" si="16"/>
        <v>5866</v>
      </c>
      <c r="H79" s="169">
        <f t="shared" si="16"/>
        <v>6428</v>
      </c>
      <c r="I79" s="170">
        <f t="shared" si="14"/>
        <v>9.5806341629730563E-2</v>
      </c>
      <c r="J79" s="171">
        <f t="shared" si="15"/>
        <v>2.024941176470588</v>
      </c>
      <c r="K79" s="170">
        <f>H79/H67</f>
        <v>0.23072505384063172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77618</v>
      </c>
      <c r="D81" s="176">
        <v>15991</v>
      </c>
      <c r="E81" s="176">
        <v>58767</v>
      </c>
      <c r="F81" s="176">
        <v>73725</v>
      </c>
      <c r="G81" s="176">
        <v>81280</v>
      </c>
      <c r="H81" s="176">
        <v>93990</v>
      </c>
      <c r="I81" s="177">
        <f t="shared" ref="I81:I93" si="17">IFERROR(H81/G81-1,"-")</f>
        <v>0.15637303149606296</v>
      </c>
      <c r="J81" s="177">
        <f t="shared" ref="J81:J93" si="18">IFERROR(H81/C81-1,"-")</f>
        <v>0.21093045427606993</v>
      </c>
      <c r="K81" s="177">
        <f>H81/H81</f>
        <v>1</v>
      </c>
    </row>
    <row r="82" spans="2:11" x14ac:dyDescent="0.25">
      <c r="B82" s="157" t="s">
        <v>97</v>
      </c>
      <c r="C82" s="158">
        <v>31422</v>
      </c>
      <c r="D82" s="158">
        <v>11519</v>
      </c>
      <c r="E82" s="158">
        <v>26313</v>
      </c>
      <c r="F82" s="158">
        <v>33919</v>
      </c>
      <c r="G82" s="158">
        <v>29650</v>
      </c>
      <c r="H82" s="158">
        <v>33511</v>
      </c>
      <c r="I82" s="159">
        <f t="shared" si="17"/>
        <v>0.13021922428330512</v>
      </c>
      <c r="J82" s="160">
        <f t="shared" si="18"/>
        <v>6.6482082617274507E-2</v>
      </c>
      <c r="K82" s="159">
        <f>H82/H81</f>
        <v>0.35653792956697522</v>
      </c>
    </row>
    <row r="83" spans="2:11" x14ac:dyDescent="0.25">
      <c r="B83" s="162" t="s">
        <v>103</v>
      </c>
      <c r="C83" s="163">
        <v>6626</v>
      </c>
      <c r="D83" s="163">
        <v>4533</v>
      </c>
      <c r="E83" s="163">
        <v>10331</v>
      </c>
      <c r="F83" s="163">
        <v>11235</v>
      </c>
      <c r="G83" s="163">
        <v>6821</v>
      </c>
      <c r="H83" s="163">
        <v>8344</v>
      </c>
      <c r="I83" s="164">
        <f t="shared" si="17"/>
        <v>0.22328104383521485</v>
      </c>
      <c r="J83" s="165">
        <f t="shared" si="18"/>
        <v>0.25928161786900095</v>
      </c>
      <c r="K83" s="164">
        <f>H83/H81</f>
        <v>8.8775401638472182E-2</v>
      </c>
    </row>
    <row r="84" spans="2:11" x14ac:dyDescent="0.25">
      <c r="B84" s="162" t="s">
        <v>100</v>
      </c>
      <c r="C84" s="163">
        <v>24796</v>
      </c>
      <c r="D84" s="163">
        <v>6986</v>
      </c>
      <c r="E84" s="163">
        <v>15982</v>
      </c>
      <c r="F84" s="163">
        <v>22684</v>
      </c>
      <c r="G84" s="163">
        <v>22829</v>
      </c>
      <c r="H84" s="163">
        <v>25167</v>
      </c>
      <c r="I84" s="164">
        <f t="shared" si="17"/>
        <v>0.10241359674098738</v>
      </c>
      <c r="J84" s="165">
        <f t="shared" si="18"/>
        <v>1.4962090659783822E-2</v>
      </c>
      <c r="K84" s="164">
        <f>H84/H81</f>
        <v>0.26776252792850302</v>
      </c>
    </row>
    <row r="85" spans="2:11" x14ac:dyDescent="0.25">
      <c r="B85" s="157" t="s">
        <v>107</v>
      </c>
      <c r="C85" s="158">
        <v>46196</v>
      </c>
      <c r="D85" s="158">
        <v>4472</v>
      </c>
      <c r="E85" s="158">
        <v>32454</v>
      </c>
      <c r="F85" s="158">
        <v>39806</v>
      </c>
      <c r="G85" s="158">
        <v>51630</v>
      </c>
      <c r="H85" s="158">
        <v>60479</v>
      </c>
      <c r="I85" s="159">
        <f t="shared" si="17"/>
        <v>0.1713926012008522</v>
      </c>
      <c r="J85" s="160">
        <f t="shared" si="18"/>
        <v>0.30918261321326512</v>
      </c>
      <c r="K85" s="159">
        <f>H85/H81</f>
        <v>0.64346207043302484</v>
      </c>
    </row>
    <row r="86" spans="2:11" x14ac:dyDescent="0.25">
      <c r="B86" s="162" t="s">
        <v>110</v>
      </c>
      <c r="C86" s="163">
        <v>8071</v>
      </c>
      <c r="D86" s="163">
        <v>746</v>
      </c>
      <c r="E86" s="163">
        <v>4595</v>
      </c>
      <c r="F86" s="163">
        <v>8377</v>
      </c>
      <c r="G86" s="163">
        <v>11393</v>
      </c>
      <c r="H86" s="163">
        <v>12978</v>
      </c>
      <c r="I86" s="164">
        <f t="shared" si="17"/>
        <v>0.13912051259545333</v>
      </c>
      <c r="J86" s="165">
        <f t="shared" si="18"/>
        <v>0.60797918473547274</v>
      </c>
      <c r="K86" s="164">
        <f>H86/H81</f>
        <v>0.13807851899138207</v>
      </c>
    </row>
    <row r="87" spans="2:11" x14ac:dyDescent="0.25">
      <c r="B87" s="162" t="s">
        <v>113</v>
      </c>
      <c r="C87" s="163">
        <v>16236</v>
      </c>
      <c r="D87" s="163">
        <v>421</v>
      </c>
      <c r="E87" s="163">
        <v>11137</v>
      </c>
      <c r="F87" s="163">
        <v>11583</v>
      </c>
      <c r="G87" s="163">
        <v>13286</v>
      </c>
      <c r="H87" s="163">
        <v>16010</v>
      </c>
      <c r="I87" s="164">
        <f t="shared" si="17"/>
        <v>0.20502784886346537</v>
      </c>
      <c r="J87" s="165">
        <f t="shared" si="18"/>
        <v>-1.3919684651391928E-2</v>
      </c>
      <c r="K87" s="164">
        <f>H87/H81</f>
        <v>0.17033726992233217</v>
      </c>
    </row>
    <row r="88" spans="2:11" x14ac:dyDescent="0.25">
      <c r="B88" s="162" t="s">
        <v>116</v>
      </c>
      <c r="C88" s="163">
        <v>3045</v>
      </c>
      <c r="D88" s="163">
        <v>904</v>
      </c>
      <c r="E88" s="163">
        <v>3193</v>
      </c>
      <c r="F88" s="163">
        <v>3143</v>
      </c>
      <c r="G88" s="163">
        <v>5624</v>
      </c>
      <c r="H88" s="163">
        <v>6818</v>
      </c>
      <c r="I88" s="164">
        <f t="shared" si="17"/>
        <v>0.21230440967283082</v>
      </c>
      <c r="J88" s="165">
        <f t="shared" si="18"/>
        <v>1.2390804597701148</v>
      </c>
      <c r="K88" s="164">
        <f>H88/H81</f>
        <v>7.2539631875731467E-2</v>
      </c>
    </row>
    <row r="89" spans="2:11" x14ac:dyDescent="0.25">
      <c r="B89" s="162" t="s">
        <v>123</v>
      </c>
      <c r="C89" s="163">
        <v>852</v>
      </c>
      <c r="D89" s="163">
        <v>53</v>
      </c>
      <c r="E89" s="163">
        <v>1259</v>
      </c>
      <c r="F89" s="163">
        <v>1106</v>
      </c>
      <c r="G89" s="163">
        <v>1670</v>
      </c>
      <c r="H89" s="163">
        <v>2507</v>
      </c>
      <c r="I89" s="164">
        <f t="shared" si="17"/>
        <v>0.50119760479041919</v>
      </c>
      <c r="J89" s="165">
        <f t="shared" si="18"/>
        <v>1.942488262910798</v>
      </c>
      <c r="K89" s="164">
        <f>H89/H81</f>
        <v>2.6673050324502606E-2</v>
      </c>
    </row>
    <row r="90" spans="2:11" x14ac:dyDescent="0.25">
      <c r="B90" s="162" t="s">
        <v>119</v>
      </c>
      <c r="C90" s="163">
        <v>505</v>
      </c>
      <c r="D90" s="163">
        <v>205</v>
      </c>
      <c r="E90" s="163">
        <v>1067</v>
      </c>
      <c r="F90" s="163">
        <v>498</v>
      </c>
      <c r="G90" s="163">
        <v>809</v>
      </c>
      <c r="H90" s="163">
        <v>1014</v>
      </c>
      <c r="I90" s="164">
        <f t="shared" si="17"/>
        <v>0.25339925834363419</v>
      </c>
      <c r="J90" s="165">
        <f t="shared" si="18"/>
        <v>1.0079207920792079</v>
      </c>
      <c r="K90" s="164">
        <f>H90/H81</f>
        <v>1.0788381742738589E-2</v>
      </c>
    </row>
    <row r="91" spans="2:11" x14ac:dyDescent="0.25">
      <c r="B91" s="162" t="s">
        <v>128</v>
      </c>
      <c r="C91" s="163">
        <v>786</v>
      </c>
      <c r="D91" s="163">
        <v>7</v>
      </c>
      <c r="E91" s="163">
        <v>491</v>
      </c>
      <c r="F91" s="163">
        <v>960</v>
      </c>
      <c r="G91" s="163">
        <v>719</v>
      </c>
      <c r="H91" s="163">
        <v>675</v>
      </c>
      <c r="I91" s="164">
        <f t="shared" si="17"/>
        <v>-6.1196105702364445E-2</v>
      </c>
      <c r="J91" s="165">
        <f t="shared" si="18"/>
        <v>-0.14122137404580148</v>
      </c>
      <c r="K91" s="164">
        <f>H91/H81</f>
        <v>7.1816150654324925E-3</v>
      </c>
    </row>
    <row r="92" spans="2:11" x14ac:dyDescent="0.25">
      <c r="B92" s="162" t="s">
        <v>131</v>
      </c>
      <c r="C92" s="163">
        <v>1449</v>
      </c>
      <c r="D92" s="163">
        <v>50</v>
      </c>
      <c r="E92" s="163">
        <v>358</v>
      </c>
      <c r="F92" s="163">
        <v>978</v>
      </c>
      <c r="G92" s="163">
        <v>878</v>
      </c>
      <c r="H92" s="163">
        <v>644</v>
      </c>
      <c r="I92" s="164">
        <f t="shared" si="17"/>
        <v>-0.26651480637813207</v>
      </c>
      <c r="J92" s="165">
        <f t="shared" si="18"/>
        <v>-0.55555555555555558</v>
      </c>
      <c r="K92" s="164">
        <f>H92/H81</f>
        <v>6.8517927439089264E-3</v>
      </c>
    </row>
    <row r="93" spans="2:11" x14ac:dyDescent="0.25">
      <c r="B93" s="168" t="s">
        <v>145</v>
      </c>
      <c r="C93" s="169">
        <f t="shared" ref="C93:H93" si="19">C85-SUM(C86:C92)</f>
        <v>15252</v>
      </c>
      <c r="D93" s="169">
        <f t="shared" si="19"/>
        <v>2086</v>
      </c>
      <c r="E93" s="169">
        <f t="shared" si="19"/>
        <v>10354</v>
      </c>
      <c r="F93" s="169">
        <f t="shared" si="19"/>
        <v>13161</v>
      </c>
      <c r="G93" s="169">
        <f t="shared" si="19"/>
        <v>17251</v>
      </c>
      <c r="H93" s="169">
        <f t="shared" si="19"/>
        <v>19833</v>
      </c>
      <c r="I93" s="170">
        <f t="shared" si="17"/>
        <v>0.14967248275462297</v>
      </c>
      <c r="J93" s="171">
        <f t="shared" si="18"/>
        <v>0.30035405192761599</v>
      </c>
      <c r="K93" s="170">
        <f>H93/H81</f>
        <v>0.21101180976699649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4820</v>
      </c>
      <c r="D95" s="176">
        <v>1810</v>
      </c>
      <c r="E95" s="176">
        <v>3518</v>
      </c>
      <c r="F95" s="176">
        <v>4228</v>
      </c>
      <c r="G95" s="176">
        <v>4556</v>
      </c>
      <c r="H95" s="176">
        <v>5166</v>
      </c>
      <c r="I95" s="177">
        <f t="shared" ref="I95:I107" si="20">IFERROR(H95/G95-1,"-")</f>
        <v>0.13388937664618084</v>
      </c>
      <c r="J95" s="177">
        <f t="shared" ref="J95:J107" si="21">IFERROR(H95/C95-1,"-")</f>
        <v>7.1784232365145195E-2</v>
      </c>
      <c r="K95" s="177">
        <f>H95/H95</f>
        <v>1</v>
      </c>
    </row>
    <row r="96" spans="2:11" x14ac:dyDescent="0.25">
      <c r="B96" s="157" t="s">
        <v>97</v>
      </c>
      <c r="C96" s="158">
        <v>3230</v>
      </c>
      <c r="D96" s="158">
        <v>1384</v>
      </c>
      <c r="E96" s="158">
        <v>2160</v>
      </c>
      <c r="F96" s="158">
        <v>2626</v>
      </c>
      <c r="G96" s="158">
        <v>2873</v>
      </c>
      <c r="H96" s="158">
        <v>3292</v>
      </c>
      <c r="I96" s="159">
        <f t="shared" si="20"/>
        <v>0.14584058475461181</v>
      </c>
      <c r="J96" s="160">
        <f t="shared" si="21"/>
        <v>1.9195046439628438E-2</v>
      </c>
      <c r="K96" s="159">
        <f>H96/H95</f>
        <v>0.63724351529229573</v>
      </c>
    </row>
    <row r="97" spans="2:11" x14ac:dyDescent="0.25">
      <c r="B97" s="162" t="s">
        <v>103</v>
      </c>
      <c r="C97" s="163">
        <v>1722</v>
      </c>
      <c r="D97" s="163">
        <v>566</v>
      </c>
      <c r="E97" s="163">
        <v>1201</v>
      </c>
      <c r="F97" s="163">
        <v>1070</v>
      </c>
      <c r="G97" s="163">
        <v>677</v>
      </c>
      <c r="H97" s="163">
        <v>971</v>
      </c>
      <c r="I97" s="164">
        <f t="shared" si="20"/>
        <v>0.43426883308714914</v>
      </c>
      <c r="J97" s="165">
        <f t="shared" si="21"/>
        <v>-0.43612078977932633</v>
      </c>
      <c r="K97" s="164">
        <f>H97/H95</f>
        <v>0.18795973674022454</v>
      </c>
    </row>
    <row r="98" spans="2:11" x14ac:dyDescent="0.25">
      <c r="B98" s="162" t="s">
        <v>100</v>
      </c>
      <c r="C98" s="163">
        <v>1508</v>
      </c>
      <c r="D98" s="163">
        <v>818</v>
      </c>
      <c r="E98" s="163">
        <v>959</v>
      </c>
      <c r="F98" s="163">
        <v>1556</v>
      </c>
      <c r="G98" s="163">
        <v>2196</v>
      </c>
      <c r="H98" s="163">
        <v>2321</v>
      </c>
      <c r="I98" s="164">
        <f t="shared" si="20"/>
        <v>5.6921675774134872E-2</v>
      </c>
      <c r="J98" s="165">
        <f t="shared" si="21"/>
        <v>0.53912466843501328</v>
      </c>
      <c r="K98" s="164">
        <f>H98/H95</f>
        <v>0.44928377855207124</v>
      </c>
    </row>
    <row r="99" spans="2:11" x14ac:dyDescent="0.25">
      <c r="B99" s="157" t="s">
        <v>107</v>
      </c>
      <c r="C99" s="158">
        <v>1590</v>
      </c>
      <c r="D99" s="158">
        <v>426</v>
      </c>
      <c r="E99" s="158">
        <v>1358</v>
      </c>
      <c r="F99" s="158">
        <v>1602</v>
      </c>
      <c r="G99" s="158">
        <v>1683</v>
      </c>
      <c r="H99" s="158">
        <v>1874</v>
      </c>
      <c r="I99" s="159">
        <f t="shared" si="20"/>
        <v>0.11348781937017227</v>
      </c>
      <c r="J99" s="160">
        <f t="shared" si="21"/>
        <v>0.17861635220125782</v>
      </c>
      <c r="K99" s="159">
        <f>H99/H95</f>
        <v>0.36275648470770422</v>
      </c>
    </row>
    <row r="100" spans="2:11" x14ac:dyDescent="0.25">
      <c r="B100" s="162" t="s">
        <v>110</v>
      </c>
      <c r="C100" s="163">
        <v>143</v>
      </c>
      <c r="D100" s="163">
        <v>53</v>
      </c>
      <c r="E100" s="163">
        <v>172</v>
      </c>
      <c r="F100" s="163">
        <v>182</v>
      </c>
      <c r="G100" s="163">
        <v>194</v>
      </c>
      <c r="H100" s="163">
        <v>216</v>
      </c>
      <c r="I100" s="164">
        <f t="shared" si="20"/>
        <v>0.11340206185567014</v>
      </c>
      <c r="J100" s="165">
        <f t="shared" si="21"/>
        <v>0.51048951048951041</v>
      </c>
      <c r="K100" s="164">
        <f>H100/H95</f>
        <v>4.1811846689895474E-2</v>
      </c>
    </row>
    <row r="101" spans="2:11" x14ac:dyDescent="0.25">
      <c r="B101" s="162" t="s">
        <v>113</v>
      </c>
      <c r="C101" s="163">
        <v>415</v>
      </c>
      <c r="D101" s="163">
        <v>41</v>
      </c>
      <c r="E101" s="163">
        <v>463</v>
      </c>
      <c r="F101" s="163">
        <v>360</v>
      </c>
      <c r="G101" s="163">
        <v>335</v>
      </c>
      <c r="H101" s="163">
        <v>363</v>
      </c>
      <c r="I101" s="164">
        <f t="shared" si="20"/>
        <v>8.3582089552238781E-2</v>
      </c>
      <c r="J101" s="165">
        <f t="shared" si="21"/>
        <v>-0.12530120481927709</v>
      </c>
      <c r="K101" s="164">
        <f>H101/H95</f>
        <v>7.0267131242741004E-2</v>
      </c>
    </row>
    <row r="102" spans="2:11" x14ac:dyDescent="0.25">
      <c r="B102" s="162" t="s">
        <v>116</v>
      </c>
      <c r="C102" s="163">
        <v>334</v>
      </c>
      <c r="D102" s="163">
        <v>154</v>
      </c>
      <c r="E102" s="163">
        <v>208</v>
      </c>
      <c r="F102" s="163">
        <v>224</v>
      </c>
      <c r="G102" s="163">
        <v>298</v>
      </c>
      <c r="H102" s="163">
        <v>300</v>
      </c>
      <c r="I102" s="164">
        <f t="shared" si="20"/>
        <v>6.7114093959732557E-3</v>
      </c>
      <c r="J102" s="165">
        <f t="shared" si="21"/>
        <v>-0.10179640718562877</v>
      </c>
      <c r="K102" s="164">
        <f>H102/H95</f>
        <v>5.8072009291521488E-2</v>
      </c>
    </row>
    <row r="103" spans="2:11" x14ac:dyDescent="0.25">
      <c r="B103" s="162" t="s">
        <v>123</v>
      </c>
      <c r="C103" s="163">
        <v>73</v>
      </c>
      <c r="D103" s="163">
        <v>4</v>
      </c>
      <c r="E103" s="163">
        <v>49</v>
      </c>
      <c r="F103" s="163">
        <v>84</v>
      </c>
      <c r="G103" s="163">
        <v>72</v>
      </c>
      <c r="H103" s="163">
        <v>81</v>
      </c>
      <c r="I103" s="164">
        <f t="shared" si="20"/>
        <v>0.125</v>
      </c>
      <c r="J103" s="165">
        <f t="shared" si="21"/>
        <v>0.1095890410958904</v>
      </c>
      <c r="K103" s="164">
        <f>H103/H95</f>
        <v>1.5679442508710801E-2</v>
      </c>
    </row>
    <row r="104" spans="2:11" x14ac:dyDescent="0.25">
      <c r="B104" s="162" t="s">
        <v>119</v>
      </c>
      <c r="C104" s="163">
        <v>27</v>
      </c>
      <c r="D104" s="163">
        <v>39</v>
      </c>
      <c r="E104" s="163">
        <v>66</v>
      </c>
      <c r="F104" s="163">
        <v>40</v>
      </c>
      <c r="G104" s="163">
        <v>45</v>
      </c>
      <c r="H104" s="163">
        <v>59</v>
      </c>
      <c r="I104" s="164">
        <f t="shared" si="20"/>
        <v>0.31111111111111112</v>
      </c>
      <c r="J104" s="165">
        <f t="shared" si="21"/>
        <v>1.1851851851851851</v>
      </c>
      <c r="K104" s="164">
        <f>H104/H95</f>
        <v>1.1420828493999226E-2</v>
      </c>
    </row>
    <row r="105" spans="2:11" x14ac:dyDescent="0.25">
      <c r="B105" s="162" t="s">
        <v>128</v>
      </c>
      <c r="C105" s="163">
        <v>12</v>
      </c>
      <c r="D105" s="163">
        <v>0</v>
      </c>
      <c r="E105" s="163">
        <v>31</v>
      </c>
      <c r="F105" s="163">
        <v>14</v>
      </c>
      <c r="G105" s="163">
        <v>6</v>
      </c>
      <c r="H105" s="163">
        <v>10</v>
      </c>
      <c r="I105" s="164">
        <f t="shared" si="20"/>
        <v>0.66666666666666674</v>
      </c>
      <c r="J105" s="165">
        <f t="shared" si="21"/>
        <v>-0.16666666666666663</v>
      </c>
      <c r="K105" s="164">
        <f>H105/H95</f>
        <v>1.9357336430507162E-3</v>
      </c>
    </row>
    <row r="106" spans="2:11" x14ac:dyDescent="0.25">
      <c r="B106" s="162" t="s">
        <v>131</v>
      </c>
      <c r="C106" s="163">
        <v>22</v>
      </c>
      <c r="D106" s="163">
        <v>4</v>
      </c>
      <c r="E106" s="163">
        <v>6</v>
      </c>
      <c r="F106" s="163">
        <v>11</v>
      </c>
      <c r="G106" s="163">
        <v>16</v>
      </c>
      <c r="H106" s="163">
        <v>27</v>
      </c>
      <c r="I106" s="164">
        <f t="shared" si="20"/>
        <v>0.6875</v>
      </c>
      <c r="J106" s="165">
        <f t="shared" si="21"/>
        <v>0.22727272727272729</v>
      </c>
      <c r="K106" s="164">
        <f>H106/H95</f>
        <v>5.2264808362369342E-3</v>
      </c>
    </row>
    <row r="107" spans="2:11" x14ac:dyDescent="0.25">
      <c r="B107" s="168" t="s">
        <v>145</v>
      </c>
      <c r="C107" s="169">
        <f t="shared" ref="C107:H107" si="22">C99-SUM(C100:C106)</f>
        <v>564</v>
      </c>
      <c r="D107" s="169">
        <f t="shared" si="22"/>
        <v>131</v>
      </c>
      <c r="E107" s="169">
        <f t="shared" si="22"/>
        <v>363</v>
      </c>
      <c r="F107" s="169">
        <f t="shared" si="22"/>
        <v>687</v>
      </c>
      <c r="G107" s="169">
        <f t="shared" si="22"/>
        <v>717</v>
      </c>
      <c r="H107" s="169">
        <f t="shared" si="22"/>
        <v>818</v>
      </c>
      <c r="I107" s="170">
        <f t="shared" si="20"/>
        <v>0.14086471408647139</v>
      </c>
      <c r="J107" s="171">
        <f t="shared" si="21"/>
        <v>0.45035460992907805</v>
      </c>
      <c r="K107" s="170">
        <f>H107/H95</f>
        <v>0.1583430120015486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14064</v>
      </c>
      <c r="D109" s="176">
        <v>5132</v>
      </c>
      <c r="E109" s="176">
        <v>15495</v>
      </c>
      <c r="F109" s="176">
        <v>22985</v>
      </c>
      <c r="G109" s="176">
        <v>29771</v>
      </c>
      <c r="H109" s="176">
        <v>24336</v>
      </c>
      <c r="I109" s="177">
        <f t="shared" ref="I109:I121" si="23">IFERROR(H109/G109-1,"-")</f>
        <v>-0.18256020959994623</v>
      </c>
      <c r="J109" s="177">
        <f t="shared" ref="J109:J121" si="24">IFERROR(H109/C109-1,"-")</f>
        <v>0.7303754266211604</v>
      </c>
      <c r="K109" s="177">
        <f>H109/H109</f>
        <v>1</v>
      </c>
    </row>
    <row r="110" spans="2:11" x14ac:dyDescent="0.25">
      <c r="B110" s="157" t="s">
        <v>97</v>
      </c>
      <c r="C110" s="158">
        <v>3003</v>
      </c>
      <c r="D110" s="158">
        <v>2597</v>
      </c>
      <c r="E110" s="158">
        <v>2156</v>
      </c>
      <c r="F110" s="158">
        <v>4883</v>
      </c>
      <c r="G110" s="158">
        <v>6370</v>
      </c>
      <c r="H110" s="158">
        <v>4123</v>
      </c>
      <c r="I110" s="159">
        <f t="shared" si="23"/>
        <v>-0.35274725274725272</v>
      </c>
      <c r="J110" s="160">
        <f t="shared" si="24"/>
        <v>0.37296037296037299</v>
      </c>
      <c r="K110" s="159">
        <f>H110/H109</f>
        <v>0.1694197896120973</v>
      </c>
    </row>
    <row r="111" spans="2:11" x14ac:dyDescent="0.25">
      <c r="B111" s="162" t="s">
        <v>103</v>
      </c>
      <c r="C111" s="163">
        <v>1255</v>
      </c>
      <c r="D111" s="163">
        <v>729</v>
      </c>
      <c r="E111" s="163">
        <v>341</v>
      </c>
      <c r="F111" s="163">
        <v>1566</v>
      </c>
      <c r="G111" s="163">
        <v>1565</v>
      </c>
      <c r="H111" s="163">
        <v>1459</v>
      </c>
      <c r="I111" s="164">
        <f t="shared" si="23"/>
        <v>-6.7731629392971282E-2</v>
      </c>
      <c r="J111" s="165">
        <f t="shared" si="24"/>
        <v>0.16254980079681269</v>
      </c>
      <c r="K111" s="164">
        <f>H111/H109</f>
        <v>5.9952333990795532E-2</v>
      </c>
    </row>
    <row r="112" spans="2:11" x14ac:dyDescent="0.25">
      <c r="B112" s="162" t="s">
        <v>100</v>
      </c>
      <c r="C112" s="163">
        <v>1748</v>
      </c>
      <c r="D112" s="163">
        <v>1868</v>
      </c>
      <c r="E112" s="163">
        <v>1815</v>
      </c>
      <c r="F112" s="163">
        <v>3317</v>
      </c>
      <c r="G112" s="163">
        <v>4805</v>
      </c>
      <c r="H112" s="163">
        <v>2664</v>
      </c>
      <c r="I112" s="164">
        <f t="shared" si="23"/>
        <v>-0.4455775234131113</v>
      </c>
      <c r="J112" s="165">
        <f t="shared" si="24"/>
        <v>0.52402745995423339</v>
      </c>
      <c r="K112" s="164">
        <f>H112/H109</f>
        <v>0.10946745562130178</v>
      </c>
    </row>
    <row r="113" spans="2:11" x14ac:dyDescent="0.25">
      <c r="B113" s="157" t="s">
        <v>107</v>
      </c>
      <c r="C113" s="158">
        <v>11061</v>
      </c>
      <c r="D113" s="158">
        <v>2535</v>
      </c>
      <c r="E113" s="158">
        <v>13339</v>
      </c>
      <c r="F113" s="158">
        <v>18102</v>
      </c>
      <c r="G113" s="158">
        <v>23401</v>
      </c>
      <c r="H113" s="158">
        <v>20213</v>
      </c>
      <c r="I113" s="159">
        <f t="shared" si="23"/>
        <v>-0.13623349429511555</v>
      </c>
      <c r="J113" s="160">
        <f t="shared" si="24"/>
        <v>0.82741162643522292</v>
      </c>
      <c r="K113" s="159">
        <f>H113/H109</f>
        <v>0.83058021038790275</v>
      </c>
    </row>
    <row r="114" spans="2:11" x14ac:dyDescent="0.25">
      <c r="B114" s="162" t="s">
        <v>110</v>
      </c>
      <c r="C114" s="163">
        <v>6099</v>
      </c>
      <c r="D114" s="163">
        <v>1543</v>
      </c>
      <c r="E114" s="163">
        <v>8148</v>
      </c>
      <c r="F114" s="163">
        <v>11873</v>
      </c>
      <c r="G114" s="163">
        <v>16951</v>
      </c>
      <c r="H114" s="163">
        <v>12496</v>
      </c>
      <c r="I114" s="164">
        <f t="shared" si="23"/>
        <v>-0.26281635301752104</v>
      </c>
      <c r="J114" s="165">
        <f t="shared" si="24"/>
        <v>1.0488604689293326</v>
      </c>
      <c r="K114" s="164">
        <f>H114/H109</f>
        <v>0.51347797501643655</v>
      </c>
    </row>
    <row r="115" spans="2:11" x14ac:dyDescent="0.25">
      <c r="B115" s="162" t="s">
        <v>113</v>
      </c>
      <c r="C115" s="163">
        <v>904</v>
      </c>
      <c r="D115" s="163">
        <v>102</v>
      </c>
      <c r="E115" s="163">
        <v>776</v>
      </c>
      <c r="F115" s="163">
        <v>567</v>
      </c>
      <c r="G115" s="163">
        <v>688</v>
      </c>
      <c r="H115" s="163">
        <v>845</v>
      </c>
      <c r="I115" s="164">
        <f t="shared" si="23"/>
        <v>0.22819767441860472</v>
      </c>
      <c r="J115" s="165">
        <f t="shared" si="24"/>
        <v>-6.5265486725663679E-2</v>
      </c>
      <c r="K115" s="164">
        <f>H115/H109</f>
        <v>3.4722222222222224E-2</v>
      </c>
    </row>
    <row r="116" spans="2:11" x14ac:dyDescent="0.25">
      <c r="B116" s="162" t="s">
        <v>116</v>
      </c>
      <c r="C116" s="163">
        <v>1167</v>
      </c>
      <c r="D116" s="163">
        <v>342</v>
      </c>
      <c r="E116" s="163">
        <v>817</v>
      </c>
      <c r="F116" s="163">
        <v>1241</v>
      </c>
      <c r="G116" s="163">
        <v>913</v>
      </c>
      <c r="H116" s="163">
        <v>1845</v>
      </c>
      <c r="I116" s="164">
        <f t="shared" si="23"/>
        <v>1.0208105147864184</v>
      </c>
      <c r="J116" s="165">
        <f t="shared" si="24"/>
        <v>0.58097686375321334</v>
      </c>
      <c r="K116" s="164">
        <f>H116/H109</f>
        <v>7.581360946745562E-2</v>
      </c>
    </row>
    <row r="117" spans="2:11" x14ac:dyDescent="0.25">
      <c r="B117" s="162" t="s">
        <v>123</v>
      </c>
      <c r="C117" s="163">
        <v>303</v>
      </c>
      <c r="D117" s="163">
        <v>50</v>
      </c>
      <c r="E117" s="163">
        <v>705</v>
      </c>
      <c r="F117" s="163">
        <v>559</v>
      </c>
      <c r="G117" s="163">
        <v>1004</v>
      </c>
      <c r="H117" s="163">
        <v>833</v>
      </c>
      <c r="I117" s="164">
        <f t="shared" si="23"/>
        <v>-0.17031872509960155</v>
      </c>
      <c r="J117" s="165">
        <f t="shared" si="24"/>
        <v>1.7491749174917492</v>
      </c>
      <c r="K117" s="164">
        <f>H117/H109</f>
        <v>3.422912557527942E-2</v>
      </c>
    </row>
    <row r="118" spans="2:11" x14ac:dyDescent="0.25">
      <c r="B118" s="162" t="s">
        <v>119</v>
      </c>
      <c r="C118" s="163">
        <v>258</v>
      </c>
      <c r="D118" s="163">
        <v>254</v>
      </c>
      <c r="E118" s="163">
        <v>754</v>
      </c>
      <c r="F118" s="163">
        <v>417</v>
      </c>
      <c r="G118" s="163">
        <v>480</v>
      </c>
      <c r="H118" s="163">
        <v>690</v>
      </c>
      <c r="I118" s="164">
        <f t="shared" si="23"/>
        <v>0.4375</v>
      </c>
      <c r="J118" s="165">
        <f t="shared" si="24"/>
        <v>1.6744186046511627</v>
      </c>
      <c r="K118" s="164">
        <f>H118/H109</f>
        <v>2.8353057199211044E-2</v>
      </c>
    </row>
    <row r="119" spans="2:11" x14ac:dyDescent="0.25">
      <c r="B119" s="162" t="s">
        <v>128</v>
      </c>
      <c r="C119" s="163">
        <v>54</v>
      </c>
      <c r="D119" s="163">
        <v>0</v>
      </c>
      <c r="E119" s="163">
        <v>78</v>
      </c>
      <c r="F119" s="163">
        <v>388</v>
      </c>
      <c r="G119" s="163">
        <v>99</v>
      </c>
      <c r="H119" s="163">
        <v>61</v>
      </c>
      <c r="I119" s="164">
        <f t="shared" si="23"/>
        <v>-0.38383838383838387</v>
      </c>
      <c r="J119" s="165">
        <f t="shared" si="24"/>
        <v>0.12962962962962954</v>
      </c>
      <c r="K119" s="164">
        <f>H119/H109</f>
        <v>2.5065746219592373E-3</v>
      </c>
    </row>
    <row r="120" spans="2:11" x14ac:dyDescent="0.25">
      <c r="B120" s="162" t="s">
        <v>131</v>
      </c>
      <c r="C120" s="163">
        <v>96</v>
      </c>
      <c r="D120" s="163">
        <v>8</v>
      </c>
      <c r="E120" s="163">
        <v>62</v>
      </c>
      <c r="F120" s="163">
        <v>58</v>
      </c>
      <c r="G120" s="163">
        <v>40</v>
      </c>
      <c r="H120" s="163">
        <v>47</v>
      </c>
      <c r="I120" s="164">
        <f t="shared" si="23"/>
        <v>0.17500000000000004</v>
      </c>
      <c r="J120" s="165">
        <f t="shared" si="24"/>
        <v>-0.51041666666666674</v>
      </c>
      <c r="K120" s="164">
        <f>H120/H109</f>
        <v>1.9312952005259697E-3</v>
      </c>
    </row>
    <row r="121" spans="2:11" x14ac:dyDescent="0.25">
      <c r="B121" s="168" t="s">
        <v>145</v>
      </c>
      <c r="C121" s="169">
        <f t="shared" ref="C121:H121" si="25">C113-SUM(C114:C120)</f>
        <v>2180</v>
      </c>
      <c r="D121" s="169">
        <f t="shared" si="25"/>
        <v>236</v>
      </c>
      <c r="E121" s="169">
        <f t="shared" si="25"/>
        <v>1999</v>
      </c>
      <c r="F121" s="169">
        <f t="shared" si="25"/>
        <v>2999</v>
      </c>
      <c r="G121" s="169">
        <f t="shared" si="25"/>
        <v>3226</v>
      </c>
      <c r="H121" s="169">
        <f t="shared" si="25"/>
        <v>3396</v>
      </c>
      <c r="I121" s="170">
        <f t="shared" si="23"/>
        <v>5.2696838189708606E-2</v>
      </c>
      <c r="J121" s="171">
        <f t="shared" si="24"/>
        <v>0.55779816513761471</v>
      </c>
      <c r="K121" s="170">
        <f>H121/H109</f>
        <v>0.13954635108481261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19444</v>
      </c>
      <c r="D123" s="176">
        <v>9540</v>
      </c>
      <c r="E123" s="176">
        <v>20259</v>
      </c>
      <c r="F123" s="176">
        <v>22673</v>
      </c>
      <c r="G123" s="176">
        <v>21328</v>
      </c>
      <c r="H123" s="176">
        <v>20067</v>
      </c>
      <c r="I123" s="177">
        <f t="shared" ref="I123:I135" si="26">IFERROR(H123/G123-1,"-")</f>
        <v>-5.9124156039009779E-2</v>
      </c>
      <c r="J123" s="177">
        <f t="shared" ref="J123:J135" si="27">IFERROR(H123/C123-1,"-")</f>
        <v>3.2040732359596813E-2</v>
      </c>
      <c r="K123" s="177">
        <f>H123/H123</f>
        <v>1</v>
      </c>
    </row>
    <row r="124" spans="2:11" x14ac:dyDescent="0.25">
      <c r="B124" s="157" t="s">
        <v>97</v>
      </c>
      <c r="C124" s="158">
        <v>11233</v>
      </c>
      <c r="D124" s="158">
        <v>6895</v>
      </c>
      <c r="E124" s="158">
        <v>12929</v>
      </c>
      <c r="F124" s="158">
        <v>13547</v>
      </c>
      <c r="G124" s="158">
        <v>14315</v>
      </c>
      <c r="H124" s="158">
        <v>13116</v>
      </c>
      <c r="I124" s="159">
        <f t="shared" si="26"/>
        <v>-8.3758295494236856E-2</v>
      </c>
      <c r="J124" s="160">
        <f t="shared" si="27"/>
        <v>0.16763108697587459</v>
      </c>
      <c r="K124" s="159">
        <f>H124/H123</f>
        <v>0.65361040514277169</v>
      </c>
    </row>
    <row r="125" spans="2:11" x14ac:dyDescent="0.25">
      <c r="B125" s="162" t="s">
        <v>103</v>
      </c>
      <c r="C125" s="163">
        <v>5792</v>
      </c>
      <c r="D125" s="163">
        <v>2852</v>
      </c>
      <c r="E125" s="163">
        <v>6685</v>
      </c>
      <c r="F125" s="163">
        <v>6793</v>
      </c>
      <c r="G125" s="163">
        <v>7058</v>
      </c>
      <c r="H125" s="163">
        <v>5094</v>
      </c>
      <c r="I125" s="164">
        <f t="shared" si="26"/>
        <v>-0.27826579767639559</v>
      </c>
      <c r="J125" s="165">
        <f t="shared" si="27"/>
        <v>-0.12051104972375692</v>
      </c>
      <c r="K125" s="164">
        <f>H125/H123</f>
        <v>0.25384960382717897</v>
      </c>
    </row>
    <row r="126" spans="2:11" x14ac:dyDescent="0.25">
      <c r="B126" s="162" t="s">
        <v>100</v>
      </c>
      <c r="C126" s="163">
        <v>5441</v>
      </c>
      <c r="D126" s="163">
        <v>4043</v>
      </c>
      <c r="E126" s="163">
        <v>6244</v>
      </c>
      <c r="F126" s="163">
        <v>6754</v>
      </c>
      <c r="G126" s="163">
        <v>7257</v>
      </c>
      <c r="H126" s="163">
        <v>8022</v>
      </c>
      <c r="I126" s="164">
        <f t="shared" si="26"/>
        <v>0.10541546093427034</v>
      </c>
      <c r="J126" s="165">
        <f t="shared" si="27"/>
        <v>0.47436133063775032</v>
      </c>
      <c r="K126" s="164">
        <f>H126/H123</f>
        <v>0.39976080131559277</v>
      </c>
    </row>
    <row r="127" spans="2:11" x14ac:dyDescent="0.25">
      <c r="B127" s="157" t="s">
        <v>107</v>
      </c>
      <c r="C127" s="158">
        <v>8211</v>
      </c>
      <c r="D127" s="158">
        <v>2645</v>
      </c>
      <c r="E127" s="158">
        <v>7330</v>
      </c>
      <c r="F127" s="158">
        <v>9126</v>
      </c>
      <c r="G127" s="158">
        <v>7013</v>
      </c>
      <c r="H127" s="158">
        <v>6951</v>
      </c>
      <c r="I127" s="159">
        <f t="shared" si="26"/>
        <v>-8.8407243690289405E-3</v>
      </c>
      <c r="J127" s="160">
        <f t="shared" si="27"/>
        <v>-0.15345268542199486</v>
      </c>
      <c r="K127" s="159">
        <f>H127/H123</f>
        <v>0.34638959485722831</v>
      </c>
    </row>
    <row r="128" spans="2:11" x14ac:dyDescent="0.25">
      <c r="B128" s="162" t="s">
        <v>110</v>
      </c>
      <c r="C128" s="163">
        <v>681</v>
      </c>
      <c r="D128" s="163">
        <v>153</v>
      </c>
      <c r="E128" s="163">
        <v>620</v>
      </c>
      <c r="F128" s="163">
        <v>1017</v>
      </c>
      <c r="G128" s="163">
        <v>898</v>
      </c>
      <c r="H128" s="163">
        <v>663</v>
      </c>
      <c r="I128" s="164">
        <f t="shared" si="26"/>
        <v>-0.26169265033407574</v>
      </c>
      <c r="J128" s="165">
        <f t="shared" si="27"/>
        <v>-2.6431718061673992E-2</v>
      </c>
      <c r="K128" s="164">
        <f>H128/H123</f>
        <v>3.3039318283749439E-2</v>
      </c>
    </row>
    <row r="129" spans="2:11" x14ac:dyDescent="0.25">
      <c r="B129" s="162" t="s">
        <v>113</v>
      </c>
      <c r="C129" s="163">
        <v>818</v>
      </c>
      <c r="D129" s="163">
        <v>154</v>
      </c>
      <c r="E129" s="163">
        <v>1001</v>
      </c>
      <c r="F129" s="163">
        <v>1177</v>
      </c>
      <c r="G129" s="163">
        <v>952</v>
      </c>
      <c r="H129" s="163">
        <v>895</v>
      </c>
      <c r="I129" s="164">
        <f t="shared" si="26"/>
        <v>-5.9873949579831942E-2</v>
      </c>
      <c r="J129" s="165">
        <f t="shared" si="27"/>
        <v>9.4132029339853318E-2</v>
      </c>
      <c r="K129" s="164">
        <f>H129/H123</f>
        <v>4.460058803009917E-2</v>
      </c>
    </row>
    <row r="130" spans="2:11" x14ac:dyDescent="0.25">
      <c r="B130" s="162" t="s">
        <v>116</v>
      </c>
      <c r="C130" s="163">
        <v>607</v>
      </c>
      <c r="D130" s="163">
        <v>205</v>
      </c>
      <c r="E130" s="163">
        <v>655</v>
      </c>
      <c r="F130" s="163">
        <v>677</v>
      </c>
      <c r="G130" s="163">
        <v>745</v>
      </c>
      <c r="H130" s="163">
        <v>710</v>
      </c>
      <c r="I130" s="164">
        <f t="shared" si="26"/>
        <v>-4.6979865771812124E-2</v>
      </c>
      <c r="J130" s="165">
        <f t="shared" si="27"/>
        <v>0.16968698517298186</v>
      </c>
      <c r="K130" s="164">
        <f>H130/H123</f>
        <v>3.5381472068570292E-2</v>
      </c>
    </row>
    <row r="131" spans="2:11" x14ac:dyDescent="0.25">
      <c r="B131" s="162" t="s">
        <v>123</v>
      </c>
      <c r="C131" s="163">
        <v>114</v>
      </c>
      <c r="D131" s="163">
        <v>30</v>
      </c>
      <c r="E131" s="163">
        <v>171</v>
      </c>
      <c r="F131" s="163">
        <v>136</v>
      </c>
      <c r="G131" s="163">
        <v>165</v>
      </c>
      <c r="H131" s="163">
        <v>130</v>
      </c>
      <c r="I131" s="164">
        <f t="shared" si="26"/>
        <v>-0.21212121212121215</v>
      </c>
      <c r="J131" s="165">
        <f t="shared" si="27"/>
        <v>0.14035087719298245</v>
      </c>
      <c r="K131" s="164">
        <f>H131/H123</f>
        <v>6.4782977026959683E-3</v>
      </c>
    </row>
    <row r="132" spans="2:11" x14ac:dyDescent="0.25">
      <c r="B132" s="162" t="s">
        <v>119</v>
      </c>
      <c r="C132" s="163">
        <v>113</v>
      </c>
      <c r="D132" s="163">
        <v>49</v>
      </c>
      <c r="E132" s="163">
        <v>181</v>
      </c>
      <c r="F132" s="163">
        <v>116</v>
      </c>
      <c r="G132" s="163">
        <v>138</v>
      </c>
      <c r="H132" s="163">
        <v>158</v>
      </c>
      <c r="I132" s="164">
        <f t="shared" si="26"/>
        <v>0.14492753623188404</v>
      </c>
      <c r="J132" s="165">
        <f t="shared" si="27"/>
        <v>0.39823008849557517</v>
      </c>
      <c r="K132" s="164">
        <f>H132/H123</f>
        <v>7.8736233617381773E-3</v>
      </c>
    </row>
    <row r="133" spans="2:11" x14ac:dyDescent="0.25">
      <c r="B133" s="162" t="s">
        <v>128</v>
      </c>
      <c r="C133" s="163">
        <v>109</v>
      </c>
      <c r="D133" s="163">
        <v>15</v>
      </c>
      <c r="E133" s="163">
        <v>111</v>
      </c>
      <c r="F133" s="163">
        <v>144</v>
      </c>
      <c r="G133" s="163">
        <v>115</v>
      </c>
      <c r="H133" s="163">
        <v>114</v>
      </c>
      <c r="I133" s="164">
        <f t="shared" si="26"/>
        <v>-8.6956521739129933E-3</v>
      </c>
      <c r="J133" s="165">
        <f t="shared" si="27"/>
        <v>4.587155963302747E-2</v>
      </c>
      <c r="K133" s="164">
        <f>H133/H123</f>
        <v>5.6809687546718491E-3</v>
      </c>
    </row>
    <row r="134" spans="2:11" x14ac:dyDescent="0.25">
      <c r="B134" s="162" t="s">
        <v>131</v>
      </c>
      <c r="C134" s="163">
        <v>256</v>
      </c>
      <c r="D134" s="163">
        <v>20</v>
      </c>
      <c r="E134" s="163">
        <v>131</v>
      </c>
      <c r="F134" s="163">
        <v>164</v>
      </c>
      <c r="G134" s="163">
        <v>244</v>
      </c>
      <c r="H134" s="163">
        <v>228</v>
      </c>
      <c r="I134" s="164">
        <f t="shared" si="26"/>
        <v>-6.557377049180324E-2</v>
      </c>
      <c r="J134" s="165">
        <f t="shared" si="27"/>
        <v>-0.109375</v>
      </c>
      <c r="K134" s="164">
        <f>H134/H123</f>
        <v>1.1361937509343698E-2</v>
      </c>
    </row>
    <row r="135" spans="2:11" x14ac:dyDescent="0.25">
      <c r="B135" s="168" t="s">
        <v>145</v>
      </c>
      <c r="C135" s="169">
        <f t="shared" ref="C135:H135" si="28">C127-SUM(C128:C134)</f>
        <v>5513</v>
      </c>
      <c r="D135" s="169">
        <f t="shared" si="28"/>
        <v>2019</v>
      </c>
      <c r="E135" s="169">
        <f t="shared" si="28"/>
        <v>4460</v>
      </c>
      <c r="F135" s="169">
        <f t="shared" si="28"/>
        <v>5695</v>
      </c>
      <c r="G135" s="169">
        <f t="shared" si="28"/>
        <v>3756</v>
      </c>
      <c r="H135" s="169">
        <f t="shared" si="28"/>
        <v>4053</v>
      </c>
      <c r="I135" s="170">
        <f t="shared" si="26"/>
        <v>7.9073482428114961E-2</v>
      </c>
      <c r="J135" s="171">
        <f t="shared" si="27"/>
        <v>-0.26482858697623801</v>
      </c>
      <c r="K135" s="170">
        <f>H135/H123</f>
        <v>0.20197338914635971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26561</v>
      </c>
      <c r="D137" s="176">
        <v>7040</v>
      </c>
      <c r="E137" s="176">
        <v>25271</v>
      </c>
      <c r="F137" s="176">
        <v>25947</v>
      </c>
      <c r="G137" s="176">
        <v>29384</v>
      </c>
      <c r="H137" s="176">
        <v>31676</v>
      </c>
      <c r="I137" s="177">
        <f t="shared" ref="I137:I149" si="29">IFERROR(H137/G137-1,"-")</f>
        <v>7.8001633542063686E-2</v>
      </c>
      <c r="J137" s="177">
        <f t="shared" ref="J137:J149" si="30">IFERROR(H137/C137-1,"-")</f>
        <v>0.19257558073867709</v>
      </c>
      <c r="K137" s="177">
        <f>H137/H137</f>
        <v>1</v>
      </c>
    </row>
    <row r="138" spans="2:11" x14ac:dyDescent="0.25">
      <c r="B138" s="157" t="s">
        <v>97</v>
      </c>
      <c r="C138" s="158">
        <v>4139</v>
      </c>
      <c r="D138" s="158">
        <v>3911</v>
      </c>
      <c r="E138" s="158">
        <v>4503</v>
      </c>
      <c r="F138" s="158">
        <v>1973</v>
      </c>
      <c r="G138" s="158">
        <v>2519</v>
      </c>
      <c r="H138" s="158">
        <v>3687</v>
      </c>
      <c r="I138" s="159">
        <f t="shared" si="29"/>
        <v>0.46367606192933697</v>
      </c>
      <c r="J138" s="160">
        <f t="shared" si="30"/>
        <v>-0.10920512201014743</v>
      </c>
      <c r="K138" s="159">
        <f>H138/H137</f>
        <v>0.11639727238287663</v>
      </c>
    </row>
    <row r="139" spans="2:11" x14ac:dyDescent="0.25">
      <c r="B139" s="162" t="s">
        <v>103</v>
      </c>
      <c r="C139" s="163">
        <v>1975</v>
      </c>
      <c r="D139" s="163">
        <v>3333</v>
      </c>
      <c r="E139" s="163">
        <v>3429</v>
      </c>
      <c r="F139" s="163">
        <v>1308</v>
      </c>
      <c r="G139" s="163">
        <v>1721</v>
      </c>
      <c r="H139" s="163">
        <v>2633</v>
      </c>
      <c r="I139" s="164">
        <f t="shared" si="29"/>
        <v>0.5299244625217896</v>
      </c>
      <c r="J139" s="165">
        <f t="shared" si="30"/>
        <v>0.3331645569620254</v>
      </c>
      <c r="K139" s="164">
        <f>H139/H137</f>
        <v>8.3122869049122361E-2</v>
      </c>
    </row>
    <row r="140" spans="2:11" x14ac:dyDescent="0.25">
      <c r="B140" s="162" t="s">
        <v>100</v>
      </c>
      <c r="C140" s="163">
        <v>2164</v>
      </c>
      <c r="D140" s="163">
        <v>578</v>
      </c>
      <c r="E140" s="163">
        <v>1074</v>
      </c>
      <c r="F140" s="163">
        <v>665</v>
      </c>
      <c r="G140" s="163">
        <v>798</v>
      </c>
      <c r="H140" s="163">
        <v>1054</v>
      </c>
      <c r="I140" s="164">
        <f t="shared" si="29"/>
        <v>0.32080200501253131</v>
      </c>
      <c r="J140" s="165">
        <f t="shared" si="30"/>
        <v>-0.51293900184842878</v>
      </c>
      <c r="K140" s="164">
        <f>H140/H137</f>
        <v>3.3274403333754261E-2</v>
      </c>
    </row>
    <row r="141" spans="2:11" x14ac:dyDescent="0.25">
      <c r="B141" s="157" t="s">
        <v>107</v>
      </c>
      <c r="C141" s="158">
        <v>22422</v>
      </c>
      <c r="D141" s="158">
        <v>3129</v>
      </c>
      <c r="E141" s="158">
        <v>20768</v>
      </c>
      <c r="F141" s="158">
        <v>23974</v>
      </c>
      <c r="G141" s="158">
        <v>26865</v>
      </c>
      <c r="H141" s="158">
        <v>27989</v>
      </c>
      <c r="I141" s="159">
        <f t="shared" si="29"/>
        <v>4.1838823748371556E-2</v>
      </c>
      <c r="J141" s="160">
        <f t="shared" si="30"/>
        <v>0.24828293640174826</v>
      </c>
      <c r="K141" s="159">
        <f>H141/H137</f>
        <v>0.88360272761712333</v>
      </c>
    </row>
    <row r="142" spans="2:11" x14ac:dyDescent="0.25">
      <c r="B142" s="162" t="s">
        <v>110</v>
      </c>
      <c r="C142" s="163">
        <v>11652</v>
      </c>
      <c r="D142" s="163">
        <v>727</v>
      </c>
      <c r="E142" s="163">
        <v>7645</v>
      </c>
      <c r="F142" s="163">
        <v>11480</v>
      </c>
      <c r="G142" s="163">
        <v>12844</v>
      </c>
      <c r="H142" s="163">
        <v>13327</v>
      </c>
      <c r="I142" s="164">
        <f t="shared" si="29"/>
        <v>3.7605107443164032E-2</v>
      </c>
      <c r="J142" s="165">
        <f t="shared" si="30"/>
        <v>0.14375214555441129</v>
      </c>
      <c r="K142" s="164">
        <f>H142/H137</f>
        <v>0.42072862735193839</v>
      </c>
    </row>
    <row r="143" spans="2:11" x14ac:dyDescent="0.25">
      <c r="B143" s="162" t="s">
        <v>113</v>
      </c>
      <c r="C143" s="163">
        <v>1770</v>
      </c>
      <c r="D143" s="163">
        <v>201</v>
      </c>
      <c r="E143" s="163">
        <v>2033</v>
      </c>
      <c r="F143" s="163">
        <v>1887</v>
      </c>
      <c r="G143" s="163">
        <v>2549</v>
      </c>
      <c r="H143" s="163">
        <v>2369</v>
      </c>
      <c r="I143" s="164">
        <f t="shared" si="29"/>
        <v>-7.0615927814829393E-2</v>
      </c>
      <c r="J143" s="165">
        <f t="shared" si="30"/>
        <v>0.33841807909604515</v>
      </c>
      <c r="K143" s="164">
        <f>H143/H137</f>
        <v>7.4788483394367972E-2</v>
      </c>
    </row>
    <row r="144" spans="2:11" x14ac:dyDescent="0.25">
      <c r="B144" s="162" t="s">
        <v>116</v>
      </c>
      <c r="C144" s="163">
        <v>2238</v>
      </c>
      <c r="D144" s="163">
        <v>913</v>
      </c>
      <c r="E144" s="163">
        <v>3065</v>
      </c>
      <c r="F144" s="163">
        <v>2954</v>
      </c>
      <c r="G144" s="163">
        <v>2891</v>
      </c>
      <c r="H144" s="163">
        <v>3079</v>
      </c>
      <c r="I144" s="164">
        <f t="shared" si="29"/>
        <v>6.5029401591145009E-2</v>
      </c>
      <c r="J144" s="165">
        <f t="shared" si="30"/>
        <v>0.37578194816800714</v>
      </c>
      <c r="K144" s="164">
        <f>H144/H137</f>
        <v>9.720292966283621E-2</v>
      </c>
    </row>
    <row r="145" spans="2:11" x14ac:dyDescent="0.25">
      <c r="B145" s="162" t="s">
        <v>123</v>
      </c>
      <c r="C145" s="163">
        <v>391</v>
      </c>
      <c r="D145" s="163">
        <v>19</v>
      </c>
      <c r="E145" s="163">
        <v>1352</v>
      </c>
      <c r="F145" s="163">
        <v>839</v>
      </c>
      <c r="G145" s="163">
        <v>981</v>
      </c>
      <c r="H145" s="163">
        <v>833</v>
      </c>
      <c r="I145" s="164">
        <f t="shared" si="29"/>
        <v>-0.15086646279306826</v>
      </c>
      <c r="J145" s="165">
        <f t="shared" si="30"/>
        <v>1.1304347826086958</v>
      </c>
      <c r="K145" s="164">
        <f>H145/H137</f>
        <v>2.6297512312160626E-2</v>
      </c>
    </row>
    <row r="146" spans="2:11" x14ac:dyDescent="0.25">
      <c r="B146" s="162" t="s">
        <v>119</v>
      </c>
      <c r="C146" s="163">
        <v>331</v>
      </c>
      <c r="D146" s="163">
        <v>121</v>
      </c>
      <c r="E146" s="163">
        <v>470</v>
      </c>
      <c r="F146" s="163">
        <v>414</v>
      </c>
      <c r="G146" s="163">
        <v>717</v>
      </c>
      <c r="H146" s="163">
        <v>382</v>
      </c>
      <c r="I146" s="164">
        <f t="shared" si="29"/>
        <v>-0.46722454672245473</v>
      </c>
      <c r="J146" s="165">
        <f t="shared" si="30"/>
        <v>0.15407854984894254</v>
      </c>
      <c r="K146" s="164">
        <f>H146/H137</f>
        <v>1.2059603485288546E-2</v>
      </c>
    </row>
    <row r="147" spans="2:11" x14ac:dyDescent="0.25">
      <c r="B147" s="162" t="s">
        <v>128</v>
      </c>
      <c r="C147" s="163">
        <v>257</v>
      </c>
      <c r="D147" s="163">
        <v>2</v>
      </c>
      <c r="E147" s="163">
        <v>287</v>
      </c>
      <c r="F147" s="163">
        <v>90</v>
      </c>
      <c r="G147" s="163">
        <v>79</v>
      </c>
      <c r="H147" s="163">
        <v>182</v>
      </c>
      <c r="I147" s="164">
        <f t="shared" si="29"/>
        <v>1.3037974683544302</v>
      </c>
      <c r="J147" s="165">
        <f t="shared" si="30"/>
        <v>-0.29182879377431903</v>
      </c>
      <c r="K147" s="164">
        <f>H147/H137</f>
        <v>5.7456749589594649E-3</v>
      </c>
    </row>
    <row r="148" spans="2:11" x14ac:dyDescent="0.25">
      <c r="B148" s="162" t="s">
        <v>131</v>
      </c>
      <c r="C148" s="163">
        <v>305</v>
      </c>
      <c r="D148" s="163">
        <v>57</v>
      </c>
      <c r="E148" s="163">
        <v>142</v>
      </c>
      <c r="F148" s="163">
        <v>151</v>
      </c>
      <c r="G148" s="163">
        <v>132</v>
      </c>
      <c r="H148" s="163">
        <v>235</v>
      </c>
      <c r="I148" s="164">
        <f t="shared" si="29"/>
        <v>0.78030303030303028</v>
      </c>
      <c r="J148" s="165">
        <f t="shared" si="30"/>
        <v>-0.22950819672131151</v>
      </c>
      <c r="K148" s="164">
        <f>H148/H137</f>
        <v>7.4188660184366711E-3</v>
      </c>
    </row>
    <row r="149" spans="2:11" x14ac:dyDescent="0.25">
      <c r="B149" s="168" t="s">
        <v>145</v>
      </c>
      <c r="C149" s="169">
        <f t="shared" ref="C149:H149" si="31">C141-SUM(C142:C148)</f>
        <v>5478</v>
      </c>
      <c r="D149" s="169">
        <f t="shared" si="31"/>
        <v>1089</v>
      </c>
      <c r="E149" s="169">
        <f t="shared" si="31"/>
        <v>5774</v>
      </c>
      <c r="F149" s="169">
        <f t="shared" si="31"/>
        <v>6159</v>
      </c>
      <c r="G149" s="169">
        <f t="shared" si="31"/>
        <v>6672</v>
      </c>
      <c r="H149" s="169">
        <f t="shared" si="31"/>
        <v>7582</v>
      </c>
      <c r="I149" s="170">
        <f t="shared" si="29"/>
        <v>0.13639088729016779</v>
      </c>
      <c r="J149" s="171">
        <f t="shared" si="30"/>
        <v>0.38408178167214313</v>
      </c>
      <c r="K149" s="170">
        <f>H149/H137</f>
        <v>0.2393610304331355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11169</v>
      </c>
      <c r="D151" s="176">
        <v>2853</v>
      </c>
      <c r="E151" s="176">
        <v>10365</v>
      </c>
      <c r="F151" s="176">
        <v>10623</v>
      </c>
      <c r="G151" s="176">
        <v>12600</v>
      </c>
      <c r="H151" s="176">
        <v>12749</v>
      </c>
      <c r="I151" s="177">
        <f t="shared" ref="I151:I163" si="32">IFERROR(H151/G151-1,"-")</f>
        <v>1.1825396825396739E-2</v>
      </c>
      <c r="J151" s="177">
        <f t="shared" ref="J151:J163" si="33">IFERROR(H151/C151-1,"-")</f>
        <v>0.14146297788521811</v>
      </c>
      <c r="K151" s="177">
        <f>H151/H151</f>
        <v>1</v>
      </c>
    </row>
    <row r="152" spans="2:11" x14ac:dyDescent="0.25">
      <c r="B152" s="157" t="s">
        <v>97</v>
      </c>
      <c r="C152" s="158">
        <v>5044</v>
      </c>
      <c r="D152" s="158">
        <v>2248</v>
      </c>
      <c r="E152" s="158">
        <v>5143</v>
      </c>
      <c r="F152" s="158">
        <v>5827</v>
      </c>
      <c r="G152" s="158">
        <v>5679</v>
      </c>
      <c r="H152" s="158">
        <v>5445</v>
      </c>
      <c r="I152" s="159">
        <f t="shared" si="32"/>
        <v>-4.1204437400950922E-2</v>
      </c>
      <c r="J152" s="160">
        <f t="shared" si="33"/>
        <v>7.9500396510705729E-2</v>
      </c>
      <c r="K152" s="159">
        <f>H152/H151</f>
        <v>0.4270923209663503</v>
      </c>
    </row>
    <row r="153" spans="2:11" x14ac:dyDescent="0.25">
      <c r="B153" s="162" t="s">
        <v>103</v>
      </c>
      <c r="C153" s="163">
        <v>3596</v>
      </c>
      <c r="D153" s="163">
        <v>1811</v>
      </c>
      <c r="E153" s="163">
        <v>4210</v>
      </c>
      <c r="F153" s="163">
        <v>4368</v>
      </c>
      <c r="G153" s="163">
        <v>4747</v>
      </c>
      <c r="H153" s="163">
        <v>3717</v>
      </c>
      <c r="I153" s="164">
        <f t="shared" si="32"/>
        <v>-0.21697914472298296</v>
      </c>
      <c r="J153" s="165">
        <f t="shared" si="33"/>
        <v>3.3648498331479315E-2</v>
      </c>
      <c r="K153" s="164">
        <f>H153/H151</f>
        <v>0.29155227861008709</v>
      </c>
    </row>
    <row r="154" spans="2:11" x14ac:dyDescent="0.25">
      <c r="B154" s="162" t="s">
        <v>100</v>
      </c>
      <c r="C154" s="163">
        <v>1448</v>
      </c>
      <c r="D154" s="163">
        <v>437</v>
      </c>
      <c r="E154" s="163">
        <v>933</v>
      </c>
      <c r="F154" s="163">
        <v>1459</v>
      </c>
      <c r="G154" s="163">
        <v>932</v>
      </c>
      <c r="H154" s="163">
        <v>1728</v>
      </c>
      <c r="I154" s="164">
        <f t="shared" si="32"/>
        <v>0.85407725321888406</v>
      </c>
      <c r="J154" s="165">
        <f t="shared" si="33"/>
        <v>0.19337016574585641</v>
      </c>
      <c r="K154" s="164">
        <f>H154/H151</f>
        <v>0.13554004235626324</v>
      </c>
    </row>
    <row r="155" spans="2:11" x14ac:dyDescent="0.25">
      <c r="B155" s="157" t="s">
        <v>107</v>
      </c>
      <c r="C155" s="158">
        <v>6125</v>
      </c>
      <c r="D155" s="158">
        <v>605</v>
      </c>
      <c r="E155" s="158">
        <v>5222</v>
      </c>
      <c r="F155" s="158">
        <v>4796</v>
      </c>
      <c r="G155" s="158">
        <v>6921</v>
      </c>
      <c r="H155" s="158">
        <v>7304</v>
      </c>
      <c r="I155" s="159">
        <f t="shared" si="32"/>
        <v>5.5338823869383047E-2</v>
      </c>
      <c r="J155" s="160">
        <f t="shared" si="33"/>
        <v>0.19248979591836735</v>
      </c>
      <c r="K155" s="159">
        <f>H155/H151</f>
        <v>0.5729076790336497</v>
      </c>
    </row>
    <row r="156" spans="2:11" x14ac:dyDescent="0.25">
      <c r="B156" s="162" t="s">
        <v>110</v>
      </c>
      <c r="C156" s="163">
        <v>1419</v>
      </c>
      <c r="D156" s="163">
        <v>118</v>
      </c>
      <c r="E156" s="163">
        <v>1034</v>
      </c>
      <c r="F156" s="163">
        <v>1552</v>
      </c>
      <c r="G156" s="163">
        <v>1782</v>
      </c>
      <c r="H156" s="163">
        <v>1766</v>
      </c>
      <c r="I156" s="164">
        <f t="shared" si="32"/>
        <v>-8.9786756453422711E-3</v>
      </c>
      <c r="J156" s="165">
        <f t="shared" si="33"/>
        <v>0.24453840732910503</v>
      </c>
      <c r="K156" s="164">
        <f>H156/H151</f>
        <v>0.13852066828770884</v>
      </c>
    </row>
    <row r="157" spans="2:11" x14ac:dyDescent="0.25">
      <c r="B157" s="162" t="s">
        <v>113</v>
      </c>
      <c r="C157" s="163">
        <v>1688</v>
      </c>
      <c r="D157" s="163">
        <v>53</v>
      </c>
      <c r="E157" s="163">
        <v>1793</v>
      </c>
      <c r="F157" s="163">
        <v>1134</v>
      </c>
      <c r="G157" s="163">
        <v>1490</v>
      </c>
      <c r="H157" s="163">
        <v>1339</v>
      </c>
      <c r="I157" s="164">
        <f t="shared" si="32"/>
        <v>-0.10134228187919458</v>
      </c>
      <c r="J157" s="165">
        <f t="shared" si="33"/>
        <v>-0.20675355450236965</v>
      </c>
      <c r="K157" s="164">
        <f>H157/H151</f>
        <v>0.10502784532120166</v>
      </c>
    </row>
    <row r="158" spans="2:11" x14ac:dyDescent="0.25">
      <c r="B158" s="162" t="s">
        <v>116</v>
      </c>
      <c r="C158" s="163">
        <v>962</v>
      </c>
      <c r="D158" s="163">
        <v>70</v>
      </c>
      <c r="E158" s="163">
        <v>746</v>
      </c>
      <c r="F158" s="163">
        <v>518</v>
      </c>
      <c r="G158" s="163">
        <v>1188</v>
      </c>
      <c r="H158" s="163">
        <v>1524</v>
      </c>
      <c r="I158" s="164">
        <f t="shared" si="32"/>
        <v>0.28282828282828287</v>
      </c>
      <c r="J158" s="165">
        <f t="shared" si="33"/>
        <v>0.58419958419958418</v>
      </c>
      <c r="K158" s="164">
        <f>H158/H151</f>
        <v>0.11953878735587105</v>
      </c>
    </row>
    <row r="159" spans="2:11" x14ac:dyDescent="0.25">
      <c r="B159" s="162" t="s">
        <v>123</v>
      </c>
      <c r="C159" s="163">
        <v>201</v>
      </c>
      <c r="D159" s="163">
        <v>1</v>
      </c>
      <c r="E159" s="163">
        <v>144</v>
      </c>
      <c r="F159" s="163">
        <v>194</v>
      </c>
      <c r="G159" s="163">
        <v>218</v>
      </c>
      <c r="H159" s="163">
        <v>314</v>
      </c>
      <c r="I159" s="164">
        <f t="shared" si="32"/>
        <v>0.44036697247706424</v>
      </c>
      <c r="J159" s="165">
        <f t="shared" si="33"/>
        <v>0.56218905472636815</v>
      </c>
      <c r="K159" s="164">
        <f>H159/H151</f>
        <v>2.4629382696682092E-2</v>
      </c>
    </row>
    <row r="160" spans="2:11" x14ac:dyDescent="0.25">
      <c r="B160" s="162" t="s">
        <v>119</v>
      </c>
      <c r="C160" s="163">
        <v>207</v>
      </c>
      <c r="D160" s="163">
        <v>94</v>
      </c>
      <c r="E160" s="163">
        <v>202</v>
      </c>
      <c r="F160" s="163">
        <v>309</v>
      </c>
      <c r="G160" s="163">
        <v>383</v>
      </c>
      <c r="H160" s="163">
        <v>329</v>
      </c>
      <c r="I160" s="164">
        <f t="shared" si="32"/>
        <v>-0.14099216710182771</v>
      </c>
      <c r="J160" s="165">
        <f t="shared" si="33"/>
        <v>0.58937198067632846</v>
      </c>
      <c r="K160" s="164">
        <f>H160/H151</f>
        <v>2.5805945564357988E-2</v>
      </c>
    </row>
    <row r="161" spans="2:11" x14ac:dyDescent="0.25">
      <c r="B161" s="162" t="s">
        <v>128</v>
      </c>
      <c r="C161" s="163">
        <v>20</v>
      </c>
      <c r="D161" s="163">
        <v>4</v>
      </c>
      <c r="E161" s="163">
        <v>80</v>
      </c>
      <c r="F161" s="163">
        <v>32</v>
      </c>
      <c r="G161" s="163">
        <v>23</v>
      </c>
      <c r="H161" s="163">
        <v>16</v>
      </c>
      <c r="I161" s="164">
        <f t="shared" si="32"/>
        <v>-0.30434782608695654</v>
      </c>
      <c r="J161" s="165">
        <f t="shared" si="33"/>
        <v>-0.19999999999999996</v>
      </c>
      <c r="K161" s="164">
        <f>H161/H151</f>
        <v>1.2550003921876225E-3</v>
      </c>
    </row>
    <row r="162" spans="2:11" x14ac:dyDescent="0.25">
      <c r="B162" s="162" t="s">
        <v>131</v>
      </c>
      <c r="C162" s="163">
        <v>75</v>
      </c>
      <c r="D162" s="163">
        <v>6</v>
      </c>
      <c r="E162" s="163">
        <v>59</v>
      </c>
      <c r="F162" s="163">
        <v>53</v>
      </c>
      <c r="G162" s="163">
        <v>71</v>
      </c>
      <c r="H162" s="163">
        <v>52</v>
      </c>
      <c r="I162" s="164">
        <f t="shared" si="32"/>
        <v>-0.26760563380281688</v>
      </c>
      <c r="J162" s="165">
        <f t="shared" si="33"/>
        <v>-0.30666666666666664</v>
      </c>
      <c r="K162" s="164">
        <f>H162/H151</f>
        <v>4.0787512746097735E-3</v>
      </c>
    </row>
    <row r="163" spans="2:11" x14ac:dyDescent="0.25">
      <c r="B163" s="168" t="s">
        <v>145</v>
      </c>
      <c r="C163" s="169">
        <f t="shared" ref="C163:H163" si="34">C155-SUM(C156:C162)</f>
        <v>1553</v>
      </c>
      <c r="D163" s="169">
        <f t="shared" si="34"/>
        <v>259</v>
      </c>
      <c r="E163" s="169">
        <f t="shared" si="34"/>
        <v>1164</v>
      </c>
      <c r="F163" s="169">
        <f t="shared" si="34"/>
        <v>1004</v>
      </c>
      <c r="G163" s="169">
        <f t="shared" si="34"/>
        <v>1766</v>
      </c>
      <c r="H163" s="169">
        <f t="shared" si="34"/>
        <v>1964</v>
      </c>
      <c r="I163" s="170">
        <f t="shared" si="32"/>
        <v>0.11211778029445063</v>
      </c>
      <c r="J163" s="171">
        <f t="shared" si="33"/>
        <v>0.26464906632324525</v>
      </c>
      <c r="K163" s="170">
        <f>H163/H151</f>
        <v>0.15405129814103066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A06A-7E43-4D5F-93B6-8610459B4D41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262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266</v>
      </c>
      <c r="G7" s="172" t="s">
        <v>267</v>
      </c>
      <c r="H7" s="172" t="s">
        <v>268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263</v>
      </c>
      <c r="R7" s="172" t="s">
        <v>264</v>
      </c>
      <c r="S7" s="172" t="s">
        <v>265</v>
      </c>
      <c r="T7" s="172" t="s">
        <v>266</v>
      </c>
      <c r="U7" s="172" t="s">
        <v>267</v>
      </c>
      <c r="V7" s="172" t="s">
        <v>268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44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4079006</v>
      </c>
      <c r="D9" s="176">
        <v>4041070</v>
      </c>
      <c r="E9" s="176">
        <v>1407412</v>
      </c>
      <c r="F9" s="176">
        <v>3924823</v>
      </c>
      <c r="G9" s="176">
        <v>4320832</v>
      </c>
      <c r="H9" s="176">
        <v>4588197</v>
      </c>
      <c r="I9" s="177">
        <f>IFERROR(H9/G9-1,"-")</f>
        <v>6.1878129027002293E-2</v>
      </c>
      <c r="J9" s="177">
        <f>IFERROR(H9/D9-1,"-")</f>
        <v>0.13539161657679766</v>
      </c>
      <c r="K9" s="176">
        <f>H9-G9</f>
        <v>267365</v>
      </c>
      <c r="L9" s="176">
        <f>H9-D9</f>
        <v>547127</v>
      </c>
      <c r="M9" s="177">
        <f t="shared" ref="M9:M21" si="0">H9/H$9</f>
        <v>1</v>
      </c>
      <c r="P9" s="154" t="s">
        <v>68</v>
      </c>
      <c r="Q9" s="176">
        <v>1433849</v>
      </c>
      <c r="R9" s="176">
        <v>1485492</v>
      </c>
      <c r="S9" s="176">
        <v>464064</v>
      </c>
      <c r="T9" s="176">
        <v>1457395</v>
      </c>
      <c r="U9" s="176">
        <v>1572308</v>
      </c>
      <c r="V9" s="176">
        <v>1622538</v>
      </c>
      <c r="W9" s="177">
        <f>IFERROR(V9/U9-1,"-")</f>
        <v>3.1946666938029944E-2</v>
      </c>
      <c r="X9" s="177">
        <f>IFERROR(V9/R9-1,"-")</f>
        <v>9.2256302962250958E-2</v>
      </c>
      <c r="Y9" s="176">
        <f>V9-U9</f>
        <v>50230</v>
      </c>
      <c r="Z9" s="176">
        <f>V9-R9</f>
        <v>137046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905052</v>
      </c>
      <c r="D10" s="158">
        <v>910213</v>
      </c>
      <c r="E10" s="158">
        <v>408177</v>
      </c>
      <c r="F10" s="158">
        <v>883151</v>
      </c>
      <c r="G10" s="158">
        <v>913897</v>
      </c>
      <c r="H10" s="158">
        <v>920763</v>
      </c>
      <c r="I10" s="160">
        <f>IFERROR(H10/G10-1,"-")</f>
        <v>7.512881648588321E-3</v>
      </c>
      <c r="J10" s="159">
        <f t="shared" ref="J10:J21" si="2">IFERROR(H10/D10-1,"-")</f>
        <v>1.1590693606881031E-2</v>
      </c>
      <c r="K10" s="158">
        <f t="shared" ref="K10:K20" si="3">H10-G10</f>
        <v>6866</v>
      </c>
      <c r="L10" s="158">
        <f t="shared" ref="L10:L21" si="4">H10-D10</f>
        <v>10550</v>
      </c>
      <c r="M10" s="159">
        <f t="shared" si="0"/>
        <v>0.20068079029736519</v>
      </c>
      <c r="P10" s="157" t="s">
        <v>97</v>
      </c>
      <c r="Q10" s="158">
        <v>167889</v>
      </c>
      <c r="R10" s="158">
        <v>200261</v>
      </c>
      <c r="S10" s="158">
        <v>91009</v>
      </c>
      <c r="T10" s="158">
        <v>184306</v>
      </c>
      <c r="U10" s="158">
        <v>161501</v>
      </c>
      <c r="V10" s="158">
        <v>142945</v>
      </c>
      <c r="W10" s="160">
        <f>IFERROR(V10/U10-1,"-")</f>
        <v>-0.11489712138005337</v>
      </c>
      <c r="X10" s="159">
        <f t="shared" ref="X10:X21" si="5">IFERROR(V10/R10-1,"-")</f>
        <v>-0.2862065005168255</v>
      </c>
      <c r="Y10" s="157">
        <f t="shared" ref="Y10:Y20" si="6">V10-U10</f>
        <v>-18556</v>
      </c>
      <c r="Z10" s="158">
        <f t="shared" ref="Z10:Z21" si="7">V10-R10</f>
        <v>-57316</v>
      </c>
      <c r="AA10" s="159">
        <f t="shared" si="1"/>
        <v>8.8099631564869357E-2</v>
      </c>
    </row>
    <row r="11" spans="1:27" x14ac:dyDescent="0.25">
      <c r="A11" s="161" t="s">
        <v>100</v>
      </c>
      <c r="B11" s="162" t="s">
        <v>103</v>
      </c>
      <c r="C11" s="163">
        <v>375830</v>
      </c>
      <c r="D11" s="163">
        <v>363873</v>
      </c>
      <c r="E11" s="163">
        <v>179710</v>
      </c>
      <c r="F11" s="163">
        <v>374364</v>
      </c>
      <c r="G11" s="163">
        <v>380988</v>
      </c>
      <c r="H11" s="163">
        <v>371208</v>
      </c>
      <c r="I11" s="165">
        <f>IFERROR(H11/G11-1,"-")</f>
        <v>-2.5670099845664485E-2</v>
      </c>
      <c r="J11" s="164">
        <f t="shared" si="2"/>
        <v>2.015813209553885E-2</v>
      </c>
      <c r="K11" s="163">
        <f t="shared" si="3"/>
        <v>-9780</v>
      </c>
      <c r="L11" s="163">
        <f t="shared" si="4"/>
        <v>7335</v>
      </c>
      <c r="M11" s="164">
        <f t="shared" si="0"/>
        <v>8.0904982937742217E-2</v>
      </c>
      <c r="P11" s="162" t="s">
        <v>103</v>
      </c>
      <c r="Q11" s="163">
        <v>80385</v>
      </c>
      <c r="R11" s="163">
        <v>102815</v>
      </c>
      <c r="S11" s="163">
        <v>52174</v>
      </c>
      <c r="T11" s="163">
        <v>78213</v>
      </c>
      <c r="U11" s="163">
        <v>68547</v>
      </c>
      <c r="V11" s="163">
        <v>54723</v>
      </c>
      <c r="W11" s="165">
        <f>IFERROR(V11/U11-1,"-")</f>
        <v>-0.20167184559499318</v>
      </c>
      <c r="X11" s="164">
        <f t="shared" si="5"/>
        <v>-0.46775275981131159</v>
      </c>
      <c r="Y11" s="162">
        <f t="shared" si="6"/>
        <v>-13824</v>
      </c>
      <c r="Z11" s="163">
        <f t="shared" si="7"/>
        <v>-48092</v>
      </c>
      <c r="AA11" s="164">
        <f>V11/V$9</f>
        <v>3.3726790990411322E-2</v>
      </c>
    </row>
    <row r="12" spans="1:27" x14ac:dyDescent="0.25">
      <c r="A12" s="1"/>
      <c r="B12" s="162" t="s">
        <v>100</v>
      </c>
      <c r="C12" s="163">
        <v>529222</v>
      </c>
      <c r="D12" s="163">
        <v>546340</v>
      </c>
      <c r="E12" s="163">
        <v>228467</v>
      </c>
      <c r="F12" s="163">
        <v>508787</v>
      </c>
      <c r="G12" s="163">
        <v>532909</v>
      </c>
      <c r="H12" s="163">
        <v>549555</v>
      </c>
      <c r="I12" s="165">
        <f>IFERROR(H12/G12-1,"-")</f>
        <v>3.1236102223831885E-2</v>
      </c>
      <c r="J12" s="164">
        <f t="shared" si="2"/>
        <v>5.884613976644637E-3</v>
      </c>
      <c r="K12" s="163">
        <f t="shared" si="3"/>
        <v>16646</v>
      </c>
      <c r="L12" s="163">
        <f t="shared" si="4"/>
        <v>3215</v>
      </c>
      <c r="M12" s="164">
        <f t="shared" si="0"/>
        <v>0.11977580735962297</v>
      </c>
      <c r="P12" s="162" t="s">
        <v>100</v>
      </c>
      <c r="Q12" s="163">
        <v>87504</v>
      </c>
      <c r="R12" s="163">
        <v>97446</v>
      </c>
      <c r="S12" s="163">
        <v>38835</v>
      </c>
      <c r="T12" s="163">
        <v>106093</v>
      </c>
      <c r="U12" s="163">
        <v>92954</v>
      </c>
      <c r="V12" s="163">
        <v>88222</v>
      </c>
      <c r="W12" s="165">
        <f>IFERROR(V12/U12-1,"-")</f>
        <v>-5.0906900187189352E-2</v>
      </c>
      <c r="X12" s="164">
        <f t="shared" si="5"/>
        <v>-9.4657553927303351E-2</v>
      </c>
      <c r="Y12" s="162">
        <f t="shared" si="6"/>
        <v>-4732</v>
      </c>
      <c r="Z12" s="163">
        <f t="shared" si="7"/>
        <v>-9224</v>
      </c>
      <c r="AA12" s="164">
        <f t="shared" si="1"/>
        <v>5.4372840574458042E-2</v>
      </c>
    </row>
    <row r="13" spans="1:27" s="56" customFormat="1" x14ac:dyDescent="0.25">
      <c r="B13" s="157" t="s">
        <v>107</v>
      </c>
      <c r="C13" s="158">
        <v>3173954</v>
      </c>
      <c r="D13" s="158">
        <v>3130857</v>
      </c>
      <c r="E13" s="158">
        <v>999235</v>
      </c>
      <c r="F13" s="158">
        <v>3041672</v>
      </c>
      <c r="G13" s="158">
        <v>3406935</v>
      </c>
      <c r="H13" s="158">
        <v>3667434</v>
      </c>
      <c r="I13" s="160">
        <f>IFERROR(H13/G13-1,"-")</f>
        <v>7.6461394185683096E-2</v>
      </c>
      <c r="J13" s="159">
        <f t="shared" si="2"/>
        <v>0.17138342632704084</v>
      </c>
      <c r="K13" s="158">
        <f t="shared" si="3"/>
        <v>260499</v>
      </c>
      <c r="L13" s="158">
        <f t="shared" si="4"/>
        <v>536577</v>
      </c>
      <c r="M13" s="159">
        <f t="shared" si="0"/>
        <v>0.79931920970263481</v>
      </c>
      <c r="P13" s="157" t="s">
        <v>107</v>
      </c>
      <c r="Q13" s="158">
        <v>1265960</v>
      </c>
      <c r="R13" s="158">
        <v>1285231</v>
      </c>
      <c r="S13" s="158">
        <v>373055</v>
      </c>
      <c r="T13" s="158">
        <v>1273089</v>
      </c>
      <c r="U13" s="158">
        <v>1410807</v>
      </c>
      <c r="V13" s="158">
        <v>1479593</v>
      </c>
      <c r="W13" s="160">
        <f>IFERROR(V13/U13-1,"-")</f>
        <v>4.8756491851826622E-2</v>
      </c>
      <c r="X13" s="159">
        <f t="shared" si="5"/>
        <v>0.15122728910211469</v>
      </c>
      <c r="Y13" s="157">
        <f t="shared" si="6"/>
        <v>68786</v>
      </c>
      <c r="Z13" s="158">
        <f t="shared" si="7"/>
        <v>194362</v>
      </c>
      <c r="AA13" s="159">
        <f t="shared" si="1"/>
        <v>0.91190036843513067</v>
      </c>
    </row>
    <row r="14" spans="1:27" s="56" customFormat="1" x14ac:dyDescent="0.25">
      <c r="B14" s="162" t="s">
        <v>110</v>
      </c>
      <c r="C14" s="163">
        <v>1422049</v>
      </c>
      <c r="D14" s="163">
        <v>1458560</v>
      </c>
      <c r="E14" s="163">
        <v>385012</v>
      </c>
      <c r="F14" s="163">
        <v>1431126</v>
      </c>
      <c r="G14" s="163">
        <v>1624627</v>
      </c>
      <c r="H14" s="163">
        <v>1752831</v>
      </c>
      <c r="I14" s="165">
        <f t="shared" ref="I14:I21" si="8">IFERROR(H14/G14-1,"-")</f>
        <v>7.8912882772476323E-2</v>
      </c>
      <c r="J14" s="164">
        <f t="shared" si="2"/>
        <v>0.20175447016235193</v>
      </c>
      <c r="K14" s="163">
        <f t="shared" si="3"/>
        <v>128204</v>
      </c>
      <c r="L14" s="163">
        <f t="shared" si="4"/>
        <v>294271</v>
      </c>
      <c r="M14" s="164">
        <f t="shared" si="0"/>
        <v>0.38203045771574323</v>
      </c>
      <c r="P14" s="162" t="s">
        <v>110</v>
      </c>
      <c r="Q14" s="163">
        <v>620281</v>
      </c>
      <c r="R14" s="163">
        <v>644448</v>
      </c>
      <c r="S14" s="163">
        <v>161958</v>
      </c>
      <c r="T14" s="163">
        <v>652433</v>
      </c>
      <c r="U14" s="163">
        <v>740531</v>
      </c>
      <c r="V14" s="163">
        <v>783161</v>
      </c>
      <c r="W14" s="165">
        <f t="shared" ref="W14:W21" si="9">IFERROR(V14/U14-1,"-")</f>
        <v>5.7566800039431154E-2</v>
      </c>
      <c r="X14" s="164">
        <f t="shared" si="5"/>
        <v>0.21524312279656388</v>
      </c>
      <c r="Y14" s="162">
        <f t="shared" si="6"/>
        <v>42630</v>
      </c>
      <c r="Z14" s="163">
        <f t="shared" si="7"/>
        <v>138713</v>
      </c>
      <c r="AA14" s="164">
        <f t="shared" si="1"/>
        <v>0.48267652283028195</v>
      </c>
    </row>
    <row r="15" spans="1:27" x14ac:dyDescent="0.25">
      <c r="A15" s="1"/>
      <c r="B15" s="162" t="s">
        <v>113</v>
      </c>
      <c r="C15" s="163">
        <v>477576</v>
      </c>
      <c r="D15" s="163">
        <v>403748</v>
      </c>
      <c r="E15" s="163">
        <v>124078</v>
      </c>
      <c r="F15" s="163">
        <v>300252</v>
      </c>
      <c r="G15" s="163">
        <v>340777</v>
      </c>
      <c r="H15" s="163">
        <v>356314</v>
      </c>
      <c r="I15" s="165">
        <f t="shared" si="8"/>
        <v>4.5592865715702535E-2</v>
      </c>
      <c r="J15" s="164">
        <f t="shared" si="2"/>
        <v>-0.11748417329621452</v>
      </c>
      <c r="K15" s="163">
        <f t="shared" si="3"/>
        <v>15537</v>
      </c>
      <c r="L15" s="163">
        <f t="shared" si="4"/>
        <v>-47434</v>
      </c>
      <c r="M15" s="164">
        <f t="shared" si="0"/>
        <v>7.7658827639702485E-2</v>
      </c>
      <c r="P15" s="162" t="s">
        <v>113</v>
      </c>
      <c r="Q15" s="163">
        <v>184092</v>
      </c>
      <c r="R15" s="163">
        <v>168355</v>
      </c>
      <c r="S15" s="163">
        <v>45892</v>
      </c>
      <c r="T15" s="163">
        <v>136074</v>
      </c>
      <c r="U15" s="163">
        <v>148299</v>
      </c>
      <c r="V15" s="163">
        <v>149978</v>
      </c>
      <c r="W15" s="165">
        <f t="shared" si="9"/>
        <v>1.1321721656922801E-2</v>
      </c>
      <c r="X15" s="164">
        <f t="shared" si="5"/>
        <v>-0.10915624721570494</v>
      </c>
      <c r="Y15" s="162">
        <f t="shared" si="6"/>
        <v>1679</v>
      </c>
      <c r="Z15" s="163">
        <f t="shared" si="7"/>
        <v>-18377</v>
      </c>
      <c r="AA15" s="164">
        <f t="shared" si="1"/>
        <v>9.2434198767609763E-2</v>
      </c>
    </row>
    <row r="16" spans="1:27" x14ac:dyDescent="0.25">
      <c r="A16" s="1"/>
      <c r="B16" s="162" t="s">
        <v>116</v>
      </c>
      <c r="C16" s="163">
        <v>140796</v>
      </c>
      <c r="D16" s="163">
        <v>143231</v>
      </c>
      <c r="E16" s="163">
        <v>52755</v>
      </c>
      <c r="F16" s="163">
        <v>164388</v>
      </c>
      <c r="G16" s="163">
        <v>185624</v>
      </c>
      <c r="H16" s="163">
        <v>199100</v>
      </c>
      <c r="I16" s="165">
        <f t="shared" si="8"/>
        <v>7.2598370900314624E-2</v>
      </c>
      <c r="J16" s="164">
        <f t="shared" si="2"/>
        <v>0.39006220720374785</v>
      </c>
      <c r="K16" s="163">
        <f t="shared" si="3"/>
        <v>13476</v>
      </c>
      <c r="L16" s="163">
        <f t="shared" si="4"/>
        <v>55869</v>
      </c>
      <c r="M16" s="164">
        <f t="shared" si="0"/>
        <v>4.3393951916188431E-2</v>
      </c>
      <c r="P16" s="162" t="s">
        <v>116</v>
      </c>
      <c r="Q16" s="163">
        <v>40965</v>
      </c>
      <c r="R16" s="163">
        <v>44885</v>
      </c>
      <c r="S16" s="163">
        <v>17768</v>
      </c>
      <c r="T16" s="163">
        <v>53676</v>
      </c>
      <c r="U16" s="163">
        <v>56218</v>
      </c>
      <c r="V16" s="163">
        <v>50209</v>
      </c>
      <c r="W16" s="165">
        <f t="shared" si="9"/>
        <v>-0.10688747376285179</v>
      </c>
      <c r="X16" s="164">
        <f t="shared" si="5"/>
        <v>0.11861423638186475</v>
      </c>
      <c r="Y16" s="162">
        <f t="shared" si="6"/>
        <v>-6009</v>
      </c>
      <c r="Z16" s="163">
        <f t="shared" si="7"/>
        <v>5324</v>
      </c>
      <c r="AA16" s="164">
        <f t="shared" si="1"/>
        <v>3.0944729799856768E-2</v>
      </c>
    </row>
    <row r="17" spans="1:27" x14ac:dyDescent="0.25">
      <c r="A17" s="1"/>
      <c r="B17" s="162" t="s">
        <v>123</v>
      </c>
      <c r="C17" s="163">
        <v>126572</v>
      </c>
      <c r="D17" s="163">
        <v>117379</v>
      </c>
      <c r="E17" s="163">
        <v>36756</v>
      </c>
      <c r="F17" s="163">
        <v>145398</v>
      </c>
      <c r="G17" s="163">
        <v>138315</v>
      </c>
      <c r="H17" s="163">
        <v>147784</v>
      </c>
      <c r="I17" s="165">
        <f t="shared" si="8"/>
        <v>6.8459675378664597E-2</v>
      </c>
      <c r="J17" s="164">
        <f t="shared" si="2"/>
        <v>0.25903270602066808</v>
      </c>
      <c r="K17" s="163">
        <f t="shared" si="3"/>
        <v>9469</v>
      </c>
      <c r="L17" s="163">
        <f t="shared" si="4"/>
        <v>30405</v>
      </c>
      <c r="M17" s="164">
        <f t="shared" si="0"/>
        <v>3.220960215962828E-2</v>
      </c>
      <c r="P17" s="162" t="s">
        <v>123</v>
      </c>
      <c r="Q17" s="163">
        <v>56582</v>
      </c>
      <c r="R17" s="163">
        <v>52271</v>
      </c>
      <c r="S17" s="163">
        <v>15339</v>
      </c>
      <c r="T17" s="163">
        <v>66087</v>
      </c>
      <c r="U17" s="163">
        <v>60607</v>
      </c>
      <c r="V17" s="163">
        <v>61026</v>
      </c>
      <c r="W17" s="165">
        <f t="shared" si="9"/>
        <v>6.9133928424109925E-3</v>
      </c>
      <c r="X17" s="164">
        <f t="shared" si="5"/>
        <v>0.1674924910562261</v>
      </c>
      <c r="Y17" s="162">
        <f t="shared" si="6"/>
        <v>419</v>
      </c>
      <c r="Z17" s="163">
        <f t="shared" si="7"/>
        <v>8755</v>
      </c>
      <c r="AA17" s="164">
        <f t="shared" si="1"/>
        <v>3.7611445771994247E-2</v>
      </c>
    </row>
    <row r="18" spans="1:27" x14ac:dyDescent="0.25">
      <c r="A18" s="1"/>
      <c r="B18" s="162" t="s">
        <v>119</v>
      </c>
      <c r="C18" s="163">
        <v>112757</v>
      </c>
      <c r="D18" s="163">
        <v>109526</v>
      </c>
      <c r="E18" s="163">
        <v>51013</v>
      </c>
      <c r="F18" s="163">
        <v>119837</v>
      </c>
      <c r="G18" s="163">
        <v>123591</v>
      </c>
      <c r="H18" s="163">
        <v>129349</v>
      </c>
      <c r="I18" s="165">
        <f t="shared" si="8"/>
        <v>4.6589152931847844E-2</v>
      </c>
      <c r="J18" s="164">
        <f t="shared" si="2"/>
        <v>0.18098898891587378</v>
      </c>
      <c r="K18" s="163">
        <f t="shared" si="3"/>
        <v>5758</v>
      </c>
      <c r="L18" s="163">
        <f t="shared" si="4"/>
        <v>19823</v>
      </c>
      <c r="M18" s="164">
        <f t="shared" si="0"/>
        <v>2.819168401008065E-2</v>
      </c>
      <c r="P18" s="162" t="s">
        <v>119</v>
      </c>
      <c r="Q18" s="163">
        <v>58816</v>
      </c>
      <c r="R18" s="163">
        <v>57868</v>
      </c>
      <c r="S18" s="163">
        <v>24224</v>
      </c>
      <c r="T18" s="163">
        <v>68490</v>
      </c>
      <c r="U18" s="163">
        <v>65328</v>
      </c>
      <c r="V18" s="163">
        <v>66877</v>
      </c>
      <c r="W18" s="165">
        <f t="shared" si="9"/>
        <v>2.3711119275042769E-2</v>
      </c>
      <c r="X18" s="164">
        <f t="shared" si="5"/>
        <v>0.15568189673049004</v>
      </c>
      <c r="Y18" s="162">
        <f t="shared" si="6"/>
        <v>1549</v>
      </c>
      <c r="Z18" s="163">
        <f t="shared" si="7"/>
        <v>9009</v>
      </c>
      <c r="AA18" s="164">
        <f t="shared" si="1"/>
        <v>4.1217524643490627E-2</v>
      </c>
    </row>
    <row r="19" spans="1:27" x14ac:dyDescent="0.25">
      <c r="A19" s="161" t="s">
        <v>144</v>
      </c>
      <c r="B19" s="162" t="s">
        <v>128</v>
      </c>
      <c r="C19" s="163">
        <v>50764</v>
      </c>
      <c r="D19" s="163">
        <v>57227</v>
      </c>
      <c r="E19" s="163">
        <v>28587</v>
      </c>
      <c r="F19" s="163">
        <v>44415</v>
      </c>
      <c r="G19" s="163">
        <v>51790</v>
      </c>
      <c r="H19" s="163">
        <v>47305</v>
      </c>
      <c r="I19" s="165">
        <f t="shared" si="8"/>
        <v>-8.6599729677543924E-2</v>
      </c>
      <c r="J19" s="164">
        <f t="shared" si="2"/>
        <v>-0.17337969839411471</v>
      </c>
      <c r="K19" s="163">
        <f t="shared" si="3"/>
        <v>-4485</v>
      </c>
      <c r="L19" s="163">
        <f t="shared" si="4"/>
        <v>-9922</v>
      </c>
      <c r="M19" s="164">
        <f t="shared" si="0"/>
        <v>1.0310150152663454E-2</v>
      </c>
      <c r="P19" s="162" t="s">
        <v>128</v>
      </c>
      <c r="Q19" s="163">
        <v>20760</v>
      </c>
      <c r="R19" s="163">
        <v>24642</v>
      </c>
      <c r="S19" s="163">
        <v>11538</v>
      </c>
      <c r="T19" s="163">
        <v>17067</v>
      </c>
      <c r="U19" s="163">
        <v>19064</v>
      </c>
      <c r="V19" s="163">
        <v>18391</v>
      </c>
      <c r="W19" s="165">
        <f t="shared" si="9"/>
        <v>-3.5302140159462869E-2</v>
      </c>
      <c r="X19" s="164">
        <f t="shared" si="5"/>
        <v>-0.25367259151042931</v>
      </c>
      <c r="Y19" s="162">
        <f t="shared" si="6"/>
        <v>-673</v>
      </c>
      <c r="Z19" s="163">
        <f t="shared" si="7"/>
        <v>-6251</v>
      </c>
      <c r="AA19" s="164">
        <f t="shared" si="1"/>
        <v>1.1334711421242523E-2</v>
      </c>
    </row>
    <row r="20" spans="1:27" x14ac:dyDescent="0.25">
      <c r="A20" s="167" t="s">
        <v>145</v>
      </c>
      <c r="B20" s="162" t="s">
        <v>131</v>
      </c>
      <c r="C20" s="163">
        <v>84309</v>
      </c>
      <c r="D20" s="163">
        <v>72152</v>
      </c>
      <c r="E20" s="163">
        <v>41109</v>
      </c>
      <c r="F20" s="163">
        <v>33983</v>
      </c>
      <c r="G20" s="163">
        <v>47849</v>
      </c>
      <c r="H20" s="163">
        <v>47652</v>
      </c>
      <c r="I20" s="165">
        <f t="shared" si="8"/>
        <v>-4.1171184350770051E-3</v>
      </c>
      <c r="J20" s="164">
        <f t="shared" si="2"/>
        <v>-0.33956092693203233</v>
      </c>
      <c r="K20" s="163">
        <f t="shared" si="3"/>
        <v>-197</v>
      </c>
      <c r="L20" s="163">
        <f t="shared" si="4"/>
        <v>-24500</v>
      </c>
      <c r="M20" s="164">
        <f t="shared" si="0"/>
        <v>1.0385778989001561E-2</v>
      </c>
      <c r="P20" s="162" t="s">
        <v>131</v>
      </c>
      <c r="Q20" s="163">
        <v>25829</v>
      </c>
      <c r="R20" s="163">
        <v>24035</v>
      </c>
      <c r="S20" s="163">
        <v>12984</v>
      </c>
      <c r="T20" s="163">
        <v>11060</v>
      </c>
      <c r="U20" s="163">
        <v>17223</v>
      </c>
      <c r="V20" s="163">
        <v>16241</v>
      </c>
      <c r="W20" s="165">
        <f t="shared" si="9"/>
        <v>-5.7016779887359981E-2</v>
      </c>
      <c r="X20" s="164">
        <f t="shared" si="5"/>
        <v>-0.32427709590180986</v>
      </c>
      <c r="Y20" s="162">
        <f t="shared" si="6"/>
        <v>-982</v>
      </c>
      <c r="Z20" s="163">
        <f t="shared" si="7"/>
        <v>-7794</v>
      </c>
      <c r="AA20" s="164">
        <f t="shared" si="1"/>
        <v>1.0009626893175999E-2</v>
      </c>
    </row>
    <row r="21" spans="1:27" x14ac:dyDescent="0.25">
      <c r="B21" s="168" t="s">
        <v>145</v>
      </c>
      <c r="C21" s="169">
        <f t="shared" ref="C21:H21" si="10">C13-SUM(C14:C20)</f>
        <v>759131</v>
      </c>
      <c r="D21" s="169">
        <f t="shared" si="10"/>
        <v>769034</v>
      </c>
      <c r="E21" s="169">
        <f t="shared" si="10"/>
        <v>279925</v>
      </c>
      <c r="F21" s="169">
        <f t="shared" si="10"/>
        <v>802273</v>
      </c>
      <c r="G21" s="169">
        <f t="shared" si="10"/>
        <v>894362</v>
      </c>
      <c r="H21" s="169">
        <f t="shared" si="10"/>
        <v>987099</v>
      </c>
      <c r="I21" s="171">
        <f t="shared" si="8"/>
        <v>0.10369067558773737</v>
      </c>
      <c r="J21" s="170">
        <f t="shared" si="2"/>
        <v>0.28355703388926878</v>
      </c>
      <c r="K21" s="169">
        <f>H21-G21</f>
        <v>92737</v>
      </c>
      <c r="L21" s="169">
        <f t="shared" si="4"/>
        <v>218065</v>
      </c>
      <c r="M21" s="170">
        <f t="shared" si="0"/>
        <v>0.21513875711962674</v>
      </c>
      <c r="P21" s="168" t="s">
        <v>145</v>
      </c>
      <c r="Q21" s="169">
        <f t="shared" ref="Q21:V21" si="11">Q13-SUM(Q14:Q20)</f>
        <v>258635</v>
      </c>
      <c r="R21" s="169">
        <f t="shared" si="11"/>
        <v>268727</v>
      </c>
      <c r="S21" s="169">
        <f t="shared" si="11"/>
        <v>83352</v>
      </c>
      <c r="T21" s="169">
        <f t="shared" si="11"/>
        <v>268202</v>
      </c>
      <c r="U21" s="169">
        <f t="shared" si="11"/>
        <v>303537</v>
      </c>
      <c r="V21" s="169">
        <f t="shared" si="11"/>
        <v>333710</v>
      </c>
      <c r="W21" s="171">
        <f t="shared" si="9"/>
        <v>9.9404685425499961E-2</v>
      </c>
      <c r="X21" s="170">
        <f t="shared" si="5"/>
        <v>0.24181790441600581</v>
      </c>
      <c r="Y21" s="168">
        <f>V21-U21</f>
        <v>30173</v>
      </c>
      <c r="Z21" s="169">
        <f t="shared" si="7"/>
        <v>64983</v>
      </c>
      <c r="AA21" s="170">
        <f t="shared" si="1"/>
        <v>0.20567160830747877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1433849</v>
      </c>
      <c r="D23" s="176">
        <v>1485492</v>
      </c>
      <c r="E23" s="176">
        <v>464064</v>
      </c>
      <c r="F23" s="176">
        <v>1457395</v>
      </c>
      <c r="G23" s="176">
        <v>1572308</v>
      </c>
      <c r="H23" s="176">
        <v>1622538</v>
      </c>
      <c r="I23" s="177">
        <f>IFERROR(H23/G23-1,"-")</f>
        <v>3.1946666938029944E-2</v>
      </c>
      <c r="J23" s="177">
        <f>IFERROR(H23/D23-1,"-")</f>
        <v>9.2256302962250958E-2</v>
      </c>
      <c r="K23" s="176">
        <f>H23-G23</f>
        <v>50230</v>
      </c>
      <c r="L23" s="176">
        <f>H23-D23</f>
        <v>137046</v>
      </c>
      <c r="M23" s="177">
        <f t="shared" ref="M23:M35" si="12">H23/H$9</f>
        <v>0.353633028398737</v>
      </c>
    </row>
    <row r="24" spans="1:27" x14ac:dyDescent="0.25">
      <c r="B24" s="157" t="s">
        <v>97</v>
      </c>
      <c r="C24" s="158">
        <v>167889</v>
      </c>
      <c r="D24" s="158">
        <v>200261</v>
      </c>
      <c r="E24" s="158">
        <v>91009</v>
      </c>
      <c r="F24" s="158">
        <v>184306</v>
      </c>
      <c r="G24" s="158">
        <v>161501</v>
      </c>
      <c r="H24" s="158">
        <v>142945</v>
      </c>
      <c r="I24" s="160">
        <f>IFERROR(H24/G24-1,"-")</f>
        <v>-0.11489712138005337</v>
      </c>
      <c r="J24" s="159">
        <f t="shared" ref="J24:J35" si="13">IFERROR(H24/D24-1,"-")</f>
        <v>-0.2862065005168255</v>
      </c>
      <c r="K24" s="158">
        <f t="shared" ref="K24:K34" si="14">H24-G24</f>
        <v>-18556</v>
      </c>
      <c r="L24" s="158">
        <f t="shared" ref="L24:L35" si="15">H24-D24</f>
        <v>-57316</v>
      </c>
      <c r="M24" s="159">
        <f t="shared" si="12"/>
        <v>3.1154939511097716E-2</v>
      </c>
    </row>
    <row r="25" spans="1:27" x14ac:dyDescent="0.25">
      <c r="B25" s="162" t="s">
        <v>103</v>
      </c>
      <c r="C25" s="163">
        <v>80385</v>
      </c>
      <c r="D25" s="163">
        <v>102815</v>
      </c>
      <c r="E25" s="163">
        <v>52174</v>
      </c>
      <c r="F25" s="163">
        <v>78213</v>
      </c>
      <c r="G25" s="163">
        <v>68547</v>
      </c>
      <c r="H25" s="163">
        <v>54723</v>
      </c>
      <c r="I25" s="165">
        <f>IFERROR(H25/G25-1,"-")</f>
        <v>-0.20167184559499318</v>
      </c>
      <c r="J25" s="164">
        <f t="shared" si="13"/>
        <v>-0.46775275981131159</v>
      </c>
      <c r="K25" s="163">
        <f t="shared" si="14"/>
        <v>-13824</v>
      </c>
      <c r="L25" s="163">
        <f t="shared" si="15"/>
        <v>-48092</v>
      </c>
      <c r="M25" s="164">
        <f t="shared" si="12"/>
        <v>1.1926907236110394E-2</v>
      </c>
    </row>
    <row r="26" spans="1:27" x14ac:dyDescent="0.25">
      <c r="B26" s="162" t="s">
        <v>100</v>
      </c>
      <c r="C26" s="163">
        <v>87504</v>
      </c>
      <c r="D26" s="163">
        <v>97446</v>
      </c>
      <c r="E26" s="163">
        <v>38835</v>
      </c>
      <c r="F26" s="163">
        <v>106093</v>
      </c>
      <c r="G26" s="163">
        <v>92954</v>
      </c>
      <c r="H26" s="163">
        <v>88222</v>
      </c>
      <c r="I26" s="165">
        <f>IFERROR(H26/G26-1,"-")</f>
        <v>-5.0906900187189352E-2</v>
      </c>
      <c r="J26" s="164">
        <f t="shared" si="13"/>
        <v>-9.4657553927303351E-2</v>
      </c>
      <c r="K26" s="163">
        <f t="shared" si="14"/>
        <v>-4732</v>
      </c>
      <c r="L26" s="163">
        <f t="shared" si="15"/>
        <v>-9224</v>
      </c>
      <c r="M26" s="164">
        <f t="shared" si="12"/>
        <v>1.922803227498732E-2</v>
      </c>
    </row>
    <row r="27" spans="1:27" x14ac:dyDescent="0.25">
      <c r="B27" s="157" t="s">
        <v>107</v>
      </c>
      <c r="C27" s="158">
        <v>1265960</v>
      </c>
      <c r="D27" s="158">
        <v>1285231</v>
      </c>
      <c r="E27" s="158">
        <v>373055</v>
      </c>
      <c r="F27" s="158">
        <v>1273089</v>
      </c>
      <c r="G27" s="158">
        <v>1410807</v>
      </c>
      <c r="H27" s="158">
        <v>1479593</v>
      </c>
      <c r="I27" s="160">
        <f>IFERROR(H27/G27-1,"-")</f>
        <v>4.8756491851826622E-2</v>
      </c>
      <c r="J27" s="159">
        <f t="shared" si="13"/>
        <v>0.15122728910211469</v>
      </c>
      <c r="K27" s="158">
        <f t="shared" si="14"/>
        <v>68786</v>
      </c>
      <c r="L27" s="158">
        <f t="shared" si="15"/>
        <v>194362</v>
      </c>
      <c r="M27" s="159">
        <f t="shared" si="12"/>
        <v>0.32247808888763929</v>
      </c>
    </row>
    <row r="28" spans="1:27" x14ac:dyDescent="0.25">
      <c r="B28" s="162" t="s">
        <v>110</v>
      </c>
      <c r="C28" s="163">
        <v>620281</v>
      </c>
      <c r="D28" s="163">
        <v>644448</v>
      </c>
      <c r="E28" s="163">
        <v>161958</v>
      </c>
      <c r="F28" s="163">
        <v>652433</v>
      </c>
      <c r="G28" s="163">
        <v>740531</v>
      </c>
      <c r="H28" s="163">
        <v>783161</v>
      </c>
      <c r="I28" s="165">
        <f t="shared" ref="I28:I35" si="16">IFERROR(H28/G28-1,"-")</f>
        <v>5.7566800039431154E-2</v>
      </c>
      <c r="J28" s="164">
        <f t="shared" si="13"/>
        <v>0.21524312279656388</v>
      </c>
      <c r="K28" s="163">
        <f t="shared" si="14"/>
        <v>42630</v>
      </c>
      <c r="L28" s="163">
        <f t="shared" si="15"/>
        <v>138713</v>
      </c>
      <c r="M28" s="164">
        <f t="shared" si="12"/>
        <v>0.17069036050544473</v>
      </c>
    </row>
    <row r="29" spans="1:27" x14ac:dyDescent="0.25">
      <c r="B29" s="162" t="s">
        <v>113</v>
      </c>
      <c r="C29" s="163">
        <v>184092</v>
      </c>
      <c r="D29" s="163">
        <v>168355</v>
      </c>
      <c r="E29" s="163">
        <v>45892</v>
      </c>
      <c r="F29" s="163">
        <v>136074</v>
      </c>
      <c r="G29" s="163">
        <v>148299</v>
      </c>
      <c r="H29" s="163">
        <v>149978</v>
      </c>
      <c r="I29" s="165">
        <f t="shared" si="16"/>
        <v>1.1321721656922801E-2</v>
      </c>
      <c r="J29" s="164">
        <f t="shared" si="13"/>
        <v>-0.10915624721570494</v>
      </c>
      <c r="K29" s="163">
        <f t="shared" si="14"/>
        <v>1679</v>
      </c>
      <c r="L29" s="163">
        <f t="shared" si="15"/>
        <v>-18377</v>
      </c>
      <c r="M29" s="164">
        <f t="shared" si="12"/>
        <v>3.2687785637800643E-2</v>
      </c>
    </row>
    <row r="30" spans="1:27" x14ac:dyDescent="0.25">
      <c r="B30" s="162" t="s">
        <v>116</v>
      </c>
      <c r="C30" s="163">
        <v>40965</v>
      </c>
      <c r="D30" s="163">
        <v>44885</v>
      </c>
      <c r="E30" s="163">
        <v>17768</v>
      </c>
      <c r="F30" s="163">
        <v>53676</v>
      </c>
      <c r="G30" s="163">
        <v>56218</v>
      </c>
      <c r="H30" s="163">
        <v>50209</v>
      </c>
      <c r="I30" s="165">
        <f t="shared" si="16"/>
        <v>-0.10688747376285179</v>
      </c>
      <c r="J30" s="164">
        <f t="shared" si="13"/>
        <v>0.11861423638186475</v>
      </c>
      <c r="K30" s="163">
        <f t="shared" si="14"/>
        <v>-6009</v>
      </c>
      <c r="L30" s="163">
        <f t="shared" si="15"/>
        <v>5324</v>
      </c>
      <c r="M30" s="164">
        <f t="shared" si="12"/>
        <v>1.0943078512103991E-2</v>
      </c>
    </row>
    <row r="31" spans="1:27" x14ac:dyDescent="0.25">
      <c r="B31" s="162" t="s">
        <v>123</v>
      </c>
      <c r="C31" s="163">
        <v>56582</v>
      </c>
      <c r="D31" s="163">
        <v>52271</v>
      </c>
      <c r="E31" s="163">
        <v>15339</v>
      </c>
      <c r="F31" s="163">
        <v>66087</v>
      </c>
      <c r="G31" s="163">
        <v>60607</v>
      </c>
      <c r="H31" s="163">
        <v>61026</v>
      </c>
      <c r="I31" s="165">
        <f t="shared" si="16"/>
        <v>6.9133928424109925E-3</v>
      </c>
      <c r="J31" s="164">
        <f t="shared" si="13"/>
        <v>0.1674924910562261</v>
      </c>
      <c r="K31" s="163">
        <f t="shared" si="14"/>
        <v>419</v>
      </c>
      <c r="L31" s="163">
        <f t="shared" si="15"/>
        <v>8755</v>
      </c>
      <c r="M31" s="164">
        <f t="shared" si="12"/>
        <v>1.3300649470805198E-2</v>
      </c>
    </row>
    <row r="32" spans="1:27" x14ac:dyDescent="0.25">
      <c r="B32" s="162" t="s">
        <v>119</v>
      </c>
      <c r="C32" s="163">
        <v>58816</v>
      </c>
      <c r="D32" s="163">
        <v>57868</v>
      </c>
      <c r="E32" s="163">
        <v>24224</v>
      </c>
      <c r="F32" s="163">
        <v>68490</v>
      </c>
      <c r="G32" s="163">
        <v>65328</v>
      </c>
      <c r="H32" s="163">
        <v>66877</v>
      </c>
      <c r="I32" s="165">
        <f t="shared" si="16"/>
        <v>2.3711119275042769E-2</v>
      </c>
      <c r="J32" s="164">
        <f t="shared" si="13"/>
        <v>0.15568189673049004</v>
      </c>
      <c r="K32" s="163">
        <f t="shared" si="14"/>
        <v>1549</v>
      </c>
      <c r="L32" s="163">
        <f t="shared" si="15"/>
        <v>9009</v>
      </c>
      <c r="M32" s="164">
        <f t="shared" si="12"/>
        <v>1.4575878062777164E-2</v>
      </c>
    </row>
    <row r="33" spans="2:13" x14ac:dyDescent="0.25">
      <c r="B33" s="162" t="s">
        <v>128</v>
      </c>
      <c r="C33" s="163">
        <v>20760</v>
      </c>
      <c r="D33" s="163">
        <v>24642</v>
      </c>
      <c r="E33" s="163">
        <v>11538</v>
      </c>
      <c r="F33" s="163">
        <v>17067</v>
      </c>
      <c r="G33" s="163">
        <v>19064</v>
      </c>
      <c r="H33" s="163">
        <v>18391</v>
      </c>
      <c r="I33" s="165">
        <f t="shared" si="16"/>
        <v>-3.5302140159462869E-2</v>
      </c>
      <c r="J33" s="164">
        <f t="shared" si="13"/>
        <v>-0.25367259151042931</v>
      </c>
      <c r="K33" s="163">
        <f t="shared" si="14"/>
        <v>-673</v>
      </c>
      <c r="L33" s="163">
        <f t="shared" si="15"/>
        <v>-6251</v>
      </c>
      <c r="M33" s="164">
        <f t="shared" si="12"/>
        <v>4.0083283259197454E-3</v>
      </c>
    </row>
    <row r="34" spans="2:13" x14ac:dyDescent="0.25">
      <c r="B34" s="162" t="s">
        <v>131</v>
      </c>
      <c r="C34" s="163">
        <v>25829</v>
      </c>
      <c r="D34" s="163">
        <v>24035</v>
      </c>
      <c r="E34" s="163">
        <v>12984</v>
      </c>
      <c r="F34" s="163">
        <v>11060</v>
      </c>
      <c r="G34" s="163">
        <v>17223</v>
      </c>
      <c r="H34" s="163">
        <v>16241</v>
      </c>
      <c r="I34" s="165">
        <f t="shared" si="16"/>
        <v>-5.7016779887359981E-2</v>
      </c>
      <c r="J34" s="164">
        <f t="shared" si="13"/>
        <v>-0.32427709590180986</v>
      </c>
      <c r="K34" s="163">
        <f t="shared" si="14"/>
        <v>-982</v>
      </c>
      <c r="L34" s="163">
        <f t="shared" si="15"/>
        <v>-7794</v>
      </c>
      <c r="M34" s="164">
        <f t="shared" si="12"/>
        <v>3.5397346713752702E-3</v>
      </c>
    </row>
    <row r="35" spans="2:13" x14ac:dyDescent="0.25">
      <c r="B35" s="168" t="s">
        <v>145</v>
      </c>
      <c r="C35" s="169">
        <f t="shared" ref="C35:H35" si="17">C27-SUM(C28:C34)</f>
        <v>258635</v>
      </c>
      <c r="D35" s="169">
        <f t="shared" si="17"/>
        <v>268727</v>
      </c>
      <c r="E35" s="169">
        <f t="shared" si="17"/>
        <v>83352</v>
      </c>
      <c r="F35" s="169">
        <f t="shared" si="17"/>
        <v>268202</v>
      </c>
      <c r="G35" s="169">
        <f t="shared" si="17"/>
        <v>303537</v>
      </c>
      <c r="H35" s="169">
        <f t="shared" si="17"/>
        <v>333710</v>
      </c>
      <c r="I35" s="171">
        <f t="shared" si="16"/>
        <v>9.9404685425499961E-2</v>
      </c>
      <c r="J35" s="170">
        <f t="shared" si="13"/>
        <v>0.24181790441600581</v>
      </c>
      <c r="K35" s="169">
        <f>H35-G35</f>
        <v>30173</v>
      </c>
      <c r="L35" s="169">
        <f t="shared" si="15"/>
        <v>64983</v>
      </c>
      <c r="M35" s="170">
        <f t="shared" si="12"/>
        <v>7.2732273701412553E-2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1105867</v>
      </c>
      <c r="D37" s="176">
        <v>1082702</v>
      </c>
      <c r="E37" s="176">
        <v>319934</v>
      </c>
      <c r="F37" s="176">
        <v>1027252</v>
      </c>
      <c r="G37" s="176">
        <v>1094360</v>
      </c>
      <c r="H37" s="176">
        <v>1158457</v>
      </c>
      <c r="I37" s="177">
        <f>IFERROR(H37/G37-1,"-")</f>
        <v>5.8570305932234445E-2</v>
      </c>
      <c r="J37" s="177">
        <f>IFERROR(H37/D37-1,"-")</f>
        <v>6.9968467777837384E-2</v>
      </c>
      <c r="K37" s="176">
        <f>H37-G37</f>
        <v>64097</v>
      </c>
      <c r="L37" s="176">
        <f>H37-D37</f>
        <v>75755</v>
      </c>
      <c r="M37" s="177">
        <f t="shared" ref="M37:M49" si="18">H37/H$9</f>
        <v>0.25248632523843245</v>
      </c>
    </row>
    <row r="38" spans="2:13" x14ac:dyDescent="0.25">
      <c r="B38" s="157" t="s">
        <v>97</v>
      </c>
      <c r="C38" s="158">
        <v>117233</v>
      </c>
      <c r="D38" s="158">
        <v>111759</v>
      </c>
      <c r="E38" s="158">
        <v>41966</v>
      </c>
      <c r="F38" s="158">
        <v>110023</v>
      </c>
      <c r="G38" s="158">
        <v>104488</v>
      </c>
      <c r="H38" s="158">
        <v>100942</v>
      </c>
      <c r="I38" s="160">
        <f>IFERROR(H38/G38-1,"-")</f>
        <v>-3.3936911415664905E-2</v>
      </c>
      <c r="J38" s="159">
        <f t="shared" ref="J38:J49" si="19">IFERROR(H38/D38-1,"-")</f>
        <v>-9.6788625524566241E-2</v>
      </c>
      <c r="K38" s="158">
        <f t="shared" ref="K38:K48" si="20">H38-G38</f>
        <v>-3546</v>
      </c>
      <c r="L38" s="158">
        <f t="shared" ref="L38:L49" si="21">H38-D38</f>
        <v>-10817</v>
      </c>
      <c r="M38" s="159">
        <f t="shared" si="18"/>
        <v>2.2000363105594639E-2</v>
      </c>
    </row>
    <row r="39" spans="2:13" x14ac:dyDescent="0.25">
      <c r="B39" s="162" t="s">
        <v>103</v>
      </c>
      <c r="C39" s="163">
        <v>38018</v>
      </c>
      <c r="D39" s="163">
        <v>45528</v>
      </c>
      <c r="E39" s="163">
        <v>20552</v>
      </c>
      <c r="F39" s="163">
        <v>44470</v>
      </c>
      <c r="G39" s="163">
        <v>46357</v>
      </c>
      <c r="H39" s="163">
        <v>45451</v>
      </c>
      <c r="I39" s="165">
        <f>IFERROR(H39/G39-1,"-")</f>
        <v>-1.9543973941368087E-2</v>
      </c>
      <c r="J39" s="164">
        <f t="shared" si="19"/>
        <v>-1.691266912669076E-3</v>
      </c>
      <c r="K39" s="163">
        <f t="shared" si="20"/>
        <v>-906</v>
      </c>
      <c r="L39" s="163">
        <f t="shared" si="21"/>
        <v>-77</v>
      </c>
      <c r="M39" s="164">
        <f t="shared" si="18"/>
        <v>9.9060698570702169E-3</v>
      </c>
    </row>
    <row r="40" spans="2:13" x14ac:dyDescent="0.25">
      <c r="B40" s="162" t="s">
        <v>100</v>
      </c>
      <c r="C40" s="163">
        <v>79215</v>
      </c>
      <c r="D40" s="163">
        <v>66231</v>
      </c>
      <c r="E40" s="163">
        <v>21414</v>
      </c>
      <c r="F40" s="163">
        <v>65553</v>
      </c>
      <c r="G40" s="163">
        <v>58131</v>
      </c>
      <c r="H40" s="163">
        <v>55491</v>
      </c>
      <c r="I40" s="165">
        <f>IFERROR(H40/G40-1,"-")</f>
        <v>-4.5414666873096921E-2</v>
      </c>
      <c r="J40" s="164">
        <f t="shared" si="19"/>
        <v>-0.16215971372922044</v>
      </c>
      <c r="K40" s="163">
        <f t="shared" si="20"/>
        <v>-2640</v>
      </c>
      <c r="L40" s="163">
        <f t="shared" si="21"/>
        <v>-10740</v>
      </c>
      <c r="M40" s="164">
        <f t="shared" si="18"/>
        <v>1.2094293248524421E-2</v>
      </c>
    </row>
    <row r="41" spans="2:13" x14ac:dyDescent="0.25">
      <c r="B41" s="157" t="s">
        <v>107</v>
      </c>
      <c r="C41" s="158">
        <v>988634</v>
      </c>
      <c r="D41" s="158">
        <v>970943</v>
      </c>
      <c r="E41" s="158">
        <v>277968</v>
      </c>
      <c r="F41" s="158">
        <v>917229</v>
      </c>
      <c r="G41" s="158">
        <v>989872</v>
      </c>
      <c r="H41" s="158">
        <v>1057515</v>
      </c>
      <c r="I41" s="160">
        <f>IFERROR(H41/G41-1,"-")</f>
        <v>6.8335097871239814E-2</v>
      </c>
      <c r="J41" s="159">
        <f t="shared" si="19"/>
        <v>8.9162803583732408E-2</v>
      </c>
      <c r="K41" s="158">
        <f t="shared" si="20"/>
        <v>67643</v>
      </c>
      <c r="L41" s="158">
        <f t="shared" si="21"/>
        <v>86572</v>
      </c>
      <c r="M41" s="159">
        <f t="shared" si="18"/>
        <v>0.23048596213283781</v>
      </c>
    </row>
    <row r="42" spans="2:13" x14ac:dyDescent="0.25">
      <c r="B42" s="162" t="s">
        <v>110</v>
      </c>
      <c r="C42" s="163">
        <v>523340</v>
      </c>
      <c r="D42" s="163">
        <v>546745</v>
      </c>
      <c r="E42" s="163">
        <v>123180</v>
      </c>
      <c r="F42" s="163">
        <v>483953</v>
      </c>
      <c r="G42" s="163">
        <v>534551</v>
      </c>
      <c r="H42" s="163">
        <v>581317</v>
      </c>
      <c r="I42" s="165">
        <f t="shared" ref="I42:I49" si="22">IFERROR(H42/G42-1,"-")</f>
        <v>8.7486507367865674E-2</v>
      </c>
      <c r="J42" s="164">
        <f t="shared" si="19"/>
        <v>6.3232402674006982E-2</v>
      </c>
      <c r="K42" s="163">
        <f t="shared" si="20"/>
        <v>46766</v>
      </c>
      <c r="L42" s="163">
        <f t="shared" si="21"/>
        <v>34572</v>
      </c>
      <c r="M42" s="164">
        <f t="shared" si="18"/>
        <v>0.12669835231573534</v>
      </c>
    </row>
    <row r="43" spans="2:13" x14ac:dyDescent="0.25">
      <c r="B43" s="162" t="s">
        <v>113</v>
      </c>
      <c r="C43" s="163">
        <v>60988</v>
      </c>
      <c r="D43" s="163">
        <v>43160</v>
      </c>
      <c r="E43" s="163">
        <v>13421</v>
      </c>
      <c r="F43" s="163">
        <v>29659</v>
      </c>
      <c r="G43" s="163">
        <v>35338</v>
      </c>
      <c r="H43" s="163">
        <v>34693</v>
      </c>
      <c r="I43" s="165">
        <f t="shared" si="22"/>
        <v>-1.8252306299168075E-2</v>
      </c>
      <c r="J43" s="164">
        <f t="shared" si="19"/>
        <v>-0.19617701575532898</v>
      </c>
      <c r="K43" s="163">
        <f t="shared" si="20"/>
        <v>-645</v>
      </c>
      <c r="L43" s="163">
        <f t="shared" si="21"/>
        <v>-8467</v>
      </c>
      <c r="M43" s="164">
        <f t="shared" si="18"/>
        <v>7.5613579800518594E-3</v>
      </c>
    </row>
    <row r="44" spans="2:13" x14ac:dyDescent="0.25">
      <c r="B44" s="162" t="s">
        <v>116</v>
      </c>
      <c r="C44" s="163">
        <v>20589</v>
      </c>
      <c r="D44" s="163">
        <v>20589</v>
      </c>
      <c r="E44" s="163">
        <v>8464</v>
      </c>
      <c r="F44" s="163">
        <v>22634</v>
      </c>
      <c r="G44" s="163">
        <v>24674</v>
      </c>
      <c r="H44" s="163">
        <v>24753</v>
      </c>
      <c r="I44" s="165">
        <f t="shared" si="22"/>
        <v>3.2017508308341824E-3</v>
      </c>
      <c r="J44" s="164">
        <f t="shared" si="19"/>
        <v>0.20224391665452424</v>
      </c>
      <c r="K44" s="163">
        <f t="shared" si="20"/>
        <v>79</v>
      </c>
      <c r="L44" s="163">
        <f t="shared" si="21"/>
        <v>4164</v>
      </c>
      <c r="M44" s="164">
        <f t="shared" si="18"/>
        <v>5.394929642297399E-3</v>
      </c>
    </row>
    <row r="45" spans="2:13" x14ac:dyDescent="0.25">
      <c r="B45" s="162" t="s">
        <v>123</v>
      </c>
      <c r="C45" s="163">
        <v>48515</v>
      </c>
      <c r="D45" s="163">
        <v>46365</v>
      </c>
      <c r="E45" s="163">
        <v>12393</v>
      </c>
      <c r="F45" s="163">
        <v>49372</v>
      </c>
      <c r="G45" s="163">
        <v>46567</v>
      </c>
      <c r="H45" s="163">
        <v>49253</v>
      </c>
      <c r="I45" s="165">
        <f t="shared" si="22"/>
        <v>5.7680331565271636E-2</v>
      </c>
      <c r="J45" s="164">
        <f t="shared" si="19"/>
        <v>6.2288364067723423E-2</v>
      </c>
      <c r="K45" s="163">
        <f t="shared" si="20"/>
        <v>2686</v>
      </c>
      <c r="L45" s="163">
        <f t="shared" si="21"/>
        <v>2888</v>
      </c>
      <c r="M45" s="164">
        <f t="shared" si="18"/>
        <v>1.0734717798734448E-2</v>
      </c>
    </row>
    <row r="46" spans="2:13" x14ac:dyDescent="0.25">
      <c r="B46" s="162" t="s">
        <v>119</v>
      </c>
      <c r="C46" s="163">
        <v>34853</v>
      </c>
      <c r="D46" s="163">
        <v>33250</v>
      </c>
      <c r="E46" s="163">
        <v>13586</v>
      </c>
      <c r="F46" s="163">
        <v>31205</v>
      </c>
      <c r="G46" s="163">
        <v>36085</v>
      </c>
      <c r="H46" s="163">
        <v>36824</v>
      </c>
      <c r="I46" s="165">
        <f t="shared" si="22"/>
        <v>2.0479423583206424E-2</v>
      </c>
      <c r="J46" s="164">
        <f t="shared" si="19"/>
        <v>0.1074887218045113</v>
      </c>
      <c r="K46" s="163">
        <f t="shared" si="20"/>
        <v>739</v>
      </c>
      <c r="L46" s="163">
        <f t="shared" si="21"/>
        <v>3574</v>
      </c>
      <c r="M46" s="164">
        <f t="shared" si="18"/>
        <v>8.0258105743933831E-3</v>
      </c>
    </row>
    <row r="47" spans="2:13" x14ac:dyDescent="0.25">
      <c r="B47" s="162" t="s">
        <v>128</v>
      </c>
      <c r="C47" s="163">
        <v>20005</v>
      </c>
      <c r="D47" s="163">
        <v>20414</v>
      </c>
      <c r="E47" s="163">
        <v>9638</v>
      </c>
      <c r="F47" s="163">
        <v>16484</v>
      </c>
      <c r="G47" s="163">
        <v>17819</v>
      </c>
      <c r="H47" s="163">
        <v>16068</v>
      </c>
      <c r="I47" s="165">
        <f t="shared" si="22"/>
        <v>-9.8265895953757232E-2</v>
      </c>
      <c r="J47" s="164">
        <f t="shared" si="19"/>
        <v>-0.21289311256980503</v>
      </c>
      <c r="K47" s="163">
        <f t="shared" si="20"/>
        <v>-1751</v>
      </c>
      <c r="L47" s="163">
        <f t="shared" si="21"/>
        <v>-4346</v>
      </c>
      <c r="M47" s="164">
        <f t="shared" si="18"/>
        <v>3.5020292284747147E-3</v>
      </c>
    </row>
    <row r="48" spans="2:13" x14ac:dyDescent="0.25">
      <c r="B48" s="162" t="s">
        <v>131</v>
      </c>
      <c r="C48" s="163">
        <v>34685</v>
      </c>
      <c r="D48" s="163">
        <v>28997</v>
      </c>
      <c r="E48" s="163">
        <v>15776</v>
      </c>
      <c r="F48" s="163">
        <v>14048</v>
      </c>
      <c r="G48" s="163">
        <v>17655</v>
      </c>
      <c r="H48" s="163">
        <v>17179</v>
      </c>
      <c r="I48" s="165">
        <f t="shared" si="22"/>
        <v>-2.6961200792976481E-2</v>
      </c>
      <c r="J48" s="164">
        <f t="shared" si="19"/>
        <v>-0.40755940269683066</v>
      </c>
      <c r="K48" s="163">
        <f t="shared" si="20"/>
        <v>-476</v>
      </c>
      <c r="L48" s="163">
        <f t="shared" si="21"/>
        <v>-11818</v>
      </c>
      <c r="M48" s="164">
        <f t="shared" si="18"/>
        <v>3.7441722750788599E-3</v>
      </c>
    </row>
    <row r="49" spans="2:13" x14ac:dyDescent="0.25">
      <c r="B49" s="168" t="s">
        <v>145</v>
      </c>
      <c r="C49" s="169">
        <f t="shared" ref="C49:H49" si="23">C41-SUM(C42:C48)</f>
        <v>245659</v>
      </c>
      <c r="D49" s="169">
        <f t="shared" si="23"/>
        <v>231423</v>
      </c>
      <c r="E49" s="169">
        <f t="shared" si="23"/>
        <v>81510</v>
      </c>
      <c r="F49" s="169">
        <f t="shared" si="23"/>
        <v>269874</v>
      </c>
      <c r="G49" s="169">
        <f t="shared" si="23"/>
        <v>277183</v>
      </c>
      <c r="H49" s="169">
        <f t="shared" si="23"/>
        <v>297428</v>
      </c>
      <c r="I49" s="171">
        <f t="shared" si="22"/>
        <v>7.3038389800240244E-2</v>
      </c>
      <c r="J49" s="170">
        <f t="shared" si="19"/>
        <v>0.28521365637814733</v>
      </c>
      <c r="K49" s="169">
        <f>H49-G49</f>
        <v>20245</v>
      </c>
      <c r="L49" s="169">
        <f t="shared" si="21"/>
        <v>66005</v>
      </c>
      <c r="M49" s="170">
        <f t="shared" si="18"/>
        <v>6.4824592318071778E-2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37938</v>
      </c>
      <c r="D51" s="176">
        <v>36869</v>
      </c>
      <c r="E51" s="176">
        <v>11628</v>
      </c>
      <c r="F51" s="176">
        <v>29058</v>
      </c>
      <c r="G51" s="176">
        <v>41308</v>
      </c>
      <c r="H51" s="176">
        <v>35995</v>
      </c>
      <c r="I51" s="177">
        <f>IFERROR(H51/G51-1,"-")</f>
        <v>-0.12861915367483301</v>
      </c>
      <c r="J51" s="177">
        <f>IFERROR(H51/D51-1,"-")</f>
        <v>-2.3705552089831605E-2</v>
      </c>
      <c r="K51" s="176">
        <f>H51-G51</f>
        <v>-5313</v>
      </c>
      <c r="L51" s="176">
        <f>H51-D51</f>
        <v>-874</v>
      </c>
      <c r="M51" s="177">
        <f t="shared" ref="M51:M63" si="24">H51/H$9</f>
        <v>7.845129579222513E-3</v>
      </c>
    </row>
    <row r="52" spans="2:13" x14ac:dyDescent="0.25">
      <c r="B52" s="157" t="s">
        <v>97</v>
      </c>
      <c r="C52" s="158">
        <v>9914</v>
      </c>
      <c r="D52" s="158">
        <v>9302</v>
      </c>
      <c r="E52" s="158">
        <v>2244</v>
      </c>
      <c r="F52" s="158">
        <v>4856</v>
      </c>
      <c r="G52" s="158">
        <v>17500</v>
      </c>
      <c r="H52" s="158">
        <v>9811</v>
      </c>
      <c r="I52" s="160">
        <f>IFERROR(H52/G52-1,"-")</f>
        <v>-0.43937142857142852</v>
      </c>
      <c r="J52" s="159">
        <f t="shared" ref="J52:J63" si="25">IFERROR(H52/D52-1,"-")</f>
        <v>5.4719415179531383E-2</v>
      </c>
      <c r="K52" s="158">
        <f t="shared" ref="K52:K62" si="26">H52-G52</f>
        <v>-7689</v>
      </c>
      <c r="L52" s="158">
        <f t="shared" ref="L52:L63" si="27">H52-D52</f>
        <v>509</v>
      </c>
      <c r="M52" s="159">
        <f t="shared" si="24"/>
        <v>2.1383127184817913E-3</v>
      </c>
    </row>
    <row r="53" spans="2:13" x14ac:dyDescent="0.25">
      <c r="B53" s="162" t="s">
        <v>103</v>
      </c>
      <c r="C53" s="163">
        <v>6291</v>
      </c>
      <c r="D53" s="163">
        <v>5254</v>
      </c>
      <c r="E53" s="163">
        <v>1592</v>
      </c>
      <c r="F53" s="163">
        <v>2591</v>
      </c>
      <c r="G53" s="163">
        <v>12921</v>
      </c>
      <c r="H53" s="163">
        <v>6705</v>
      </c>
      <c r="I53" s="165">
        <f>IFERROR(H53/G53-1,"-")</f>
        <v>-0.48107731599721382</v>
      </c>
      <c r="J53" s="164">
        <f t="shared" si="25"/>
        <v>0.27617053673391712</v>
      </c>
      <c r="K53" s="163">
        <f t="shared" si="26"/>
        <v>-6216</v>
      </c>
      <c r="L53" s="163">
        <f t="shared" si="27"/>
        <v>1451</v>
      </c>
      <c r="M53" s="164">
        <f t="shared" si="24"/>
        <v>1.4613583505677721E-3</v>
      </c>
    </row>
    <row r="54" spans="2:13" x14ac:dyDescent="0.25">
      <c r="B54" s="162" t="s">
        <v>100</v>
      </c>
      <c r="C54" s="163">
        <v>3623</v>
      </c>
      <c r="D54" s="163">
        <v>4048</v>
      </c>
      <c r="E54" s="163">
        <v>652</v>
      </c>
      <c r="F54" s="163">
        <v>2265</v>
      </c>
      <c r="G54" s="163">
        <v>4579</v>
      </c>
      <c r="H54" s="163">
        <v>3106</v>
      </c>
      <c r="I54" s="165">
        <f>IFERROR(H54/G54-1,"-")</f>
        <v>-0.32168595763267094</v>
      </c>
      <c r="J54" s="164">
        <f t="shared" si="25"/>
        <v>-0.23270750988142297</v>
      </c>
      <c r="K54" s="163">
        <f t="shared" si="26"/>
        <v>-1473</v>
      </c>
      <c r="L54" s="163">
        <f t="shared" si="27"/>
        <v>-942</v>
      </c>
      <c r="M54" s="164">
        <f t="shared" si="24"/>
        <v>6.7695436791401936E-4</v>
      </c>
    </row>
    <row r="55" spans="2:13" x14ac:dyDescent="0.25">
      <c r="B55" s="157" t="s">
        <v>107</v>
      </c>
      <c r="C55" s="158">
        <v>28024</v>
      </c>
      <c r="D55" s="158">
        <v>27567</v>
      </c>
      <c r="E55" s="158">
        <v>9384</v>
      </c>
      <c r="F55" s="158">
        <v>24202</v>
      </c>
      <c r="G55" s="158">
        <v>23808</v>
      </c>
      <c r="H55" s="158">
        <v>26184</v>
      </c>
      <c r="I55" s="160">
        <f>IFERROR(H55/G55-1,"-")</f>
        <v>9.9798387096774244E-2</v>
      </c>
      <c r="J55" s="159">
        <f t="shared" si="25"/>
        <v>-5.0168679943410566E-2</v>
      </c>
      <c r="K55" s="158">
        <f t="shared" si="26"/>
        <v>2376</v>
      </c>
      <c r="L55" s="158">
        <f t="shared" si="27"/>
        <v>-1383</v>
      </c>
      <c r="M55" s="159">
        <f t="shared" si="24"/>
        <v>5.7068168607407226E-3</v>
      </c>
    </row>
    <row r="56" spans="2:13" x14ac:dyDescent="0.25">
      <c r="B56" s="162" t="s">
        <v>110</v>
      </c>
      <c r="C56" s="163">
        <v>8126</v>
      </c>
      <c r="D56" s="163">
        <v>8621</v>
      </c>
      <c r="E56" s="163">
        <v>2951</v>
      </c>
      <c r="F56" s="163">
        <v>8555</v>
      </c>
      <c r="G56" s="163">
        <v>7494</v>
      </c>
      <c r="H56" s="163">
        <v>9162</v>
      </c>
      <c r="I56" s="165">
        <f t="shared" ref="I56:I63" si="28">IFERROR(H56/G56-1,"-")</f>
        <v>0.22257806244996003</v>
      </c>
      <c r="J56" s="164">
        <f t="shared" si="25"/>
        <v>6.2753740865328922E-2</v>
      </c>
      <c r="K56" s="163">
        <f t="shared" si="26"/>
        <v>1668</v>
      </c>
      <c r="L56" s="163">
        <f t="shared" si="27"/>
        <v>541</v>
      </c>
      <c r="M56" s="164">
        <f t="shared" si="24"/>
        <v>1.996862819970459E-3</v>
      </c>
    </row>
    <row r="57" spans="2:13" x14ac:dyDescent="0.25">
      <c r="B57" s="162" t="s">
        <v>113</v>
      </c>
      <c r="C57" s="163">
        <v>8872</v>
      </c>
      <c r="D57" s="163">
        <v>7201</v>
      </c>
      <c r="E57" s="163">
        <v>2373</v>
      </c>
      <c r="F57" s="163">
        <v>5239</v>
      </c>
      <c r="G57" s="163">
        <v>4202</v>
      </c>
      <c r="H57" s="163">
        <v>5076</v>
      </c>
      <c r="I57" s="165">
        <f t="shared" si="28"/>
        <v>0.20799619228938604</v>
      </c>
      <c r="J57" s="164">
        <f t="shared" si="25"/>
        <v>-0.29509790306901817</v>
      </c>
      <c r="K57" s="163">
        <f t="shared" si="26"/>
        <v>874</v>
      </c>
      <c r="L57" s="163">
        <f t="shared" si="27"/>
        <v>-2125</v>
      </c>
      <c r="M57" s="164">
        <f t="shared" si="24"/>
        <v>1.1063169257989577E-3</v>
      </c>
    </row>
    <row r="58" spans="2:13" x14ac:dyDescent="0.25">
      <c r="B58" s="162" t="s">
        <v>116</v>
      </c>
      <c r="C58" s="163">
        <v>1764</v>
      </c>
      <c r="D58" s="163">
        <v>1922</v>
      </c>
      <c r="E58" s="163">
        <v>504</v>
      </c>
      <c r="F58" s="163">
        <v>2127</v>
      </c>
      <c r="G58" s="163">
        <v>2399</v>
      </c>
      <c r="H58" s="163">
        <v>1961</v>
      </c>
      <c r="I58" s="165">
        <f t="shared" si="28"/>
        <v>-0.18257607336390158</v>
      </c>
      <c r="J58" s="164">
        <f t="shared" si="25"/>
        <v>2.0291363163371434E-2</v>
      </c>
      <c r="K58" s="163">
        <f t="shared" si="26"/>
        <v>-438</v>
      </c>
      <c r="L58" s="163">
        <f t="shared" si="27"/>
        <v>39</v>
      </c>
      <c r="M58" s="164">
        <f t="shared" si="24"/>
        <v>4.2740100305196135E-4</v>
      </c>
    </row>
    <row r="59" spans="2:13" x14ac:dyDescent="0.25">
      <c r="B59" s="162" t="s">
        <v>123</v>
      </c>
      <c r="C59" s="163">
        <v>566</v>
      </c>
      <c r="D59" s="163">
        <v>640</v>
      </c>
      <c r="E59" s="163">
        <v>247</v>
      </c>
      <c r="F59" s="163">
        <v>711</v>
      </c>
      <c r="G59" s="163">
        <v>596</v>
      </c>
      <c r="H59" s="163">
        <v>870</v>
      </c>
      <c r="I59" s="165">
        <f t="shared" si="28"/>
        <v>0.45973154362416113</v>
      </c>
      <c r="J59" s="164">
        <f t="shared" si="25"/>
        <v>0.359375</v>
      </c>
      <c r="K59" s="163">
        <f t="shared" si="26"/>
        <v>274</v>
      </c>
      <c r="L59" s="163">
        <f t="shared" si="27"/>
        <v>230</v>
      </c>
      <c r="M59" s="164">
        <f t="shared" si="24"/>
        <v>1.8961696718776459E-4</v>
      </c>
    </row>
    <row r="60" spans="2:13" x14ac:dyDescent="0.25">
      <c r="B60" s="162" t="s">
        <v>119</v>
      </c>
      <c r="C60" s="163">
        <v>511</v>
      </c>
      <c r="D60" s="163">
        <v>588</v>
      </c>
      <c r="E60" s="163">
        <v>217</v>
      </c>
      <c r="F60" s="163">
        <v>550</v>
      </c>
      <c r="G60" s="163">
        <v>548</v>
      </c>
      <c r="H60" s="163">
        <v>593</v>
      </c>
      <c r="I60" s="165">
        <f t="shared" si="28"/>
        <v>8.2116788321167977E-2</v>
      </c>
      <c r="J60" s="164">
        <f t="shared" si="25"/>
        <v>8.5034013605442826E-3</v>
      </c>
      <c r="K60" s="163">
        <f t="shared" si="26"/>
        <v>45</v>
      </c>
      <c r="L60" s="163">
        <f t="shared" si="27"/>
        <v>5</v>
      </c>
      <c r="M60" s="164">
        <f t="shared" si="24"/>
        <v>1.2924466843947633E-4</v>
      </c>
    </row>
    <row r="61" spans="2:13" x14ac:dyDescent="0.25">
      <c r="B61" s="162" t="s">
        <v>128</v>
      </c>
      <c r="C61" s="163">
        <v>270</v>
      </c>
      <c r="D61" s="163">
        <v>190</v>
      </c>
      <c r="E61" s="163">
        <v>136</v>
      </c>
      <c r="F61" s="163">
        <v>70</v>
      </c>
      <c r="G61" s="163">
        <v>184</v>
      </c>
      <c r="H61" s="163">
        <v>98</v>
      </c>
      <c r="I61" s="165">
        <f t="shared" si="28"/>
        <v>-0.46739130434782605</v>
      </c>
      <c r="J61" s="164">
        <f t="shared" si="25"/>
        <v>-0.48421052631578942</v>
      </c>
      <c r="K61" s="163">
        <f t="shared" si="26"/>
        <v>-86</v>
      </c>
      <c r="L61" s="163">
        <f t="shared" si="27"/>
        <v>-92</v>
      </c>
      <c r="M61" s="164">
        <f t="shared" si="24"/>
        <v>2.1359152625748198E-5</v>
      </c>
    </row>
    <row r="62" spans="2:13" x14ac:dyDescent="0.25">
      <c r="B62" s="162" t="s">
        <v>131</v>
      </c>
      <c r="C62" s="163">
        <v>302</v>
      </c>
      <c r="D62" s="163">
        <v>323</v>
      </c>
      <c r="E62" s="163">
        <v>207</v>
      </c>
      <c r="F62" s="163">
        <v>110</v>
      </c>
      <c r="G62" s="163">
        <v>156</v>
      </c>
      <c r="H62" s="163">
        <v>100</v>
      </c>
      <c r="I62" s="165">
        <f t="shared" si="28"/>
        <v>-0.35897435897435892</v>
      </c>
      <c r="J62" s="164">
        <f t="shared" si="25"/>
        <v>-0.69040247678018574</v>
      </c>
      <c r="K62" s="163">
        <f t="shared" si="26"/>
        <v>-56</v>
      </c>
      <c r="L62" s="163">
        <f t="shared" si="27"/>
        <v>-223</v>
      </c>
      <c r="M62" s="164">
        <f t="shared" si="24"/>
        <v>2.1795053699743058E-5</v>
      </c>
    </row>
    <row r="63" spans="2:13" x14ac:dyDescent="0.25">
      <c r="B63" s="168" t="s">
        <v>145</v>
      </c>
      <c r="C63" s="169">
        <f t="shared" ref="C63:H63" si="29">C55-SUM(C56:C62)</f>
        <v>7613</v>
      </c>
      <c r="D63" s="169">
        <f t="shared" si="29"/>
        <v>8082</v>
      </c>
      <c r="E63" s="169">
        <f t="shared" si="29"/>
        <v>2749</v>
      </c>
      <c r="F63" s="169">
        <f t="shared" si="29"/>
        <v>6840</v>
      </c>
      <c r="G63" s="169">
        <f t="shared" si="29"/>
        <v>8229</v>
      </c>
      <c r="H63" s="169">
        <f t="shared" si="29"/>
        <v>8324</v>
      </c>
      <c r="I63" s="171">
        <f t="shared" si="28"/>
        <v>1.154453761088825E-2</v>
      </c>
      <c r="J63" s="170">
        <f t="shared" si="25"/>
        <v>2.9943083395199244E-2</v>
      </c>
      <c r="K63" s="169">
        <f>H63-G63</f>
        <v>95</v>
      </c>
      <c r="L63" s="169">
        <f t="shared" si="27"/>
        <v>242</v>
      </c>
      <c r="M63" s="170">
        <f t="shared" si="24"/>
        <v>1.8142202699666121E-3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115505</v>
      </c>
      <c r="D65" s="176">
        <v>116760</v>
      </c>
      <c r="E65" s="176">
        <v>41527</v>
      </c>
      <c r="F65" s="176">
        <v>132337</v>
      </c>
      <c r="G65" s="176">
        <v>154946</v>
      </c>
      <c r="H65" s="176">
        <v>200452</v>
      </c>
      <c r="I65" s="177">
        <f>IFERROR(H65/G65-1,"-")</f>
        <v>0.29368941437662155</v>
      </c>
      <c r="J65" s="177">
        <f>IFERROR(H65/D65-1,"-")</f>
        <v>0.71678657074340535</v>
      </c>
      <c r="K65" s="176">
        <f>H65-G65</f>
        <v>45506</v>
      </c>
      <c r="L65" s="176">
        <f>H65-D65</f>
        <v>83692</v>
      </c>
      <c r="M65" s="177">
        <f t="shared" ref="M65:M77" si="30">H65/H$9</f>
        <v>4.3688621042208955E-2</v>
      </c>
    </row>
    <row r="66" spans="2:13" x14ac:dyDescent="0.25">
      <c r="B66" s="157" t="s">
        <v>97</v>
      </c>
      <c r="C66" s="158">
        <v>31609</v>
      </c>
      <c r="D66" s="158">
        <v>37493</v>
      </c>
      <c r="E66" s="158">
        <v>20131</v>
      </c>
      <c r="F66" s="158">
        <v>30651</v>
      </c>
      <c r="G66" s="158">
        <v>40798</v>
      </c>
      <c r="H66" s="158">
        <v>53591</v>
      </c>
      <c r="I66" s="160">
        <f>IFERROR(H66/G66-1,"-")</f>
        <v>0.31356929261238298</v>
      </c>
      <c r="J66" s="159">
        <f t="shared" ref="J66:J77" si="31">IFERROR(H66/D66-1,"-")</f>
        <v>0.42936014722748239</v>
      </c>
      <c r="K66" s="158">
        <f t="shared" ref="K66:K76" si="32">H66-G66</f>
        <v>12793</v>
      </c>
      <c r="L66" s="158">
        <f t="shared" ref="L66:L77" si="33">H66-D66</f>
        <v>16098</v>
      </c>
      <c r="M66" s="159">
        <f t="shared" si="30"/>
        <v>1.1680187228229302E-2</v>
      </c>
    </row>
    <row r="67" spans="2:13" x14ac:dyDescent="0.25">
      <c r="B67" s="162" t="s">
        <v>103</v>
      </c>
      <c r="C67" s="163">
        <v>18149</v>
      </c>
      <c r="D67" s="163">
        <v>20759</v>
      </c>
      <c r="E67" s="163">
        <v>7189</v>
      </c>
      <c r="F67" s="163">
        <v>23072</v>
      </c>
      <c r="G67" s="163">
        <v>28586</v>
      </c>
      <c r="H67" s="163">
        <v>33767</v>
      </c>
      <c r="I67" s="165">
        <f>IFERROR(H67/G67-1,"-")</f>
        <v>0.1812425662911914</v>
      </c>
      <c r="J67" s="164">
        <f t="shared" si="31"/>
        <v>0.62661977937280211</v>
      </c>
      <c r="K67" s="163">
        <f t="shared" si="32"/>
        <v>5181</v>
      </c>
      <c r="L67" s="163">
        <f t="shared" si="33"/>
        <v>13008</v>
      </c>
      <c r="M67" s="164">
        <f t="shared" si="30"/>
        <v>7.3595357827922385E-3</v>
      </c>
    </row>
    <row r="68" spans="2:13" x14ac:dyDescent="0.25">
      <c r="B68" s="162" t="s">
        <v>100</v>
      </c>
      <c r="C68" s="163">
        <v>13460</v>
      </c>
      <c r="D68" s="163">
        <v>16734</v>
      </c>
      <c r="E68" s="163">
        <v>12942</v>
      </c>
      <c r="F68" s="163">
        <v>7579</v>
      </c>
      <c r="G68" s="163">
        <v>12212</v>
      </c>
      <c r="H68" s="163">
        <v>19824</v>
      </c>
      <c r="I68" s="165">
        <f>IFERROR(H68/G68-1,"-")</f>
        <v>0.6233213232885686</v>
      </c>
      <c r="J68" s="164">
        <f t="shared" si="31"/>
        <v>0.18465399784869119</v>
      </c>
      <c r="K68" s="163">
        <f t="shared" si="32"/>
        <v>7612</v>
      </c>
      <c r="L68" s="163">
        <f t="shared" si="33"/>
        <v>3090</v>
      </c>
      <c r="M68" s="164">
        <f t="shared" si="30"/>
        <v>4.320651445437064E-3</v>
      </c>
    </row>
    <row r="69" spans="2:13" x14ac:dyDescent="0.25">
      <c r="B69" s="157" t="s">
        <v>107</v>
      </c>
      <c r="C69" s="158">
        <v>83896</v>
      </c>
      <c r="D69" s="158">
        <v>79267</v>
      </c>
      <c r="E69" s="158">
        <v>21396</v>
      </c>
      <c r="F69" s="158">
        <v>101686</v>
      </c>
      <c r="G69" s="158">
        <v>114148</v>
      </c>
      <c r="H69" s="158">
        <v>146861</v>
      </c>
      <c r="I69" s="160">
        <f>IFERROR(H69/G69-1,"-")</f>
        <v>0.28658408382100431</v>
      </c>
      <c r="J69" s="159">
        <f t="shared" si="31"/>
        <v>0.85273821388471882</v>
      </c>
      <c r="K69" s="158">
        <f t="shared" si="32"/>
        <v>32713</v>
      </c>
      <c r="L69" s="158">
        <f t="shared" si="33"/>
        <v>67594</v>
      </c>
      <c r="M69" s="159">
        <f t="shared" si="30"/>
        <v>3.200843381397965E-2</v>
      </c>
    </row>
    <row r="70" spans="2:13" x14ac:dyDescent="0.25">
      <c r="B70" s="162" t="s">
        <v>110</v>
      </c>
      <c r="C70" s="163">
        <v>38413</v>
      </c>
      <c r="D70" s="163">
        <v>34452</v>
      </c>
      <c r="E70" s="163">
        <v>8131</v>
      </c>
      <c r="F70" s="163">
        <v>47102</v>
      </c>
      <c r="G70" s="163">
        <v>41776</v>
      </c>
      <c r="H70" s="163">
        <v>63422</v>
      </c>
      <c r="I70" s="165">
        <f t="shared" ref="I70:I77" si="34">IFERROR(H70/G70-1,"-")</f>
        <v>0.51814438912294136</v>
      </c>
      <c r="J70" s="164">
        <f t="shared" si="31"/>
        <v>0.84088006501799595</v>
      </c>
      <c r="K70" s="163">
        <f t="shared" si="32"/>
        <v>21646</v>
      </c>
      <c r="L70" s="163">
        <f t="shared" si="33"/>
        <v>28970</v>
      </c>
      <c r="M70" s="164">
        <f t="shared" si="30"/>
        <v>1.3822858957451042E-2</v>
      </c>
    </row>
    <row r="71" spans="2:13" x14ac:dyDescent="0.25">
      <c r="B71" s="162" t="s">
        <v>113</v>
      </c>
      <c r="C71" s="163">
        <v>11279</v>
      </c>
      <c r="D71" s="163">
        <v>9604</v>
      </c>
      <c r="E71" s="163">
        <v>2515</v>
      </c>
      <c r="F71" s="163">
        <v>6396</v>
      </c>
      <c r="G71" s="163">
        <v>7886</v>
      </c>
      <c r="H71" s="163">
        <v>8160</v>
      </c>
      <c r="I71" s="165">
        <f t="shared" si="34"/>
        <v>3.4745117930509828E-2</v>
      </c>
      <c r="J71" s="164">
        <f t="shared" si="31"/>
        <v>-0.15035401915868385</v>
      </c>
      <c r="K71" s="163">
        <f t="shared" si="32"/>
        <v>274</v>
      </c>
      <c r="L71" s="163">
        <f t="shared" si="33"/>
        <v>-1444</v>
      </c>
      <c r="M71" s="164">
        <f t="shared" si="30"/>
        <v>1.7784763818990336E-3</v>
      </c>
    </row>
    <row r="72" spans="2:13" x14ac:dyDescent="0.25">
      <c r="B72" s="162" t="s">
        <v>116</v>
      </c>
      <c r="C72" s="163">
        <v>5559</v>
      </c>
      <c r="D72" s="163">
        <v>9264</v>
      </c>
      <c r="E72" s="163">
        <v>2837</v>
      </c>
      <c r="F72" s="163">
        <v>14640</v>
      </c>
      <c r="G72" s="163">
        <v>15024</v>
      </c>
      <c r="H72" s="163">
        <v>17826</v>
      </c>
      <c r="I72" s="165">
        <f t="shared" si="34"/>
        <v>0.18650159744408956</v>
      </c>
      <c r="J72" s="164">
        <f t="shared" si="31"/>
        <v>0.92422279792746109</v>
      </c>
      <c r="K72" s="163">
        <f t="shared" si="32"/>
        <v>2802</v>
      </c>
      <c r="L72" s="163">
        <f t="shared" si="33"/>
        <v>8562</v>
      </c>
      <c r="M72" s="164">
        <f t="shared" si="30"/>
        <v>3.8851862725161977E-3</v>
      </c>
    </row>
    <row r="73" spans="2:13" x14ac:dyDescent="0.25">
      <c r="B73" s="162" t="s">
        <v>123</v>
      </c>
      <c r="C73" s="163">
        <v>1935</v>
      </c>
      <c r="D73" s="163">
        <v>1484</v>
      </c>
      <c r="E73" s="163">
        <v>273</v>
      </c>
      <c r="F73" s="163">
        <v>2490</v>
      </c>
      <c r="G73" s="163">
        <v>3276</v>
      </c>
      <c r="H73" s="163">
        <v>5584</v>
      </c>
      <c r="I73" s="165">
        <f t="shared" si="34"/>
        <v>0.70451770451770446</v>
      </c>
      <c r="J73" s="164">
        <f t="shared" si="31"/>
        <v>2.7628032345013476</v>
      </c>
      <c r="K73" s="163">
        <f t="shared" si="32"/>
        <v>2308</v>
      </c>
      <c r="L73" s="163">
        <f t="shared" si="33"/>
        <v>4100</v>
      </c>
      <c r="M73" s="164">
        <f t="shared" si="30"/>
        <v>1.2170357985936524E-3</v>
      </c>
    </row>
    <row r="74" spans="2:13" x14ac:dyDescent="0.25">
      <c r="B74" s="162" t="s">
        <v>119</v>
      </c>
      <c r="C74" s="163">
        <v>2352</v>
      </c>
      <c r="D74" s="163">
        <v>1859</v>
      </c>
      <c r="E74" s="163">
        <v>871</v>
      </c>
      <c r="F74" s="163">
        <v>2633</v>
      </c>
      <c r="G74" s="163">
        <v>2484</v>
      </c>
      <c r="H74" s="163">
        <v>3654</v>
      </c>
      <c r="I74" s="165">
        <f t="shared" si="34"/>
        <v>0.47101449275362328</v>
      </c>
      <c r="J74" s="164">
        <f t="shared" si="31"/>
        <v>0.96557288864981183</v>
      </c>
      <c r="K74" s="163">
        <f t="shared" si="32"/>
        <v>1170</v>
      </c>
      <c r="L74" s="163">
        <f t="shared" si="33"/>
        <v>1795</v>
      </c>
      <c r="M74" s="164">
        <f t="shared" si="30"/>
        <v>7.9639126218861134E-4</v>
      </c>
    </row>
    <row r="75" spans="2:13" x14ac:dyDescent="0.25">
      <c r="B75" s="162" t="s">
        <v>128</v>
      </c>
      <c r="C75" s="163">
        <v>972</v>
      </c>
      <c r="D75" s="163">
        <v>1559</v>
      </c>
      <c r="E75" s="163">
        <v>666</v>
      </c>
      <c r="F75" s="163">
        <v>1414</v>
      </c>
      <c r="G75" s="163">
        <v>3520</v>
      </c>
      <c r="H75" s="163">
        <v>2498</v>
      </c>
      <c r="I75" s="165">
        <f t="shared" si="34"/>
        <v>-0.29034090909090904</v>
      </c>
      <c r="J75" s="164">
        <f t="shared" si="31"/>
        <v>0.60230917254650418</v>
      </c>
      <c r="K75" s="163">
        <f t="shared" si="32"/>
        <v>-1022</v>
      </c>
      <c r="L75" s="163">
        <f t="shared" si="33"/>
        <v>939</v>
      </c>
      <c r="M75" s="164">
        <f t="shared" si="30"/>
        <v>5.4444044141958164E-4</v>
      </c>
    </row>
    <row r="76" spans="2:13" x14ac:dyDescent="0.25">
      <c r="B76" s="162" t="s">
        <v>131</v>
      </c>
      <c r="C76" s="163">
        <v>1944</v>
      </c>
      <c r="D76" s="163">
        <v>1636</v>
      </c>
      <c r="E76" s="163">
        <v>871</v>
      </c>
      <c r="F76" s="163">
        <v>486</v>
      </c>
      <c r="G76" s="163">
        <v>1070</v>
      </c>
      <c r="H76" s="163">
        <v>1828</v>
      </c>
      <c r="I76" s="165">
        <f t="shared" si="34"/>
        <v>0.70841121495327108</v>
      </c>
      <c r="J76" s="164">
        <f t="shared" si="31"/>
        <v>0.11735941320293408</v>
      </c>
      <c r="K76" s="163">
        <f t="shared" si="32"/>
        <v>758</v>
      </c>
      <c r="L76" s="163">
        <f t="shared" si="33"/>
        <v>192</v>
      </c>
      <c r="M76" s="164">
        <f t="shared" si="30"/>
        <v>3.9841358163130309E-4</v>
      </c>
    </row>
    <row r="77" spans="2:13" x14ac:dyDescent="0.25">
      <c r="B77" s="168" t="s">
        <v>145</v>
      </c>
      <c r="C77" s="169">
        <f t="shared" ref="C77:H77" si="35">C69-SUM(C70:C76)</f>
        <v>21442</v>
      </c>
      <c r="D77" s="169">
        <f t="shared" si="35"/>
        <v>19409</v>
      </c>
      <c r="E77" s="169">
        <f t="shared" si="35"/>
        <v>5232</v>
      </c>
      <c r="F77" s="169">
        <f t="shared" si="35"/>
        <v>26525</v>
      </c>
      <c r="G77" s="169">
        <f t="shared" si="35"/>
        <v>39112</v>
      </c>
      <c r="H77" s="169">
        <f t="shared" si="35"/>
        <v>43889</v>
      </c>
      <c r="I77" s="171">
        <f t="shared" si="34"/>
        <v>0.12213642871752906</v>
      </c>
      <c r="J77" s="170">
        <f t="shared" si="31"/>
        <v>1.2612705445927146</v>
      </c>
      <c r="K77" s="169">
        <f>H77-G77</f>
        <v>4777</v>
      </c>
      <c r="L77" s="169">
        <f t="shared" si="33"/>
        <v>24480</v>
      </c>
      <c r="M77" s="170">
        <f t="shared" si="30"/>
        <v>9.5656311182802309E-3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692965</v>
      </c>
      <c r="D79" s="176">
        <v>662992</v>
      </c>
      <c r="E79" s="176">
        <v>196369</v>
      </c>
      <c r="F79" s="176">
        <v>587373</v>
      </c>
      <c r="G79" s="176">
        <v>669254</v>
      </c>
      <c r="H79" s="176">
        <v>773150</v>
      </c>
      <c r="I79" s="177">
        <f>IFERROR(H79/G79-1,"-")</f>
        <v>0.15524150770858292</v>
      </c>
      <c r="J79" s="177">
        <f>IFERROR(H79/D79-1,"-")</f>
        <v>0.16615283442334139</v>
      </c>
      <c r="K79" s="176">
        <f>H79-G79</f>
        <v>103896</v>
      </c>
      <c r="L79" s="176">
        <f>H79-D79</f>
        <v>110158</v>
      </c>
      <c r="M79" s="177">
        <f t="shared" ref="M79:M91" si="36">H79/H$9</f>
        <v>0.16850845767956346</v>
      </c>
    </row>
    <row r="80" spans="2:13" x14ac:dyDescent="0.25">
      <c r="B80" s="157" t="s">
        <v>97</v>
      </c>
      <c r="C80" s="158">
        <v>317816</v>
      </c>
      <c r="D80" s="158">
        <v>308801</v>
      </c>
      <c r="E80" s="158">
        <v>85786</v>
      </c>
      <c r="F80" s="158">
        <v>297779</v>
      </c>
      <c r="G80" s="158">
        <v>304437</v>
      </c>
      <c r="H80" s="158">
        <v>336795</v>
      </c>
      <c r="I80" s="160">
        <f>IFERROR(H80/G80-1,"-")</f>
        <v>0.10628800047300424</v>
      </c>
      <c r="J80" s="159">
        <f t="shared" ref="J80:J91" si="37">IFERROR(H80/D80-1,"-")</f>
        <v>9.06538515095483E-2</v>
      </c>
      <c r="K80" s="158">
        <f t="shared" ref="K80:K90" si="38">H80-G80</f>
        <v>32358</v>
      </c>
      <c r="L80" s="158">
        <f t="shared" ref="L80:L91" si="39">H80-D80</f>
        <v>27994</v>
      </c>
      <c r="M80" s="159">
        <f t="shared" si="36"/>
        <v>7.3404651108049626E-2</v>
      </c>
    </row>
    <row r="81" spans="2:13" x14ac:dyDescent="0.25">
      <c r="B81" s="162" t="s">
        <v>103</v>
      </c>
      <c r="C81" s="163">
        <v>81440</v>
      </c>
      <c r="D81" s="163">
        <v>62661</v>
      </c>
      <c r="E81" s="163">
        <v>20676</v>
      </c>
      <c r="F81" s="163">
        <v>86680</v>
      </c>
      <c r="G81" s="163">
        <v>82735</v>
      </c>
      <c r="H81" s="163">
        <v>94416</v>
      </c>
      <c r="I81" s="165">
        <f>IFERROR(H81/G81-1,"-")</f>
        <v>0.14118571342237263</v>
      </c>
      <c r="J81" s="164">
        <f t="shared" si="37"/>
        <v>0.50677454876238803</v>
      </c>
      <c r="K81" s="163">
        <f t="shared" si="38"/>
        <v>11681</v>
      </c>
      <c r="L81" s="163">
        <f t="shared" si="39"/>
        <v>31755</v>
      </c>
      <c r="M81" s="164">
        <f t="shared" si="36"/>
        <v>2.0578017901149406E-2</v>
      </c>
    </row>
    <row r="82" spans="2:13" x14ac:dyDescent="0.25">
      <c r="B82" s="162" t="s">
        <v>100</v>
      </c>
      <c r="C82" s="163">
        <v>236376</v>
      </c>
      <c r="D82" s="163">
        <v>246140</v>
      </c>
      <c r="E82" s="163">
        <v>65110</v>
      </c>
      <c r="F82" s="163">
        <v>211099</v>
      </c>
      <c r="G82" s="163">
        <v>221702</v>
      </c>
      <c r="H82" s="163">
        <v>242379</v>
      </c>
      <c r="I82" s="165">
        <f>IFERROR(H82/G82-1,"-")</f>
        <v>9.3264832973992018E-2</v>
      </c>
      <c r="J82" s="164">
        <f t="shared" si="37"/>
        <v>-1.5279921995612233E-2</v>
      </c>
      <c r="K82" s="163">
        <f t="shared" si="38"/>
        <v>20677</v>
      </c>
      <c r="L82" s="163">
        <f t="shared" si="39"/>
        <v>-3761</v>
      </c>
      <c r="M82" s="164">
        <f t="shared" si="36"/>
        <v>5.2826633206900224E-2</v>
      </c>
    </row>
    <row r="83" spans="2:13" x14ac:dyDescent="0.25">
      <c r="B83" s="157" t="s">
        <v>107</v>
      </c>
      <c r="C83" s="158">
        <v>375149</v>
      </c>
      <c r="D83" s="158">
        <v>354191</v>
      </c>
      <c r="E83" s="158">
        <v>110583</v>
      </c>
      <c r="F83" s="158">
        <v>289594</v>
      </c>
      <c r="G83" s="158">
        <v>364817</v>
      </c>
      <c r="H83" s="158">
        <v>436355</v>
      </c>
      <c r="I83" s="160">
        <f>IFERROR(H83/G83-1,"-")</f>
        <v>0.19609283558606094</v>
      </c>
      <c r="J83" s="159">
        <f t="shared" si="37"/>
        <v>0.23197653243588912</v>
      </c>
      <c r="K83" s="158">
        <f t="shared" si="38"/>
        <v>71538</v>
      </c>
      <c r="L83" s="158">
        <f t="shared" si="39"/>
        <v>82164</v>
      </c>
      <c r="M83" s="159">
        <f t="shared" si="36"/>
        <v>9.5103806571513821E-2</v>
      </c>
    </row>
    <row r="84" spans="2:13" x14ac:dyDescent="0.25">
      <c r="B84" s="162" t="s">
        <v>110</v>
      </c>
      <c r="C84" s="163">
        <v>56254</v>
      </c>
      <c r="D84" s="163">
        <v>61950</v>
      </c>
      <c r="E84" s="163">
        <v>18840</v>
      </c>
      <c r="F84" s="163">
        <v>58110</v>
      </c>
      <c r="G84" s="163">
        <v>76806</v>
      </c>
      <c r="H84" s="163">
        <v>92648</v>
      </c>
      <c r="I84" s="165">
        <f t="shared" ref="I84:I91" si="40">IFERROR(H84/G84-1,"-")</f>
        <v>0.20625992760982226</v>
      </c>
      <c r="J84" s="164">
        <f t="shared" si="37"/>
        <v>0.49552865213882158</v>
      </c>
      <c r="K84" s="163">
        <f t="shared" si="38"/>
        <v>15842</v>
      </c>
      <c r="L84" s="163">
        <f t="shared" si="39"/>
        <v>30698</v>
      </c>
      <c r="M84" s="164">
        <f t="shared" si="36"/>
        <v>2.0192681351737948E-2</v>
      </c>
    </row>
    <row r="85" spans="2:13" x14ac:dyDescent="0.25">
      <c r="B85" s="162" t="s">
        <v>113</v>
      </c>
      <c r="C85" s="163">
        <v>158629</v>
      </c>
      <c r="D85" s="163">
        <v>130093</v>
      </c>
      <c r="E85" s="163">
        <v>35749</v>
      </c>
      <c r="F85" s="163">
        <v>86487</v>
      </c>
      <c r="G85" s="163">
        <v>99085</v>
      </c>
      <c r="H85" s="163">
        <v>111635</v>
      </c>
      <c r="I85" s="165">
        <f t="shared" si="40"/>
        <v>0.12665892920220023</v>
      </c>
      <c r="J85" s="164">
        <f t="shared" si="37"/>
        <v>-0.14188311438739976</v>
      </c>
      <c r="K85" s="163">
        <f t="shared" si="38"/>
        <v>12550</v>
      </c>
      <c r="L85" s="163">
        <f t="shared" si="39"/>
        <v>-18458</v>
      </c>
      <c r="M85" s="164">
        <f t="shared" si="36"/>
        <v>2.4330908197708164E-2</v>
      </c>
    </row>
    <row r="86" spans="2:13" x14ac:dyDescent="0.25">
      <c r="B86" s="162" t="s">
        <v>116</v>
      </c>
      <c r="C86" s="163">
        <v>20275</v>
      </c>
      <c r="D86" s="163">
        <v>21555</v>
      </c>
      <c r="E86" s="163">
        <v>7557</v>
      </c>
      <c r="F86" s="163">
        <v>25420</v>
      </c>
      <c r="G86" s="163">
        <v>35525</v>
      </c>
      <c r="H86" s="163">
        <v>50132</v>
      </c>
      <c r="I86" s="165">
        <f t="shared" si="40"/>
        <v>0.4111752287121746</v>
      </c>
      <c r="J86" s="164">
        <f t="shared" si="37"/>
        <v>1.3257712827650199</v>
      </c>
      <c r="K86" s="163">
        <f t="shared" si="38"/>
        <v>14607</v>
      </c>
      <c r="L86" s="163">
        <f t="shared" si="39"/>
        <v>28577</v>
      </c>
      <c r="M86" s="164">
        <f t="shared" si="36"/>
        <v>1.092629632075519E-2</v>
      </c>
    </row>
    <row r="87" spans="2:13" x14ac:dyDescent="0.25">
      <c r="B87" s="162" t="s">
        <v>123</v>
      </c>
      <c r="C87" s="163">
        <v>10399</v>
      </c>
      <c r="D87" s="163">
        <v>8090</v>
      </c>
      <c r="E87" s="163">
        <v>1769</v>
      </c>
      <c r="F87" s="163">
        <v>8759</v>
      </c>
      <c r="G87" s="163">
        <v>10246</v>
      </c>
      <c r="H87" s="163">
        <v>15551</v>
      </c>
      <c r="I87" s="165">
        <f t="shared" si="40"/>
        <v>0.51776302947491715</v>
      </c>
      <c r="J87" s="164">
        <f t="shared" si="37"/>
        <v>0.92224969097651432</v>
      </c>
      <c r="K87" s="163">
        <f t="shared" si="38"/>
        <v>5305</v>
      </c>
      <c r="L87" s="163">
        <f t="shared" si="39"/>
        <v>7461</v>
      </c>
      <c r="M87" s="164">
        <f t="shared" si="36"/>
        <v>3.3893488008470431E-3</v>
      </c>
    </row>
    <row r="88" spans="2:13" x14ac:dyDescent="0.25">
      <c r="B88" s="162" t="s">
        <v>119</v>
      </c>
      <c r="C88" s="163">
        <v>5676</v>
      </c>
      <c r="D88" s="163">
        <v>5355</v>
      </c>
      <c r="E88" s="163">
        <v>1902</v>
      </c>
      <c r="F88" s="163">
        <v>4683</v>
      </c>
      <c r="G88" s="163">
        <v>5768</v>
      </c>
      <c r="H88" s="163">
        <v>7342</v>
      </c>
      <c r="I88" s="165">
        <f t="shared" si="40"/>
        <v>0.27288488210818307</v>
      </c>
      <c r="J88" s="164">
        <f t="shared" si="37"/>
        <v>0.37105508870214754</v>
      </c>
      <c r="K88" s="163">
        <f t="shared" si="38"/>
        <v>1574</v>
      </c>
      <c r="L88" s="163">
        <f t="shared" si="39"/>
        <v>1987</v>
      </c>
      <c r="M88" s="164">
        <f t="shared" si="36"/>
        <v>1.6001928426351353E-3</v>
      </c>
    </row>
    <row r="89" spans="2:13" x14ac:dyDescent="0.25">
      <c r="B89" s="162" t="s">
        <v>128</v>
      </c>
      <c r="C89" s="163">
        <v>5124</v>
      </c>
      <c r="D89" s="163">
        <v>6305</v>
      </c>
      <c r="E89" s="163">
        <v>3029</v>
      </c>
      <c r="F89" s="163">
        <v>5124</v>
      </c>
      <c r="G89" s="163">
        <v>6315</v>
      </c>
      <c r="H89" s="163">
        <v>5506</v>
      </c>
      <c r="I89" s="165">
        <f t="shared" si="40"/>
        <v>-0.1281076801266825</v>
      </c>
      <c r="J89" s="164">
        <f t="shared" si="37"/>
        <v>-0.12672482157018239</v>
      </c>
      <c r="K89" s="163">
        <f t="shared" si="38"/>
        <v>-809</v>
      </c>
      <c r="L89" s="163">
        <f t="shared" si="39"/>
        <v>-799</v>
      </c>
      <c r="M89" s="164">
        <f t="shared" si="36"/>
        <v>1.2000356567078527E-3</v>
      </c>
    </row>
    <row r="90" spans="2:13" x14ac:dyDescent="0.25">
      <c r="B90" s="162" t="s">
        <v>131</v>
      </c>
      <c r="C90" s="163">
        <v>9574</v>
      </c>
      <c r="D90" s="163">
        <v>8766</v>
      </c>
      <c r="E90" s="163">
        <v>4729</v>
      </c>
      <c r="F90" s="163">
        <v>4573</v>
      </c>
      <c r="G90" s="163">
        <v>6812</v>
      </c>
      <c r="H90" s="163">
        <v>6876</v>
      </c>
      <c r="I90" s="165">
        <f t="shared" si="40"/>
        <v>9.3951849677040844E-3</v>
      </c>
      <c r="J90" s="164">
        <f t="shared" si="37"/>
        <v>-0.21560574948665301</v>
      </c>
      <c r="K90" s="163">
        <f t="shared" si="38"/>
        <v>64</v>
      </c>
      <c r="L90" s="163">
        <f t="shared" si="39"/>
        <v>-1890</v>
      </c>
      <c r="M90" s="164">
        <f t="shared" si="36"/>
        <v>1.4986278923943327E-3</v>
      </c>
    </row>
    <row r="91" spans="2:13" x14ac:dyDescent="0.25">
      <c r="B91" s="168" t="s">
        <v>145</v>
      </c>
      <c r="C91" s="169">
        <f t="shared" ref="C91:H91" si="41">C83-SUM(C84:C90)</f>
        <v>109218</v>
      </c>
      <c r="D91" s="169">
        <f t="shared" si="41"/>
        <v>112077</v>
      </c>
      <c r="E91" s="169">
        <f t="shared" si="41"/>
        <v>37008</v>
      </c>
      <c r="F91" s="169">
        <f t="shared" si="41"/>
        <v>96438</v>
      </c>
      <c r="G91" s="169">
        <f t="shared" si="41"/>
        <v>124260</v>
      </c>
      <c r="H91" s="169">
        <f t="shared" si="41"/>
        <v>146665</v>
      </c>
      <c r="I91" s="171">
        <f t="shared" si="40"/>
        <v>0.18030741992596178</v>
      </c>
      <c r="J91" s="170">
        <f t="shared" si="37"/>
        <v>0.30860925970538111</v>
      </c>
      <c r="K91" s="169">
        <f>H91-G91</f>
        <v>22405</v>
      </c>
      <c r="L91" s="169">
        <f t="shared" si="39"/>
        <v>34588</v>
      </c>
      <c r="M91" s="170">
        <f t="shared" si="36"/>
        <v>3.1965715508728156E-2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43271</v>
      </c>
      <c r="D93" s="176">
        <v>44100</v>
      </c>
      <c r="E93" s="176">
        <v>19059</v>
      </c>
      <c r="F93" s="176">
        <v>41481</v>
      </c>
      <c r="G93" s="176">
        <v>48608</v>
      </c>
      <c r="H93" s="176"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42">H93/H$9</f>
        <v>1.0177418275632018E-2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43">IFERROR(H94/D94-1,"-")</f>
        <v>-2.8233213143751268E-3</v>
      </c>
      <c r="K94" s="158">
        <f t="shared" ref="K94:K104" si="44">H94-G94</f>
        <v>-3370</v>
      </c>
      <c r="L94" s="158">
        <f t="shared" ref="L94:L105" si="45">H94-D94</f>
        <v>-83</v>
      </c>
      <c r="M94" s="159">
        <f t="shared" si="42"/>
        <v>6.3892199920796778E-3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43"/>
        <v>-0.37113260616038968</v>
      </c>
      <c r="K95" s="163">
        <f t="shared" si="44"/>
        <v>-1029</v>
      </c>
      <c r="L95" s="163">
        <f t="shared" si="45"/>
        <v>-5410</v>
      </c>
      <c r="M95" s="164">
        <f t="shared" si="42"/>
        <v>1.997952572655446E-3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43"/>
        <v>0.35942244113082777</v>
      </c>
      <c r="K96" s="163">
        <f t="shared" si="44"/>
        <v>-2341</v>
      </c>
      <c r="L96" s="163">
        <f t="shared" si="45"/>
        <v>5327</v>
      </c>
      <c r="M96" s="164">
        <f t="shared" si="42"/>
        <v>4.3912674194242314E-3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43"/>
        <v>0.18222010610801243</v>
      </c>
      <c r="K97" s="158">
        <f t="shared" si="44"/>
        <v>1458</v>
      </c>
      <c r="L97" s="158">
        <f t="shared" si="45"/>
        <v>2679</v>
      </c>
      <c r="M97" s="159">
        <f t="shared" si="42"/>
        <v>3.7881982835523409E-3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46">IFERROR(H98/G98-1,"-")</f>
        <v>0.11464968152866239</v>
      </c>
      <c r="J98" s="164">
        <f t="shared" si="43"/>
        <v>0.28205128205128216</v>
      </c>
      <c r="K98" s="163">
        <f t="shared" si="44"/>
        <v>252</v>
      </c>
      <c r="L98" s="163">
        <f t="shared" si="45"/>
        <v>539</v>
      </c>
      <c r="M98" s="164">
        <f t="shared" si="42"/>
        <v>5.3397881564370498E-4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46"/>
        <v>0.14586933978568961</v>
      </c>
      <c r="J99" s="164">
        <f t="shared" si="43"/>
        <v>0.10869565217391308</v>
      </c>
      <c r="K99" s="163">
        <f t="shared" si="44"/>
        <v>422</v>
      </c>
      <c r="L99" s="163">
        <f t="shared" si="45"/>
        <v>325</v>
      </c>
      <c r="M99" s="164">
        <f t="shared" si="42"/>
        <v>7.2250603014648235E-4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46"/>
        <v>-2.9082774049216997E-2</v>
      </c>
      <c r="J100" s="164">
        <f t="shared" si="43"/>
        <v>-3.1867431485022357E-2</v>
      </c>
      <c r="K100" s="163">
        <f t="shared" si="44"/>
        <v>-91</v>
      </c>
      <c r="L100" s="163">
        <f t="shared" si="45"/>
        <v>-100</v>
      </c>
      <c r="M100" s="164">
        <f t="shared" si="42"/>
        <v>6.6213373139819415E-4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46"/>
        <v>9.704641350210963E-2</v>
      </c>
      <c r="J101" s="164">
        <f t="shared" si="43"/>
        <v>0.52046783625730986</v>
      </c>
      <c r="K101" s="163">
        <f t="shared" si="44"/>
        <v>69</v>
      </c>
      <c r="L101" s="163">
        <f t="shared" si="45"/>
        <v>267</v>
      </c>
      <c r="M101" s="164">
        <f t="shared" si="42"/>
        <v>1.7000141885799584E-4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46"/>
        <v>0.49356223175965663</v>
      </c>
      <c r="J102" s="164">
        <f t="shared" si="43"/>
        <v>0.74</v>
      </c>
      <c r="K102" s="163">
        <f t="shared" si="44"/>
        <v>230</v>
      </c>
      <c r="L102" s="163">
        <f t="shared" si="45"/>
        <v>296</v>
      </c>
      <c r="M102" s="164">
        <f t="shared" si="42"/>
        <v>1.5169357375021167E-4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46"/>
        <v>0.6785714285714286</v>
      </c>
      <c r="J103" s="164">
        <f t="shared" si="43"/>
        <v>0.57983193277310918</v>
      </c>
      <c r="K103" s="163">
        <f t="shared" si="44"/>
        <v>76</v>
      </c>
      <c r="L103" s="163">
        <f t="shared" si="45"/>
        <v>69</v>
      </c>
      <c r="M103" s="164">
        <f t="shared" si="42"/>
        <v>4.0974700955516949E-5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46"/>
        <v>0.49514563106796117</v>
      </c>
      <c r="J104" s="164">
        <f t="shared" si="43"/>
        <v>0.83333333333333326</v>
      </c>
      <c r="K104" s="163">
        <f t="shared" si="44"/>
        <v>102</v>
      </c>
      <c r="L104" s="163">
        <f t="shared" si="45"/>
        <v>140</v>
      </c>
      <c r="M104" s="164">
        <f t="shared" si="42"/>
        <v>6.7128765395208623E-5</v>
      </c>
    </row>
    <row r="105" spans="2:13" x14ac:dyDescent="0.25">
      <c r="B105" s="168" t="s">
        <v>145</v>
      </c>
      <c r="C105" s="169">
        <f t="shared" ref="C105:H105" si="47">C97-SUM(C98:C104)</f>
        <v>5712</v>
      </c>
      <c r="D105" s="169">
        <f t="shared" si="47"/>
        <v>5463</v>
      </c>
      <c r="E105" s="169">
        <f t="shared" si="47"/>
        <v>1974</v>
      </c>
      <c r="F105" s="169">
        <f t="shared" si="47"/>
        <v>4992</v>
      </c>
      <c r="G105" s="169">
        <f t="shared" si="47"/>
        <v>6208</v>
      </c>
      <c r="H105" s="169">
        <f t="shared" si="47"/>
        <v>6606</v>
      </c>
      <c r="I105" s="171">
        <f t="shared" si="46"/>
        <v>6.4110824742268147E-2</v>
      </c>
      <c r="J105" s="170">
        <f t="shared" si="43"/>
        <v>0.20922570016474462</v>
      </c>
      <c r="K105" s="169">
        <f>H105-G105</f>
        <v>398</v>
      </c>
      <c r="L105" s="169">
        <f t="shared" si="45"/>
        <v>1143</v>
      </c>
      <c r="M105" s="170">
        <f t="shared" si="42"/>
        <v>1.4397812474050264E-3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121703</v>
      </c>
      <c r="D107" s="176">
        <v>119184</v>
      </c>
      <c r="E107" s="176">
        <v>64241</v>
      </c>
      <c r="F107" s="176">
        <v>166144</v>
      </c>
      <c r="G107" s="176">
        <v>213829</v>
      </c>
      <c r="H107" s="176">
        <v>202567</v>
      </c>
      <c r="I107" s="177">
        <f>IFERROR(H107/G107-1,"-")</f>
        <v>-5.2668253604515769E-2</v>
      </c>
      <c r="J107" s="177">
        <f>IFERROR(H107/D107-1,"-")</f>
        <v>0.69961572023090346</v>
      </c>
      <c r="K107" s="176">
        <f>H107-G107</f>
        <v>-11262</v>
      </c>
      <c r="L107" s="176">
        <f>H107-D107</f>
        <v>83383</v>
      </c>
      <c r="M107" s="177">
        <f t="shared" ref="M107:M119" si="48">H107/H$9</f>
        <v>4.414958642795852E-2</v>
      </c>
    </row>
    <row r="108" spans="2:13" x14ac:dyDescent="0.25">
      <c r="B108" s="157" t="s">
        <v>97</v>
      </c>
      <c r="C108" s="158">
        <v>27533</v>
      </c>
      <c r="D108" s="158">
        <v>26438</v>
      </c>
      <c r="E108" s="158">
        <v>26699</v>
      </c>
      <c r="F108" s="158">
        <v>42099</v>
      </c>
      <c r="G108" s="158">
        <v>49296</v>
      </c>
      <c r="H108" s="158">
        <v>44255</v>
      </c>
      <c r="I108" s="160">
        <f>IFERROR(H108/G108-1,"-")</f>
        <v>-0.10225981824083086</v>
      </c>
      <c r="J108" s="159">
        <f t="shared" ref="J108:J119" si="49">IFERROR(H108/D108-1,"-")</f>
        <v>0.67391633255163019</v>
      </c>
      <c r="K108" s="158">
        <f t="shared" ref="K108:K118" si="50">H108-G108</f>
        <v>-5041</v>
      </c>
      <c r="L108" s="158">
        <f t="shared" ref="L108:L119" si="51">H108-D108</f>
        <v>17817</v>
      </c>
      <c r="M108" s="159">
        <f t="shared" si="48"/>
        <v>9.6454010148212897E-3</v>
      </c>
    </row>
    <row r="109" spans="2:13" x14ac:dyDescent="0.25">
      <c r="B109" s="162" t="s">
        <v>103</v>
      </c>
      <c r="C109" s="163">
        <v>12909</v>
      </c>
      <c r="D109" s="163">
        <v>10469</v>
      </c>
      <c r="E109" s="163">
        <v>2599</v>
      </c>
      <c r="F109" s="163">
        <v>14941</v>
      </c>
      <c r="G109" s="163">
        <v>18268</v>
      </c>
      <c r="H109" s="163">
        <v>14687</v>
      </c>
      <c r="I109" s="165">
        <f>IFERROR(H109/G109-1,"-")</f>
        <v>-0.19602583753010727</v>
      </c>
      <c r="J109" s="164">
        <f t="shared" si="49"/>
        <v>0.40290381125226871</v>
      </c>
      <c r="K109" s="163">
        <f t="shared" si="50"/>
        <v>-3581</v>
      </c>
      <c r="L109" s="163">
        <f t="shared" si="51"/>
        <v>4218</v>
      </c>
      <c r="M109" s="164">
        <f t="shared" si="48"/>
        <v>3.2010395368812631E-3</v>
      </c>
    </row>
    <row r="110" spans="2:13" x14ac:dyDescent="0.25">
      <c r="B110" s="162" t="s">
        <v>100</v>
      </c>
      <c r="C110" s="163">
        <v>14624</v>
      </c>
      <c r="D110" s="163">
        <v>15969</v>
      </c>
      <c r="E110" s="163">
        <v>24100</v>
      </c>
      <c r="F110" s="163">
        <v>27158</v>
      </c>
      <c r="G110" s="163">
        <v>31028</v>
      </c>
      <c r="H110" s="163">
        <v>29568</v>
      </c>
      <c r="I110" s="165">
        <f>IFERROR(H110/G110-1,"-")</f>
        <v>-4.7054273559365756E-2</v>
      </c>
      <c r="J110" s="164">
        <f t="shared" si="49"/>
        <v>0.85158745068570352</v>
      </c>
      <c r="K110" s="163">
        <f t="shared" si="50"/>
        <v>-1460</v>
      </c>
      <c r="L110" s="163">
        <f t="shared" si="51"/>
        <v>13599</v>
      </c>
      <c r="M110" s="164">
        <f t="shared" si="48"/>
        <v>6.4443614779400278E-3</v>
      </c>
    </row>
    <row r="111" spans="2:13" x14ac:dyDescent="0.25">
      <c r="B111" s="157" t="s">
        <v>107</v>
      </c>
      <c r="C111" s="158">
        <v>94170</v>
      </c>
      <c r="D111" s="158">
        <v>92746</v>
      </c>
      <c r="E111" s="158">
        <v>37542</v>
      </c>
      <c r="F111" s="158">
        <v>124045</v>
      </c>
      <c r="G111" s="158">
        <v>164533</v>
      </c>
      <c r="H111" s="158">
        <v>158312</v>
      </c>
      <c r="I111" s="160">
        <f>IFERROR(H111/G111-1,"-")</f>
        <v>-3.7810044185664915E-2</v>
      </c>
      <c r="J111" s="159">
        <f t="shared" si="49"/>
        <v>0.70694153925775782</v>
      </c>
      <c r="K111" s="158">
        <f t="shared" si="50"/>
        <v>-6221</v>
      </c>
      <c r="L111" s="158">
        <f t="shared" si="51"/>
        <v>65566</v>
      </c>
      <c r="M111" s="159">
        <f t="shared" si="48"/>
        <v>3.4504185413137232E-2</v>
      </c>
    </row>
    <row r="112" spans="2:13" x14ac:dyDescent="0.25">
      <c r="B112" s="162" t="s">
        <v>110</v>
      </c>
      <c r="C112" s="163">
        <v>52059</v>
      </c>
      <c r="D112" s="163">
        <v>51449</v>
      </c>
      <c r="E112" s="163">
        <v>19022</v>
      </c>
      <c r="F112" s="163">
        <v>75653</v>
      </c>
      <c r="G112" s="163">
        <v>109003</v>
      </c>
      <c r="H112" s="163">
        <v>98238</v>
      </c>
      <c r="I112" s="165">
        <f t="shared" ref="I112:I119" si="52">IFERROR(H112/G112-1,"-")</f>
        <v>-9.8758749759180975E-2</v>
      </c>
      <c r="J112" s="164">
        <f t="shared" si="49"/>
        <v>0.90942486734436034</v>
      </c>
      <c r="K112" s="163">
        <f t="shared" si="50"/>
        <v>-10765</v>
      </c>
      <c r="L112" s="163">
        <f t="shared" si="51"/>
        <v>46789</v>
      </c>
      <c r="M112" s="164">
        <f t="shared" si="48"/>
        <v>2.1411024853553586E-2</v>
      </c>
    </row>
    <row r="113" spans="2:13" x14ac:dyDescent="0.25">
      <c r="B113" s="162" t="s">
        <v>113</v>
      </c>
      <c r="C113" s="163">
        <v>10165</v>
      </c>
      <c r="D113" s="163">
        <v>7761</v>
      </c>
      <c r="E113" s="163">
        <v>2421</v>
      </c>
      <c r="F113" s="163">
        <v>5137</v>
      </c>
      <c r="G113" s="163">
        <v>6845</v>
      </c>
      <c r="H113" s="163">
        <v>6748</v>
      </c>
      <c r="I113" s="165">
        <f t="shared" si="52"/>
        <v>-1.417092768444117E-2</v>
      </c>
      <c r="J113" s="164">
        <f t="shared" si="49"/>
        <v>-0.13052441695657779</v>
      </c>
      <c r="K113" s="163">
        <f t="shared" si="50"/>
        <v>-97</v>
      </c>
      <c r="L113" s="163">
        <f t="shared" si="51"/>
        <v>-1013</v>
      </c>
      <c r="M113" s="164">
        <f t="shared" si="48"/>
        <v>1.4707302236586616E-3</v>
      </c>
    </row>
    <row r="114" spans="2:13" x14ac:dyDescent="0.25">
      <c r="B114" s="162" t="s">
        <v>116</v>
      </c>
      <c r="C114" s="163">
        <v>11291</v>
      </c>
      <c r="D114" s="163">
        <v>10561</v>
      </c>
      <c r="E114" s="163">
        <v>2278</v>
      </c>
      <c r="F114" s="163">
        <v>8163</v>
      </c>
      <c r="G114" s="163">
        <v>11769</v>
      </c>
      <c r="H114" s="163">
        <v>12112</v>
      </c>
      <c r="I114" s="165">
        <f t="shared" si="52"/>
        <v>2.9144362307757632E-2</v>
      </c>
      <c r="J114" s="164">
        <f t="shared" si="49"/>
        <v>0.14686109269955505</v>
      </c>
      <c r="K114" s="163">
        <f t="shared" si="50"/>
        <v>343</v>
      </c>
      <c r="L114" s="163">
        <f t="shared" si="51"/>
        <v>1551</v>
      </c>
      <c r="M114" s="164">
        <f t="shared" si="48"/>
        <v>2.6398169041128793E-3</v>
      </c>
    </row>
    <row r="115" spans="2:13" x14ac:dyDescent="0.25">
      <c r="B115" s="162" t="s">
        <v>123</v>
      </c>
      <c r="C115" s="163">
        <v>1996</v>
      </c>
      <c r="D115" s="163">
        <v>2103</v>
      </c>
      <c r="E115" s="163">
        <v>1106</v>
      </c>
      <c r="F115" s="163">
        <v>5044</v>
      </c>
      <c r="G115" s="163">
        <v>5191</v>
      </c>
      <c r="H115" s="163">
        <v>5187</v>
      </c>
      <c r="I115" s="165">
        <f t="shared" si="52"/>
        <v>-7.7056443845113787E-4</v>
      </c>
      <c r="J115" s="164">
        <f t="shared" si="49"/>
        <v>1.4664764621968618</v>
      </c>
      <c r="K115" s="163">
        <f t="shared" si="50"/>
        <v>-4</v>
      </c>
      <c r="L115" s="163">
        <f t="shared" si="51"/>
        <v>3084</v>
      </c>
      <c r="M115" s="164">
        <f t="shared" si="48"/>
        <v>1.1305094354056725E-3</v>
      </c>
    </row>
    <row r="116" spans="2:13" x14ac:dyDescent="0.25">
      <c r="B116" s="162" t="s">
        <v>119</v>
      </c>
      <c r="C116" s="163">
        <v>3159</v>
      </c>
      <c r="D116" s="163">
        <v>3093</v>
      </c>
      <c r="E116" s="163">
        <v>2696</v>
      </c>
      <c r="F116" s="163">
        <v>4104</v>
      </c>
      <c r="G116" s="163">
        <v>4377</v>
      </c>
      <c r="H116" s="163">
        <v>4218</v>
      </c>
      <c r="I116" s="165">
        <f t="shared" si="52"/>
        <v>-3.632625085675123E-2</v>
      </c>
      <c r="J116" s="164">
        <f t="shared" si="49"/>
        <v>0.36372453928225035</v>
      </c>
      <c r="K116" s="163">
        <f t="shared" si="50"/>
        <v>-159</v>
      </c>
      <c r="L116" s="163">
        <f t="shared" si="51"/>
        <v>1125</v>
      </c>
      <c r="M116" s="164">
        <f t="shared" si="48"/>
        <v>9.1931536505516218E-4</v>
      </c>
    </row>
    <row r="117" spans="2:13" x14ac:dyDescent="0.25">
      <c r="B117" s="162" t="s">
        <v>128</v>
      </c>
      <c r="C117" s="163">
        <v>520</v>
      </c>
      <c r="D117" s="163">
        <v>567</v>
      </c>
      <c r="E117" s="163">
        <v>403</v>
      </c>
      <c r="F117" s="163">
        <v>926</v>
      </c>
      <c r="G117" s="163">
        <v>1004</v>
      </c>
      <c r="H117" s="163">
        <v>964</v>
      </c>
      <c r="I117" s="165">
        <f t="shared" si="52"/>
        <v>-3.9840637450199168E-2</v>
      </c>
      <c r="J117" s="164">
        <f t="shared" si="49"/>
        <v>0.70017636684303342</v>
      </c>
      <c r="K117" s="163">
        <f t="shared" si="50"/>
        <v>-40</v>
      </c>
      <c r="L117" s="163">
        <f t="shared" si="51"/>
        <v>397</v>
      </c>
      <c r="M117" s="164">
        <f t="shared" si="48"/>
        <v>2.1010431766552308E-4</v>
      </c>
    </row>
    <row r="118" spans="2:13" x14ac:dyDescent="0.25">
      <c r="B118" s="162" t="s">
        <v>131</v>
      </c>
      <c r="C118" s="163">
        <v>1239</v>
      </c>
      <c r="D118" s="163">
        <v>1027</v>
      </c>
      <c r="E118" s="163">
        <v>925</v>
      </c>
      <c r="F118" s="163">
        <v>781</v>
      </c>
      <c r="G118" s="163">
        <v>524</v>
      </c>
      <c r="H118" s="163">
        <v>1183</v>
      </c>
      <c r="I118" s="165">
        <f t="shared" si="52"/>
        <v>1.2576335877862594</v>
      </c>
      <c r="J118" s="164">
        <f t="shared" si="49"/>
        <v>0.15189873417721511</v>
      </c>
      <c r="K118" s="163">
        <f t="shared" si="50"/>
        <v>659</v>
      </c>
      <c r="L118" s="163">
        <f t="shared" si="51"/>
        <v>156</v>
      </c>
      <c r="M118" s="164">
        <f t="shared" si="48"/>
        <v>2.5783548526796035E-4</v>
      </c>
    </row>
    <row r="119" spans="2:13" x14ac:dyDescent="0.25">
      <c r="B119" s="168" t="s">
        <v>145</v>
      </c>
      <c r="C119" s="169">
        <f t="shared" ref="C119:H119" si="53">C111-SUM(C112:C118)</f>
        <v>13741</v>
      </c>
      <c r="D119" s="169">
        <f t="shared" si="53"/>
        <v>16185</v>
      </c>
      <c r="E119" s="169">
        <f t="shared" si="53"/>
        <v>8691</v>
      </c>
      <c r="F119" s="169">
        <f t="shared" si="53"/>
        <v>24237</v>
      </c>
      <c r="G119" s="169">
        <f t="shared" si="53"/>
        <v>25820</v>
      </c>
      <c r="H119" s="169">
        <f t="shared" si="53"/>
        <v>29662</v>
      </c>
      <c r="I119" s="171">
        <f t="shared" si="52"/>
        <v>0.14879938032532913</v>
      </c>
      <c r="J119" s="170">
        <f t="shared" si="49"/>
        <v>0.83268458449181337</v>
      </c>
      <c r="K119" s="169">
        <f>H119-G119</f>
        <v>3842</v>
      </c>
      <c r="L119" s="169">
        <f t="shared" si="51"/>
        <v>13477</v>
      </c>
      <c r="M119" s="170">
        <f t="shared" si="48"/>
        <v>6.4648488284177862E-3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189870</v>
      </c>
      <c r="D121" s="176">
        <v>177807</v>
      </c>
      <c r="E121" s="176">
        <v>76350</v>
      </c>
      <c r="F121" s="176">
        <v>179915</v>
      </c>
      <c r="G121" s="176">
        <v>194865</v>
      </c>
      <c r="H121" s="176"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54">H121/H$9</f>
        <v>4.3842276170792144E-2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55">IFERROR(H122/D122-1,"-")</f>
        <v>0.30658239681346156</v>
      </c>
      <c r="K122" s="158">
        <f t="shared" ref="K122:K132" si="56">H122-G122</f>
        <v>6300</v>
      </c>
      <c r="L122" s="158">
        <f t="shared" ref="L122:L133" si="57">H122-D122</f>
        <v>30172</v>
      </c>
      <c r="M122" s="159">
        <f t="shared" si="54"/>
        <v>2.802538775035161E-2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55"/>
        <v>0.25084114395577983</v>
      </c>
      <c r="K123" s="163">
        <f t="shared" si="56"/>
        <v>6741</v>
      </c>
      <c r="L123" s="163">
        <f t="shared" si="57"/>
        <v>12525</v>
      </c>
      <c r="M123" s="164">
        <f t="shared" si="54"/>
        <v>1.3612536689248523E-2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55"/>
        <v>0.36399075945711812</v>
      </c>
      <c r="K124" s="163">
        <f t="shared" si="56"/>
        <v>-441</v>
      </c>
      <c r="L124" s="163">
        <f t="shared" si="57"/>
        <v>17647</v>
      </c>
      <c r="M124" s="164">
        <f t="shared" si="54"/>
        <v>1.4412851061103087E-2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55"/>
        <v>-8.5926970891640364E-2</v>
      </c>
      <c r="K125" s="158">
        <f t="shared" si="56"/>
        <v>-8</v>
      </c>
      <c r="L125" s="158">
        <f t="shared" si="57"/>
        <v>-6822</v>
      </c>
      <c r="M125" s="159">
        <f t="shared" si="54"/>
        <v>1.5816888420440534E-2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58">IFERROR(H126/G126-1,"-")</f>
        <v>-0.10882913402498418</v>
      </c>
      <c r="J126" s="164">
        <f t="shared" si="55"/>
        <v>1.2996389891696714E-2</v>
      </c>
      <c r="K126" s="163">
        <f t="shared" si="56"/>
        <v>-1028</v>
      </c>
      <c r="L126" s="163">
        <f t="shared" si="57"/>
        <v>108</v>
      </c>
      <c r="M126" s="164">
        <f t="shared" si="54"/>
        <v>1.8347076204443707E-3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58"/>
        <v>-4.6749379652605505E-2</v>
      </c>
      <c r="J127" s="164">
        <f t="shared" si="55"/>
        <v>0.32177263969171488</v>
      </c>
      <c r="K127" s="163">
        <f t="shared" si="56"/>
        <v>-471</v>
      </c>
      <c r="L127" s="163">
        <f t="shared" si="57"/>
        <v>2338</v>
      </c>
      <c r="M127" s="164">
        <f t="shared" si="54"/>
        <v>2.0931969573233233E-3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58"/>
        <v>-1.759614020150424E-2</v>
      </c>
      <c r="J128" s="164">
        <f t="shared" si="55"/>
        <v>0.26193948231862918</v>
      </c>
      <c r="K128" s="163">
        <f t="shared" si="56"/>
        <v>-124</v>
      </c>
      <c r="L128" s="163">
        <f t="shared" si="57"/>
        <v>1437</v>
      </c>
      <c r="M128" s="164">
        <f t="shared" si="54"/>
        <v>1.5088715676332119E-3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58"/>
        <v>-0.1164717348927875</v>
      </c>
      <c r="J129" s="164">
        <f t="shared" si="55"/>
        <v>0.36726998491704377</v>
      </c>
      <c r="K129" s="163">
        <f t="shared" si="56"/>
        <v>-239</v>
      </c>
      <c r="L129" s="163">
        <f t="shared" si="57"/>
        <v>487</v>
      </c>
      <c r="M129" s="164">
        <f t="shared" si="54"/>
        <v>3.9514432357634166E-4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58"/>
        <v>7.8855547801814474E-2</v>
      </c>
      <c r="J130" s="164">
        <f t="shared" si="55"/>
        <v>0.3609154929577465</v>
      </c>
      <c r="K130" s="163">
        <f t="shared" si="56"/>
        <v>113</v>
      </c>
      <c r="L130" s="163">
        <f t="shared" si="57"/>
        <v>410</v>
      </c>
      <c r="M130" s="164">
        <f t="shared" si="54"/>
        <v>3.3695153019802767E-4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58"/>
        <v>8.4016393442623016E-2</v>
      </c>
      <c r="J131" s="164">
        <f t="shared" si="55"/>
        <v>-0.14401294498381878</v>
      </c>
      <c r="K131" s="163">
        <f t="shared" si="56"/>
        <v>82</v>
      </c>
      <c r="L131" s="163">
        <f t="shared" si="57"/>
        <v>-178</v>
      </c>
      <c r="M131" s="164">
        <f t="shared" si="54"/>
        <v>2.3059166814328155E-4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58"/>
        <v>-8.3610188261351026E-2</v>
      </c>
      <c r="J132" s="164">
        <f t="shared" si="55"/>
        <v>-0.14822439526505404</v>
      </c>
      <c r="K132" s="163">
        <f t="shared" si="56"/>
        <v>-151</v>
      </c>
      <c r="L132" s="163">
        <f t="shared" si="57"/>
        <v>-288</v>
      </c>
      <c r="M132" s="164">
        <f t="shared" si="54"/>
        <v>3.607081387307476E-4</v>
      </c>
    </row>
    <row r="133" spans="2:13" x14ac:dyDescent="0.25">
      <c r="B133" s="168" t="s">
        <v>145</v>
      </c>
      <c r="C133" s="169">
        <f t="shared" ref="C133:H133" si="59">C125-SUM(C126:C132)</f>
        <v>46965</v>
      </c>
      <c r="D133" s="169">
        <f t="shared" si="59"/>
        <v>52690</v>
      </c>
      <c r="E133" s="169">
        <f t="shared" si="59"/>
        <v>21444</v>
      </c>
      <c r="F133" s="169">
        <f t="shared" si="59"/>
        <v>42387</v>
      </c>
      <c r="G133" s="169">
        <f t="shared" si="59"/>
        <v>39744</v>
      </c>
      <c r="H133" s="169">
        <f t="shared" si="59"/>
        <v>41554</v>
      </c>
      <c r="I133" s="171">
        <f t="shared" si="58"/>
        <v>4.5541465378421853E-2</v>
      </c>
      <c r="J133" s="170">
        <f t="shared" si="55"/>
        <v>-0.21134940216359843</v>
      </c>
      <c r="K133" s="169">
        <f>H133-G133</f>
        <v>1810</v>
      </c>
      <c r="L133" s="169">
        <f t="shared" si="57"/>
        <v>-11136</v>
      </c>
      <c r="M133" s="170">
        <f t="shared" si="54"/>
        <v>9.05671661439123E-3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231120</v>
      </c>
      <c r="D135" s="176">
        <v>209689</v>
      </c>
      <c r="E135" s="176">
        <v>77984</v>
      </c>
      <c r="F135" s="176">
        <v>212753</v>
      </c>
      <c r="G135" s="176">
        <v>230245</v>
      </c>
      <c r="H135" s="176">
        <v>241157</v>
      </c>
      <c r="I135" s="177">
        <f>IFERROR(H135/G135-1,"-")</f>
        <v>4.7392994418988366E-2</v>
      </c>
      <c r="J135" s="177">
        <f>IFERROR(H135/D135-1,"-")</f>
        <v>0.15006986537205091</v>
      </c>
      <c r="K135" s="176">
        <f>H135-G135</f>
        <v>10912</v>
      </c>
      <c r="L135" s="176">
        <f>H135-D135</f>
        <v>31468</v>
      </c>
      <c r="M135" s="177">
        <f t="shared" ref="M135:M147" si="60">H135/H$9</f>
        <v>5.2560297650689369E-2</v>
      </c>
    </row>
    <row r="136" spans="2:13" x14ac:dyDescent="0.25">
      <c r="B136" s="157" t="s">
        <v>97</v>
      </c>
      <c r="C136" s="158">
        <v>47819</v>
      </c>
      <c r="D136" s="158">
        <v>41432</v>
      </c>
      <c r="E136" s="158">
        <v>18408</v>
      </c>
      <c r="F136" s="158">
        <v>26151</v>
      </c>
      <c r="G136" s="158">
        <v>28851</v>
      </c>
      <c r="H136" s="158">
        <v>26485</v>
      </c>
      <c r="I136" s="160">
        <f>IFERROR(H136/G136-1,"-")</f>
        <v>-8.2007556063914633E-2</v>
      </c>
      <c r="J136" s="159">
        <f t="shared" ref="J136:J147" si="61">IFERROR(H136/D136-1,"-")</f>
        <v>-0.36075979918903267</v>
      </c>
      <c r="K136" s="158">
        <f t="shared" ref="K136:K146" si="62">H136-G136</f>
        <v>-2366</v>
      </c>
      <c r="L136" s="158">
        <f t="shared" ref="L136:L147" si="63">H136-D136</f>
        <v>-14947</v>
      </c>
      <c r="M136" s="159">
        <f t="shared" si="60"/>
        <v>5.7724199723769489E-3</v>
      </c>
    </row>
    <row r="137" spans="2:13" x14ac:dyDescent="0.25">
      <c r="B137" s="162" t="s">
        <v>103</v>
      </c>
      <c r="C137" s="163">
        <v>34292</v>
      </c>
      <c r="D137" s="163">
        <v>23016</v>
      </c>
      <c r="E137" s="163">
        <v>13319</v>
      </c>
      <c r="F137" s="163">
        <v>18308</v>
      </c>
      <c r="G137" s="163">
        <v>19153</v>
      </c>
      <c r="H137" s="163">
        <v>17562</v>
      </c>
      <c r="I137" s="165">
        <f>IFERROR(H137/G137-1,"-")</f>
        <v>-8.3067926695556848E-2</v>
      </c>
      <c r="J137" s="164">
        <f t="shared" si="61"/>
        <v>-0.23696558915537014</v>
      </c>
      <c r="K137" s="163">
        <f t="shared" si="62"/>
        <v>-1591</v>
      </c>
      <c r="L137" s="163">
        <f t="shared" si="63"/>
        <v>-5454</v>
      </c>
      <c r="M137" s="164">
        <f t="shared" si="60"/>
        <v>3.8276473307488758E-3</v>
      </c>
    </row>
    <row r="138" spans="2:13" x14ac:dyDescent="0.25">
      <c r="B138" s="162" t="s">
        <v>100</v>
      </c>
      <c r="C138" s="163">
        <v>13527</v>
      </c>
      <c r="D138" s="163">
        <v>18416</v>
      </c>
      <c r="E138" s="163">
        <v>5089</v>
      </c>
      <c r="F138" s="163">
        <v>7843</v>
      </c>
      <c r="G138" s="163">
        <v>9698</v>
      </c>
      <c r="H138" s="163">
        <v>8923</v>
      </c>
      <c r="I138" s="165">
        <f>IFERROR(H138/G138-1,"-")</f>
        <v>-7.9913384202928484E-2</v>
      </c>
      <c r="J138" s="164">
        <f t="shared" si="61"/>
        <v>-0.51547567332754129</v>
      </c>
      <c r="K138" s="163">
        <f t="shared" si="62"/>
        <v>-775</v>
      </c>
      <c r="L138" s="163">
        <f t="shared" si="63"/>
        <v>-9493</v>
      </c>
      <c r="M138" s="164">
        <f t="shared" si="60"/>
        <v>1.9447726416280731E-3</v>
      </c>
    </row>
    <row r="139" spans="2:13" x14ac:dyDescent="0.25">
      <c r="B139" s="157" t="s">
        <v>107</v>
      </c>
      <c r="C139" s="158">
        <v>183301</v>
      </c>
      <c r="D139" s="158">
        <v>168257</v>
      </c>
      <c r="E139" s="158">
        <v>59576</v>
      </c>
      <c r="F139" s="158">
        <v>186602</v>
      </c>
      <c r="G139" s="158">
        <v>201394</v>
      </c>
      <c r="H139" s="158">
        <v>214672</v>
      </c>
      <c r="I139" s="160">
        <f>IFERROR(H139/G139-1,"-")</f>
        <v>6.5930464661310584E-2</v>
      </c>
      <c r="J139" s="159">
        <f t="shared" si="61"/>
        <v>0.2758577652044194</v>
      </c>
      <c r="K139" s="158">
        <f t="shared" si="62"/>
        <v>13278</v>
      </c>
      <c r="L139" s="158">
        <f t="shared" si="63"/>
        <v>46415</v>
      </c>
      <c r="M139" s="159">
        <f t="shared" si="60"/>
        <v>4.6787877678312419E-2</v>
      </c>
    </row>
    <row r="140" spans="2:13" x14ac:dyDescent="0.25">
      <c r="B140" s="162" t="s">
        <v>110</v>
      </c>
      <c r="C140" s="163">
        <v>93678</v>
      </c>
      <c r="D140" s="163">
        <v>83212</v>
      </c>
      <c r="E140" s="163">
        <v>22964</v>
      </c>
      <c r="F140" s="163">
        <v>80833</v>
      </c>
      <c r="G140" s="163">
        <v>87905</v>
      </c>
      <c r="H140" s="163">
        <v>97506</v>
      </c>
      <c r="I140" s="165">
        <f t="shared" ref="I140:I147" si="64">IFERROR(H140/G140-1,"-")</f>
        <v>0.10922018087708318</v>
      </c>
      <c r="J140" s="164">
        <f t="shared" si="61"/>
        <v>0.17177810892659706</v>
      </c>
      <c r="K140" s="163">
        <f t="shared" si="62"/>
        <v>9601</v>
      </c>
      <c r="L140" s="163">
        <f t="shared" si="63"/>
        <v>14294</v>
      </c>
      <c r="M140" s="164">
        <f t="shared" si="60"/>
        <v>2.1251485060471465E-2</v>
      </c>
    </row>
    <row r="141" spans="2:13" x14ac:dyDescent="0.25">
      <c r="B141" s="162" t="s">
        <v>113</v>
      </c>
      <c r="C141" s="163">
        <v>12767</v>
      </c>
      <c r="D141" s="163">
        <v>12221</v>
      </c>
      <c r="E141" s="163">
        <v>4511</v>
      </c>
      <c r="F141" s="163">
        <v>12481</v>
      </c>
      <c r="G141" s="163">
        <v>16637</v>
      </c>
      <c r="H141" s="163">
        <v>17191</v>
      </c>
      <c r="I141" s="165">
        <f t="shared" si="64"/>
        <v>3.329927270541555E-2</v>
      </c>
      <c r="J141" s="164">
        <f t="shared" si="61"/>
        <v>0.40667703133949762</v>
      </c>
      <c r="K141" s="163">
        <f t="shared" si="62"/>
        <v>554</v>
      </c>
      <c r="L141" s="163">
        <f t="shared" si="63"/>
        <v>4970</v>
      </c>
      <c r="M141" s="164">
        <f t="shared" si="60"/>
        <v>3.7467876815228292E-3</v>
      </c>
    </row>
    <row r="142" spans="2:13" x14ac:dyDescent="0.25">
      <c r="B142" s="162" t="s">
        <v>116</v>
      </c>
      <c r="C142" s="163">
        <v>21813</v>
      </c>
      <c r="D142" s="163">
        <v>17194</v>
      </c>
      <c r="E142" s="163">
        <v>5537</v>
      </c>
      <c r="F142" s="163">
        <v>23382</v>
      </c>
      <c r="G142" s="163">
        <v>21760</v>
      </c>
      <c r="H142" s="163">
        <v>21823</v>
      </c>
      <c r="I142" s="165">
        <f t="shared" si="64"/>
        <v>2.8952205882353255E-3</v>
      </c>
      <c r="J142" s="164">
        <f t="shared" si="61"/>
        <v>0.26922182156566254</v>
      </c>
      <c r="K142" s="163">
        <f t="shared" si="62"/>
        <v>63</v>
      </c>
      <c r="L142" s="163">
        <f t="shared" si="63"/>
        <v>4629</v>
      </c>
      <c r="M142" s="164">
        <f t="shared" si="60"/>
        <v>4.7563345688949278E-3</v>
      </c>
    </row>
    <row r="143" spans="2:13" x14ac:dyDescent="0.25">
      <c r="B143" s="162" t="s">
        <v>123</v>
      </c>
      <c r="C143" s="163">
        <v>3725</v>
      </c>
      <c r="D143" s="163">
        <v>3299</v>
      </c>
      <c r="E143" s="163">
        <v>955</v>
      </c>
      <c r="F143" s="163">
        <v>8695</v>
      </c>
      <c r="G143" s="163">
        <v>7539</v>
      </c>
      <c r="H143" s="163">
        <v>5432</v>
      </c>
      <c r="I143" s="165">
        <f t="shared" si="64"/>
        <v>-0.27948003714020431</v>
      </c>
      <c r="J143" s="164">
        <f t="shared" si="61"/>
        <v>0.64655956350409216</v>
      </c>
      <c r="K143" s="163">
        <f t="shared" si="62"/>
        <v>-2107</v>
      </c>
      <c r="L143" s="163">
        <f t="shared" si="63"/>
        <v>2133</v>
      </c>
      <c r="M143" s="164">
        <f t="shared" si="60"/>
        <v>1.183907316970043E-3</v>
      </c>
    </row>
    <row r="144" spans="2:13" x14ac:dyDescent="0.25">
      <c r="B144" s="162" t="s">
        <v>119</v>
      </c>
      <c r="C144" s="163">
        <v>3611</v>
      </c>
      <c r="D144" s="163">
        <v>3473</v>
      </c>
      <c r="E144" s="163">
        <v>1651</v>
      </c>
      <c r="F144" s="163">
        <v>3679</v>
      </c>
      <c r="G144" s="163">
        <v>4531</v>
      </c>
      <c r="H144" s="163">
        <v>4642</v>
      </c>
      <c r="I144" s="165">
        <f t="shared" si="64"/>
        <v>2.4497903332597604E-2</v>
      </c>
      <c r="J144" s="164">
        <f t="shared" si="61"/>
        <v>0.33659660236107114</v>
      </c>
      <c r="K144" s="163">
        <f t="shared" si="62"/>
        <v>111</v>
      </c>
      <c r="L144" s="163">
        <f t="shared" si="63"/>
        <v>1169</v>
      </c>
      <c r="M144" s="164">
        <f t="shared" si="60"/>
        <v>1.0117263927420727E-3</v>
      </c>
    </row>
    <row r="145" spans="2:13" x14ac:dyDescent="0.25">
      <c r="B145" s="162" t="s">
        <v>128</v>
      </c>
      <c r="C145" s="163">
        <v>1540</v>
      </c>
      <c r="D145" s="163">
        <v>1806</v>
      </c>
      <c r="E145" s="163">
        <v>1965</v>
      </c>
      <c r="F145" s="163">
        <v>1984</v>
      </c>
      <c r="G145" s="163">
        <v>2349</v>
      </c>
      <c r="H145" s="163">
        <v>2212</v>
      </c>
      <c r="I145" s="165">
        <f t="shared" si="64"/>
        <v>-5.8322690506598551E-2</v>
      </c>
      <c r="J145" s="164">
        <f t="shared" si="61"/>
        <v>0.22480620155038755</v>
      </c>
      <c r="K145" s="163">
        <f t="shared" si="62"/>
        <v>-137</v>
      </c>
      <c r="L145" s="163">
        <f t="shared" si="63"/>
        <v>406</v>
      </c>
      <c r="M145" s="164">
        <f t="shared" si="60"/>
        <v>4.8210658783831643E-4</v>
      </c>
    </row>
    <row r="146" spans="2:13" x14ac:dyDescent="0.25">
      <c r="B146" s="162" t="s">
        <v>131</v>
      </c>
      <c r="C146" s="163">
        <v>7454</v>
      </c>
      <c r="D146" s="163">
        <v>4552</v>
      </c>
      <c r="E146" s="163">
        <v>3993</v>
      </c>
      <c r="F146" s="163">
        <v>1077</v>
      </c>
      <c r="G146" s="163">
        <v>1773</v>
      </c>
      <c r="H146" s="163">
        <v>1728</v>
      </c>
      <c r="I146" s="165">
        <f t="shared" si="64"/>
        <v>-2.5380710659898442E-2</v>
      </c>
      <c r="J146" s="164">
        <f t="shared" si="61"/>
        <v>-0.62038664323374348</v>
      </c>
      <c r="K146" s="163">
        <f t="shared" si="62"/>
        <v>-45</v>
      </c>
      <c r="L146" s="163">
        <f t="shared" si="63"/>
        <v>-2824</v>
      </c>
      <c r="M146" s="164">
        <f t="shared" si="60"/>
        <v>3.7661852793156002E-4</v>
      </c>
    </row>
    <row r="147" spans="2:13" x14ac:dyDescent="0.25">
      <c r="B147" s="168" t="s">
        <v>145</v>
      </c>
      <c r="C147" s="169">
        <f t="shared" ref="C147:H147" si="65">C139-SUM(C140:C146)</f>
        <v>38713</v>
      </c>
      <c r="D147" s="169">
        <f t="shared" si="65"/>
        <v>42500</v>
      </c>
      <c r="E147" s="169">
        <f t="shared" si="65"/>
        <v>18000</v>
      </c>
      <c r="F147" s="169">
        <f t="shared" si="65"/>
        <v>54471</v>
      </c>
      <c r="G147" s="169">
        <f t="shared" si="65"/>
        <v>58900</v>
      </c>
      <c r="H147" s="169">
        <f t="shared" si="65"/>
        <v>64138</v>
      </c>
      <c r="I147" s="171">
        <f t="shared" si="64"/>
        <v>8.8930390492359956E-2</v>
      </c>
      <c r="J147" s="170">
        <f t="shared" si="61"/>
        <v>0.50912941176470583</v>
      </c>
      <c r="K147" s="169">
        <f>H147-G147</f>
        <v>5238</v>
      </c>
      <c r="L147" s="169">
        <f t="shared" si="63"/>
        <v>21638</v>
      </c>
      <c r="M147" s="170">
        <f t="shared" si="60"/>
        <v>1.3978911541941202E-2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106918</v>
      </c>
      <c r="D149" s="176">
        <v>105475</v>
      </c>
      <c r="E149" s="176">
        <v>34442</v>
      </c>
      <c r="F149" s="176">
        <v>91115</v>
      </c>
      <c r="G149" s="176">
        <v>101109</v>
      </c>
      <c r="H149" s="176">
        <v>106028</v>
      </c>
      <c r="I149" s="177">
        <f>IFERROR(H149/G149-1,"-")</f>
        <v>4.8650466328417741E-2</v>
      </c>
      <c r="J149" s="177">
        <f>IFERROR(H149/D149-1,"-")</f>
        <v>5.2429485660108188E-3</v>
      </c>
      <c r="K149" s="176">
        <f>H149-G149</f>
        <v>4919</v>
      </c>
      <c r="L149" s="176">
        <f>H149-D149</f>
        <v>553</v>
      </c>
      <c r="M149" s="177">
        <f t="shared" ref="M149:M161" si="66">H149/H$9</f>
        <v>2.310885953676357E-2</v>
      </c>
    </row>
    <row r="150" spans="2:13" x14ac:dyDescent="0.25">
      <c r="B150" s="157" t="s">
        <v>97</v>
      </c>
      <c r="C150" s="158">
        <v>44453</v>
      </c>
      <c r="D150" s="158">
        <v>46915</v>
      </c>
      <c r="E150" s="158">
        <v>16212</v>
      </c>
      <c r="F150" s="158">
        <v>49587</v>
      </c>
      <c r="G150" s="158">
        <v>52055</v>
      </c>
      <c r="H150" s="158">
        <v>48038</v>
      </c>
      <c r="I150" s="160">
        <f>IFERROR(H150/G150-1,"-")</f>
        <v>-7.7168379598501535E-2</v>
      </c>
      <c r="J150" s="159">
        <f t="shared" ref="J150:J161" si="67">IFERROR(H150/D150-1,"-")</f>
        <v>2.3936907172546151E-2</v>
      </c>
      <c r="K150" s="158">
        <f t="shared" ref="K150:K160" si="68">H150-G150</f>
        <v>-4017</v>
      </c>
      <c r="L150" s="158">
        <f t="shared" ref="L150:L161" si="69">H150-D150</f>
        <v>1123</v>
      </c>
      <c r="M150" s="159">
        <f t="shared" si="66"/>
        <v>1.046990789628257E-2</v>
      </c>
    </row>
    <row r="151" spans="2:13" x14ac:dyDescent="0.25">
      <c r="B151" s="162" t="s">
        <v>103</v>
      </c>
      <c r="C151" s="163">
        <v>27467</v>
      </c>
      <c r="D151" s="163">
        <v>28862</v>
      </c>
      <c r="E151" s="163">
        <v>9463</v>
      </c>
      <c r="F151" s="163">
        <v>35869</v>
      </c>
      <c r="G151" s="163">
        <v>38509</v>
      </c>
      <c r="H151" s="163">
        <v>32273</v>
      </c>
      <c r="I151" s="165">
        <f>IFERROR(H151/G151-1,"-")</f>
        <v>-0.16193617076527567</v>
      </c>
      <c r="J151" s="164">
        <f t="shared" si="67"/>
        <v>0.118183078095766</v>
      </c>
      <c r="K151" s="163">
        <f t="shared" si="68"/>
        <v>-6236</v>
      </c>
      <c r="L151" s="163">
        <f t="shared" si="69"/>
        <v>3411</v>
      </c>
      <c r="M151" s="164">
        <f t="shared" si="66"/>
        <v>7.0339176805180774E-3</v>
      </c>
    </row>
    <row r="152" spans="2:13" x14ac:dyDescent="0.25">
      <c r="B152" s="162" t="s">
        <v>100</v>
      </c>
      <c r="C152" s="163">
        <v>16986</v>
      </c>
      <c r="D152" s="163">
        <v>18053</v>
      </c>
      <c r="E152" s="163">
        <v>6749</v>
      </c>
      <c r="F152" s="163">
        <v>13718</v>
      </c>
      <c r="G152" s="163">
        <v>13546</v>
      </c>
      <c r="H152" s="163">
        <v>15765</v>
      </c>
      <c r="I152" s="165">
        <f>IFERROR(H152/G152-1,"-")</f>
        <v>0.16381219548206105</v>
      </c>
      <c r="J152" s="164">
        <f t="shared" si="67"/>
        <v>-0.12673793829280455</v>
      </c>
      <c r="K152" s="163">
        <f t="shared" si="68"/>
        <v>2219</v>
      </c>
      <c r="L152" s="163">
        <f t="shared" si="69"/>
        <v>-2288</v>
      </c>
      <c r="M152" s="164">
        <f t="shared" si="66"/>
        <v>3.435990215764493E-3</v>
      </c>
    </row>
    <row r="153" spans="2:13" x14ac:dyDescent="0.25">
      <c r="B153" s="157" t="s">
        <v>107</v>
      </c>
      <c r="C153" s="158">
        <v>62465</v>
      </c>
      <c r="D153" s="158">
        <v>58560</v>
      </c>
      <c r="E153" s="158">
        <v>18230</v>
      </c>
      <c r="F153" s="158">
        <v>41528</v>
      </c>
      <c r="G153" s="158">
        <v>49054</v>
      </c>
      <c r="H153" s="158">
        <v>57990</v>
      </c>
      <c r="I153" s="160">
        <f>IFERROR(H153/G153-1,"-")</f>
        <v>0.18216659191910956</v>
      </c>
      <c r="J153" s="159">
        <f t="shared" si="67"/>
        <v>-9.7336065573770947E-3</v>
      </c>
      <c r="K153" s="158">
        <f t="shared" si="68"/>
        <v>8936</v>
      </c>
      <c r="L153" s="158">
        <f t="shared" si="69"/>
        <v>-570</v>
      </c>
      <c r="M153" s="159">
        <f t="shared" si="66"/>
        <v>1.2638951640480999E-2</v>
      </c>
    </row>
    <row r="154" spans="2:13" x14ac:dyDescent="0.25">
      <c r="B154" s="162" t="s">
        <v>110</v>
      </c>
      <c r="C154" s="163">
        <v>18311</v>
      </c>
      <c r="D154" s="163">
        <v>17462</v>
      </c>
      <c r="E154" s="163">
        <v>5108</v>
      </c>
      <c r="F154" s="163">
        <v>14964</v>
      </c>
      <c r="G154" s="163">
        <v>14917</v>
      </c>
      <c r="H154" s="163">
        <v>16509</v>
      </c>
      <c r="I154" s="165">
        <f t="shared" ref="I154:I161" si="70">IFERROR(H154/G154-1,"-")</f>
        <v>0.10672387209224365</v>
      </c>
      <c r="J154" s="164">
        <f t="shared" si="67"/>
        <v>-5.4575649982819829E-2</v>
      </c>
      <c r="K154" s="163">
        <f t="shared" si="68"/>
        <v>1592</v>
      </c>
      <c r="L154" s="163">
        <f t="shared" si="69"/>
        <v>-953</v>
      </c>
      <c r="M154" s="164">
        <f t="shared" si="66"/>
        <v>3.5981454152905815E-3</v>
      </c>
    </row>
    <row r="155" spans="2:13" x14ac:dyDescent="0.25">
      <c r="B155" s="162" t="s">
        <v>113</v>
      </c>
      <c r="C155" s="163">
        <v>18813</v>
      </c>
      <c r="D155" s="163">
        <v>15097</v>
      </c>
      <c r="E155" s="163">
        <v>4515</v>
      </c>
      <c r="F155" s="163">
        <v>8567</v>
      </c>
      <c r="G155" s="163">
        <v>9517</v>
      </c>
      <c r="H155" s="163">
        <v>9914</v>
      </c>
      <c r="I155" s="165">
        <f t="shared" si="70"/>
        <v>4.1714826100661906E-2</v>
      </c>
      <c r="J155" s="164">
        <f t="shared" si="67"/>
        <v>-0.34331324104126648</v>
      </c>
      <c r="K155" s="163">
        <f t="shared" si="68"/>
        <v>397</v>
      </c>
      <c r="L155" s="163">
        <f t="shared" si="69"/>
        <v>-5183</v>
      </c>
      <c r="M155" s="164">
        <f t="shared" si="66"/>
        <v>2.1607616237925269E-3</v>
      </c>
    </row>
    <row r="156" spans="2:13" x14ac:dyDescent="0.25">
      <c r="B156" s="162" t="s">
        <v>116</v>
      </c>
      <c r="C156" s="163">
        <v>9627</v>
      </c>
      <c r="D156" s="163">
        <v>8637</v>
      </c>
      <c r="E156" s="163">
        <v>2035</v>
      </c>
      <c r="F156" s="163">
        <v>5043</v>
      </c>
      <c r="G156" s="163">
        <v>8079</v>
      </c>
      <c r="H156" s="163">
        <v>10323</v>
      </c>
      <c r="I156" s="165">
        <f t="shared" si="70"/>
        <v>0.27775714816190122</v>
      </c>
      <c r="J156" s="164">
        <f t="shared" si="67"/>
        <v>0.19520666898228556</v>
      </c>
      <c r="K156" s="163">
        <f t="shared" si="68"/>
        <v>2244</v>
      </c>
      <c r="L156" s="163">
        <f t="shared" si="69"/>
        <v>1686</v>
      </c>
      <c r="M156" s="164">
        <f t="shared" si="66"/>
        <v>2.2499033934244759E-3</v>
      </c>
    </row>
    <row r="157" spans="2:13" x14ac:dyDescent="0.25">
      <c r="B157" s="162" t="s">
        <v>123</v>
      </c>
      <c r="C157" s="163">
        <v>1151</v>
      </c>
      <c r="D157" s="163">
        <v>1288</v>
      </c>
      <c r="E157" s="163">
        <v>561</v>
      </c>
      <c r="F157" s="163">
        <v>1305</v>
      </c>
      <c r="G157" s="163">
        <v>1530</v>
      </c>
      <c r="H157" s="163">
        <v>2288</v>
      </c>
      <c r="I157" s="165">
        <f t="shared" si="70"/>
        <v>0.49542483660130721</v>
      </c>
      <c r="J157" s="164">
        <f t="shared" si="67"/>
        <v>0.77639751552795033</v>
      </c>
      <c r="K157" s="163">
        <f t="shared" si="68"/>
        <v>758</v>
      </c>
      <c r="L157" s="163">
        <f t="shared" si="69"/>
        <v>1000</v>
      </c>
      <c r="M157" s="164">
        <f t="shared" si="66"/>
        <v>4.9867082865012117E-4</v>
      </c>
    </row>
    <row r="158" spans="2:13" x14ac:dyDescent="0.25">
      <c r="B158" s="162" t="s">
        <v>119</v>
      </c>
      <c r="C158" s="163">
        <v>1952</v>
      </c>
      <c r="D158" s="163">
        <v>2504</v>
      </c>
      <c r="E158" s="163">
        <v>1130</v>
      </c>
      <c r="F158" s="163">
        <v>2560</v>
      </c>
      <c r="G158" s="163">
        <v>2571</v>
      </c>
      <c r="H158" s="163">
        <v>2957</v>
      </c>
      <c r="I158" s="165">
        <f t="shared" si="70"/>
        <v>0.15013613380007773</v>
      </c>
      <c r="J158" s="164">
        <f t="shared" si="67"/>
        <v>0.18091054313099031</v>
      </c>
      <c r="K158" s="163">
        <f t="shared" si="68"/>
        <v>386</v>
      </c>
      <c r="L158" s="163">
        <f t="shared" si="69"/>
        <v>453</v>
      </c>
      <c r="M158" s="164">
        <f t="shared" si="66"/>
        <v>6.4447973790140219E-4</v>
      </c>
    </row>
    <row r="159" spans="2:13" x14ac:dyDescent="0.25">
      <c r="B159" s="162" t="s">
        <v>128</v>
      </c>
      <c r="C159" s="163">
        <v>319</v>
      </c>
      <c r="D159" s="163">
        <v>389</v>
      </c>
      <c r="E159" s="163">
        <v>340</v>
      </c>
      <c r="F159" s="163">
        <v>325</v>
      </c>
      <c r="G159" s="163">
        <v>447</v>
      </c>
      <c r="H159" s="163">
        <v>322</v>
      </c>
      <c r="I159" s="165">
        <f t="shared" si="70"/>
        <v>-0.2796420581655481</v>
      </c>
      <c r="J159" s="164">
        <f t="shared" si="67"/>
        <v>-0.17223650385604117</v>
      </c>
      <c r="K159" s="163">
        <f t="shared" si="68"/>
        <v>-125</v>
      </c>
      <c r="L159" s="163">
        <f t="shared" si="69"/>
        <v>-67</v>
      </c>
      <c r="M159" s="164">
        <f t="shared" si="66"/>
        <v>7.0180072913172647E-5</v>
      </c>
    </row>
    <row r="160" spans="2:13" x14ac:dyDescent="0.25">
      <c r="B160" s="162" t="s">
        <v>131</v>
      </c>
      <c r="C160" s="163">
        <v>859</v>
      </c>
      <c r="D160" s="163">
        <v>705</v>
      </c>
      <c r="E160" s="163">
        <v>426</v>
      </c>
      <c r="F160" s="163">
        <v>457</v>
      </c>
      <c r="G160" s="163">
        <v>624</v>
      </c>
      <c r="H160" s="163">
        <v>554</v>
      </c>
      <c r="I160" s="165">
        <f t="shared" si="70"/>
        <v>-0.11217948717948723</v>
      </c>
      <c r="J160" s="164">
        <f t="shared" si="67"/>
        <v>-0.21418439716312054</v>
      </c>
      <c r="K160" s="163">
        <f t="shared" si="68"/>
        <v>-70</v>
      </c>
      <c r="L160" s="163">
        <f t="shared" si="69"/>
        <v>-151</v>
      </c>
      <c r="M160" s="164">
        <f t="shared" si="66"/>
        <v>1.2074459749657654E-4</v>
      </c>
    </row>
    <row r="161" spans="2:13" x14ac:dyDescent="0.25">
      <c r="B161" s="168" t="s">
        <v>145</v>
      </c>
      <c r="C161" s="169">
        <f t="shared" ref="C161:H161" si="71">C153-SUM(C154:C160)</f>
        <v>11433</v>
      </c>
      <c r="D161" s="169">
        <f t="shared" si="71"/>
        <v>12478</v>
      </c>
      <c r="E161" s="169">
        <f t="shared" si="71"/>
        <v>4115</v>
      </c>
      <c r="F161" s="169">
        <f t="shared" si="71"/>
        <v>8307</v>
      </c>
      <c r="G161" s="169">
        <f t="shared" si="71"/>
        <v>11369</v>
      </c>
      <c r="H161" s="169">
        <f t="shared" si="71"/>
        <v>15123</v>
      </c>
      <c r="I161" s="171">
        <f t="shared" si="70"/>
        <v>0.33019614741841852</v>
      </c>
      <c r="J161" s="170">
        <f t="shared" si="67"/>
        <v>0.21197307260778975</v>
      </c>
      <c r="K161" s="169">
        <f>H161-G161</f>
        <v>3754</v>
      </c>
      <c r="L161" s="169">
        <f t="shared" si="69"/>
        <v>2645</v>
      </c>
      <c r="M161" s="170">
        <f t="shared" si="66"/>
        <v>3.2960659710121426E-3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FCFD-C5C5-401C-94CB-338FBEFA23DC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269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266</v>
      </c>
      <c r="G7" s="172" t="s">
        <v>267</v>
      </c>
      <c r="H7" s="172" t="s">
        <v>268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263</v>
      </c>
      <c r="R7" s="172" t="s">
        <v>264</v>
      </c>
      <c r="S7" s="172" t="s">
        <v>265</v>
      </c>
      <c r="T7" s="172" t="s">
        <v>266</v>
      </c>
      <c r="U7" s="172" t="s">
        <v>267</v>
      </c>
      <c r="V7" s="172" t="s">
        <v>268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44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2956112</v>
      </c>
      <c r="D9" s="176">
        <f t="shared" ref="D9:H9" si="0">D10+D13</f>
        <v>2973500</v>
      </c>
      <c r="E9" s="176">
        <f t="shared" si="0"/>
        <v>1075029</v>
      </c>
      <c r="F9" s="176">
        <f t="shared" si="0"/>
        <v>3116022</v>
      </c>
      <c r="G9" s="176">
        <f t="shared" si="0"/>
        <v>3408188</v>
      </c>
      <c r="H9" s="176">
        <f t="shared" si="0"/>
        <v>3585143</v>
      </c>
      <c r="I9" s="177">
        <f>IFERROR(H9/G9-1,"-")</f>
        <v>5.1920551331088527E-2</v>
      </c>
      <c r="J9" s="177">
        <f>IFERROR(H9/D9-1,"-")</f>
        <v>0.20569799899108787</v>
      </c>
      <c r="K9" s="176">
        <f>H9-G9</f>
        <v>176955</v>
      </c>
      <c r="L9" s="176">
        <f>H9-D9</f>
        <v>611643</v>
      </c>
      <c r="M9" s="177">
        <f t="shared" ref="M9:M21" si="1">H9/H$9</f>
        <v>1</v>
      </c>
      <c r="P9" s="154" t="s">
        <v>68</v>
      </c>
      <c r="Q9" s="176">
        <f>Q10+Q13</f>
        <v>1118930</v>
      </c>
      <c r="R9" s="176">
        <f t="shared" ref="R9:V9" si="2">R10+R13</f>
        <v>1150575</v>
      </c>
      <c r="S9" s="176">
        <f t="shared" si="2"/>
        <v>375814</v>
      </c>
      <c r="T9" s="176">
        <f t="shared" si="2"/>
        <v>1242545</v>
      </c>
      <c r="U9" s="176">
        <f t="shared" si="2"/>
        <v>1288547</v>
      </c>
      <c r="V9" s="176">
        <f t="shared" si="2"/>
        <v>1320475</v>
      </c>
      <c r="W9" s="177">
        <f>IFERROR(V9/U9-1,"-")</f>
        <v>2.4778296794761845E-2</v>
      </c>
      <c r="X9" s="177">
        <f>IFERROR(V9/R9-1,"-")</f>
        <v>0.14766529778588966</v>
      </c>
      <c r="Y9" s="176">
        <f>V9-U9</f>
        <v>31928</v>
      </c>
      <c r="Z9" s="176">
        <f>V9-R9</f>
        <v>169900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725049</v>
      </c>
      <c r="D10" s="158">
        <v>744014</v>
      </c>
      <c r="E10" s="158">
        <v>333970</v>
      </c>
      <c r="F10" s="158">
        <v>743562</v>
      </c>
      <c r="G10" s="158">
        <v>769598</v>
      </c>
      <c r="H10" s="158">
        <v>767914</v>
      </c>
      <c r="I10" s="160">
        <f>IFERROR(H10/G10-1,"-")</f>
        <v>-2.1881553746241345E-3</v>
      </c>
      <c r="J10" s="159">
        <f t="shared" ref="J10:J21" si="4">IFERROR(H10/D10-1,"-")</f>
        <v>3.2123051447956685E-2</v>
      </c>
      <c r="K10" s="157">
        <f t="shared" ref="K10:K20" si="5">H10-G10</f>
        <v>-1684</v>
      </c>
      <c r="L10" s="158">
        <f t="shared" ref="L10:L21" si="6">H10-D10</f>
        <v>23900</v>
      </c>
      <c r="M10" s="159">
        <f t="shared" si="1"/>
        <v>0.21419340874269172</v>
      </c>
      <c r="P10" s="157" t="s">
        <v>97</v>
      </c>
      <c r="Q10" s="158">
        <v>142603</v>
      </c>
      <c r="R10" s="158">
        <v>163619</v>
      </c>
      <c r="S10" s="158">
        <v>74004</v>
      </c>
      <c r="T10" s="158">
        <v>154516</v>
      </c>
      <c r="U10" s="158">
        <v>127253</v>
      </c>
      <c r="V10" s="158">
        <v>113009</v>
      </c>
      <c r="W10" s="160">
        <f>IFERROR(V10/U10-1,"-")</f>
        <v>-0.11193449270351186</v>
      </c>
      <c r="X10" s="159">
        <f t="shared" ref="X10:X21" si="7">IFERROR(V10/R10-1,"-")</f>
        <v>-0.30931615521424771</v>
      </c>
      <c r="Y10" s="157">
        <f t="shared" ref="Y10:Y20" si="8">V10-U10</f>
        <v>-14244</v>
      </c>
      <c r="Z10" s="158">
        <f t="shared" ref="Z10:Z21" si="9">V10-R10</f>
        <v>-50610</v>
      </c>
      <c r="AA10" s="159">
        <f t="shared" si="3"/>
        <v>8.5582082205267043E-2</v>
      </c>
    </row>
    <row r="11" spans="1:27" x14ac:dyDescent="0.25">
      <c r="A11" s="161" t="s">
        <v>100</v>
      </c>
      <c r="B11" s="162" t="s">
        <v>103</v>
      </c>
      <c r="C11" s="163">
        <v>280216</v>
      </c>
      <c r="D11" s="163">
        <v>271299</v>
      </c>
      <c r="E11" s="163">
        <v>127521</v>
      </c>
      <c r="F11" s="163">
        <v>291583</v>
      </c>
      <c r="G11" s="163">
        <v>299896</v>
      </c>
      <c r="H11" s="163">
        <v>296650</v>
      </c>
      <c r="I11" s="165">
        <f>IFERROR(H11/G11-1,"-")</f>
        <v>-1.0823752234107809E-2</v>
      </c>
      <c r="J11" s="164">
        <f t="shared" si="4"/>
        <v>9.3443027803272294E-2</v>
      </c>
      <c r="K11" s="162">
        <f t="shared" si="5"/>
        <v>-3246</v>
      </c>
      <c r="L11" s="163">
        <f t="shared" si="6"/>
        <v>25351</v>
      </c>
      <c r="M11" s="164">
        <f t="shared" si="1"/>
        <v>8.2744258736680801E-2</v>
      </c>
      <c r="P11" s="162" t="s">
        <v>103</v>
      </c>
      <c r="Q11" s="163">
        <v>63841</v>
      </c>
      <c r="R11" s="163">
        <v>76310</v>
      </c>
      <c r="S11" s="163">
        <v>37421</v>
      </c>
      <c r="T11" s="163">
        <v>61778</v>
      </c>
      <c r="U11" s="163">
        <v>50205</v>
      </c>
      <c r="V11" s="163">
        <v>39596</v>
      </c>
      <c r="W11" s="165">
        <f>IFERROR(V11/U11-1,"-")</f>
        <v>-0.21131361418185435</v>
      </c>
      <c r="X11" s="164">
        <f t="shared" si="7"/>
        <v>-0.4811164984929891</v>
      </c>
      <c r="Y11" s="162">
        <f t="shared" si="8"/>
        <v>-10609</v>
      </c>
      <c r="Z11" s="163">
        <f t="shared" si="9"/>
        <v>-36714</v>
      </c>
      <c r="AA11" s="164">
        <f>V11/V$9</f>
        <v>2.9986179215812491E-2</v>
      </c>
    </row>
    <row r="12" spans="1:27" x14ac:dyDescent="0.25">
      <c r="A12" s="1"/>
      <c r="B12" s="162" t="s">
        <v>100</v>
      </c>
      <c r="C12" s="163">
        <v>444833</v>
      </c>
      <c r="D12" s="163">
        <v>472715</v>
      </c>
      <c r="E12" s="163">
        <v>206449</v>
      </c>
      <c r="F12" s="163">
        <v>451979</v>
      </c>
      <c r="G12" s="163">
        <v>469702</v>
      </c>
      <c r="H12" s="163">
        <v>471264</v>
      </c>
      <c r="I12" s="165">
        <f>IFERROR(H12/G12-1,"-")</f>
        <v>3.3255127719278299E-3</v>
      </c>
      <c r="J12" s="164">
        <f t="shared" si="4"/>
        <v>-3.0695027659372043E-3</v>
      </c>
      <c r="K12" s="162">
        <f t="shared" si="5"/>
        <v>1562</v>
      </c>
      <c r="L12" s="163">
        <f t="shared" si="6"/>
        <v>-1451</v>
      </c>
      <c r="M12" s="164">
        <f t="shared" si="1"/>
        <v>0.13144915000601093</v>
      </c>
      <c r="P12" s="162" t="s">
        <v>100</v>
      </c>
      <c r="Q12" s="163">
        <v>78762</v>
      </c>
      <c r="R12" s="163">
        <v>87309</v>
      </c>
      <c r="S12" s="163">
        <v>36583</v>
      </c>
      <c r="T12" s="163">
        <v>92738</v>
      </c>
      <c r="U12" s="163">
        <v>77048</v>
      </c>
      <c r="V12" s="163">
        <v>73413</v>
      </c>
      <c r="W12" s="165">
        <f>IFERROR(V12/U12-1,"-")</f>
        <v>-4.7178382307133226E-2</v>
      </c>
      <c r="X12" s="164">
        <f t="shared" si="7"/>
        <v>-0.15915884960313365</v>
      </c>
      <c r="Y12" s="162">
        <f t="shared" si="8"/>
        <v>-3635</v>
      </c>
      <c r="Z12" s="163">
        <f t="shared" si="9"/>
        <v>-13896</v>
      </c>
      <c r="AA12" s="164">
        <f t="shared" si="3"/>
        <v>5.5595902989454556E-2</v>
      </c>
    </row>
    <row r="13" spans="1:27" s="56" customFormat="1" x14ac:dyDescent="0.25">
      <c r="B13" s="157" t="s">
        <v>107</v>
      </c>
      <c r="C13" s="158">
        <v>2231063</v>
      </c>
      <c r="D13" s="158">
        <v>2229486</v>
      </c>
      <c r="E13" s="158">
        <v>741059</v>
      </c>
      <c r="F13" s="158">
        <v>2372460</v>
      </c>
      <c r="G13" s="158">
        <v>2638590</v>
      </c>
      <c r="H13" s="158">
        <v>2817229</v>
      </c>
      <c r="I13" s="160">
        <f>IFERROR(H13/G13-1,"-")</f>
        <v>6.7702447140328692E-2</v>
      </c>
      <c r="J13" s="159">
        <f t="shared" si="4"/>
        <v>0.26362264665487922</v>
      </c>
      <c r="K13" s="157">
        <f t="shared" si="5"/>
        <v>178639</v>
      </c>
      <c r="L13" s="158">
        <f t="shared" si="6"/>
        <v>587743</v>
      </c>
      <c r="M13" s="159">
        <f t="shared" si="1"/>
        <v>0.78580659125730834</v>
      </c>
      <c r="P13" s="157" t="s">
        <v>107</v>
      </c>
      <c r="Q13" s="158">
        <v>976327</v>
      </c>
      <c r="R13" s="158">
        <v>986956</v>
      </c>
      <c r="S13" s="158">
        <v>301810</v>
      </c>
      <c r="T13" s="158">
        <v>1088029</v>
      </c>
      <c r="U13" s="158">
        <v>1161294</v>
      </c>
      <c r="V13" s="158">
        <v>1207466</v>
      </c>
      <c r="W13" s="160">
        <f>IFERROR(V13/U13-1,"-")</f>
        <v>3.975909631841712E-2</v>
      </c>
      <c r="X13" s="159">
        <f t="shared" si="7"/>
        <v>0.22342434718467685</v>
      </c>
      <c r="Y13" s="157">
        <f t="shared" si="8"/>
        <v>46172</v>
      </c>
      <c r="Z13" s="158">
        <f t="shared" si="9"/>
        <v>220510</v>
      </c>
      <c r="AA13" s="159">
        <f t="shared" si="3"/>
        <v>0.91441791779473292</v>
      </c>
    </row>
    <row r="14" spans="1:27" s="56" customFormat="1" x14ac:dyDescent="0.25">
      <c r="B14" s="162" t="s">
        <v>110</v>
      </c>
      <c r="C14" s="163">
        <v>915566</v>
      </c>
      <c r="D14" s="163">
        <v>966126</v>
      </c>
      <c r="E14" s="163">
        <v>277618</v>
      </c>
      <c r="F14" s="163">
        <v>1099359</v>
      </c>
      <c r="G14" s="163">
        <v>1222793</v>
      </c>
      <c r="H14" s="163">
        <v>1292045</v>
      </c>
      <c r="I14" s="165">
        <f t="shared" ref="I14:I21" si="10">IFERROR(H14/G14-1,"-")</f>
        <v>5.6634279064404103E-2</v>
      </c>
      <c r="J14" s="164">
        <f t="shared" si="4"/>
        <v>0.33734626746407814</v>
      </c>
      <c r="K14" s="162">
        <f t="shared" si="5"/>
        <v>69252</v>
      </c>
      <c r="L14" s="163">
        <f t="shared" si="6"/>
        <v>325919</v>
      </c>
      <c r="M14" s="164">
        <f t="shared" si="1"/>
        <v>0.36038869300331955</v>
      </c>
      <c r="P14" s="162" t="s">
        <v>110</v>
      </c>
      <c r="Q14" s="163">
        <v>442288</v>
      </c>
      <c r="R14" s="163">
        <v>463536</v>
      </c>
      <c r="S14" s="163">
        <v>124154</v>
      </c>
      <c r="T14" s="163">
        <v>552012</v>
      </c>
      <c r="U14" s="163">
        <v>596874</v>
      </c>
      <c r="V14" s="163">
        <v>619587</v>
      </c>
      <c r="W14" s="165">
        <f t="shared" ref="W14:W21" si="11">IFERROR(V14/U14-1,"-")</f>
        <v>3.8053257471426072E-2</v>
      </c>
      <c r="X14" s="164">
        <f t="shared" si="7"/>
        <v>0.33665346380863626</v>
      </c>
      <c r="Y14" s="162">
        <f t="shared" si="8"/>
        <v>22713</v>
      </c>
      <c r="Z14" s="163">
        <f t="shared" si="9"/>
        <v>156051</v>
      </c>
      <c r="AA14" s="164">
        <f t="shared" si="3"/>
        <v>0.46921524451428465</v>
      </c>
    </row>
    <row r="15" spans="1:27" x14ac:dyDescent="0.25">
      <c r="A15" s="1"/>
      <c r="B15" s="162" t="s">
        <v>113</v>
      </c>
      <c r="C15" s="163">
        <v>398834</v>
      </c>
      <c r="D15" s="163">
        <v>341608</v>
      </c>
      <c r="E15" s="163">
        <v>104762</v>
      </c>
      <c r="F15" s="163">
        <v>264032</v>
      </c>
      <c r="G15" s="163">
        <v>302210</v>
      </c>
      <c r="H15" s="163">
        <v>312157</v>
      </c>
      <c r="I15" s="165">
        <f t="shared" si="10"/>
        <v>3.2914198735978228E-2</v>
      </c>
      <c r="J15" s="164">
        <f t="shared" si="4"/>
        <v>-8.6212852158029096E-2</v>
      </c>
      <c r="K15" s="162">
        <f t="shared" si="5"/>
        <v>9947</v>
      </c>
      <c r="L15" s="163">
        <f t="shared" si="6"/>
        <v>-29451</v>
      </c>
      <c r="M15" s="164">
        <f t="shared" si="1"/>
        <v>8.7069609217819199E-2</v>
      </c>
      <c r="P15" s="162" t="s">
        <v>113</v>
      </c>
      <c r="Q15" s="163">
        <v>156857</v>
      </c>
      <c r="R15" s="163">
        <v>143919</v>
      </c>
      <c r="S15" s="163">
        <v>39687</v>
      </c>
      <c r="T15" s="163">
        <v>125486</v>
      </c>
      <c r="U15" s="163">
        <v>136586</v>
      </c>
      <c r="V15" s="163">
        <v>136714</v>
      </c>
      <c r="W15" s="165">
        <f t="shared" si="11"/>
        <v>9.3713850614274286E-4</v>
      </c>
      <c r="X15" s="164">
        <f t="shared" si="7"/>
        <v>-5.0062882593681191E-2</v>
      </c>
      <c r="Y15" s="162">
        <f t="shared" si="8"/>
        <v>128</v>
      </c>
      <c r="Z15" s="163">
        <f t="shared" si="9"/>
        <v>-7205</v>
      </c>
      <c r="AA15" s="164">
        <f t="shared" si="3"/>
        <v>0.10353395558416478</v>
      </c>
    </row>
    <row r="16" spans="1:27" x14ac:dyDescent="0.25">
      <c r="A16" s="1"/>
      <c r="B16" s="162" t="s">
        <v>116</v>
      </c>
      <c r="C16" s="163">
        <v>115288</v>
      </c>
      <c r="D16" s="163">
        <v>119402</v>
      </c>
      <c r="E16" s="163">
        <v>44136</v>
      </c>
      <c r="F16" s="163">
        <v>138916</v>
      </c>
      <c r="G16" s="163">
        <v>152119</v>
      </c>
      <c r="H16" s="163">
        <v>166406</v>
      </c>
      <c r="I16" s="165">
        <f t="shared" si="10"/>
        <v>9.3919891663763133E-2</v>
      </c>
      <c r="J16" s="164">
        <f t="shared" si="4"/>
        <v>0.39366174770941864</v>
      </c>
      <c r="K16" s="162">
        <f t="shared" si="5"/>
        <v>14287</v>
      </c>
      <c r="L16" s="163">
        <f t="shared" si="6"/>
        <v>47004</v>
      </c>
      <c r="M16" s="164">
        <f t="shared" si="1"/>
        <v>4.6415442842865681E-2</v>
      </c>
      <c r="P16" s="162" t="s">
        <v>116</v>
      </c>
      <c r="Q16" s="163">
        <v>36397</v>
      </c>
      <c r="R16" s="163">
        <v>37033</v>
      </c>
      <c r="S16" s="163">
        <v>15068</v>
      </c>
      <c r="T16" s="163">
        <v>45049</v>
      </c>
      <c r="U16" s="163">
        <v>40730</v>
      </c>
      <c r="V16" s="163">
        <v>36577</v>
      </c>
      <c r="W16" s="165">
        <f t="shared" si="11"/>
        <v>-0.10196415418610361</v>
      </c>
      <c r="X16" s="164">
        <f t="shared" si="7"/>
        <v>-1.2313342154294804E-2</v>
      </c>
      <c r="Y16" s="162">
        <f t="shared" si="8"/>
        <v>-4153</v>
      </c>
      <c r="Z16" s="163">
        <f t="shared" si="9"/>
        <v>-456</v>
      </c>
      <c r="AA16" s="164">
        <f t="shared" si="3"/>
        <v>2.7699880724739202E-2</v>
      </c>
    </row>
    <row r="17" spans="1:27" x14ac:dyDescent="0.25">
      <c r="A17" s="1"/>
      <c r="B17" s="162" t="s">
        <v>123</v>
      </c>
      <c r="C17" s="163">
        <v>86178</v>
      </c>
      <c r="D17" s="163">
        <v>77108</v>
      </c>
      <c r="E17" s="163">
        <v>25581</v>
      </c>
      <c r="F17" s="163">
        <v>105135</v>
      </c>
      <c r="G17" s="163">
        <v>98401</v>
      </c>
      <c r="H17" s="163">
        <v>107519</v>
      </c>
      <c r="I17" s="165">
        <f t="shared" si="10"/>
        <v>9.2661659942480323E-2</v>
      </c>
      <c r="J17" s="164">
        <f t="shared" si="4"/>
        <v>0.3943948747211703</v>
      </c>
      <c r="K17" s="162">
        <f t="shared" si="5"/>
        <v>9118</v>
      </c>
      <c r="L17" s="163">
        <f t="shared" si="6"/>
        <v>30411</v>
      </c>
      <c r="M17" s="164">
        <f t="shared" si="1"/>
        <v>2.999015659905337E-2</v>
      </c>
      <c r="P17" s="162" t="s">
        <v>123</v>
      </c>
      <c r="Q17" s="163">
        <v>46286</v>
      </c>
      <c r="R17" s="163">
        <v>40575</v>
      </c>
      <c r="S17" s="163">
        <v>12723</v>
      </c>
      <c r="T17" s="163">
        <v>56055</v>
      </c>
      <c r="U17" s="163">
        <v>49378</v>
      </c>
      <c r="V17" s="163">
        <v>52155</v>
      </c>
      <c r="W17" s="165">
        <f t="shared" si="11"/>
        <v>5.6239620883794306E-2</v>
      </c>
      <c r="X17" s="164">
        <f t="shared" si="7"/>
        <v>0.28539741219963033</v>
      </c>
      <c r="Y17" s="162">
        <f t="shared" si="8"/>
        <v>2777</v>
      </c>
      <c r="Z17" s="163">
        <f t="shared" si="9"/>
        <v>11580</v>
      </c>
      <c r="AA17" s="164">
        <f t="shared" si="3"/>
        <v>3.9497150646547644E-2</v>
      </c>
    </row>
    <row r="18" spans="1:27" x14ac:dyDescent="0.25">
      <c r="A18" s="1"/>
      <c r="B18" s="162" t="s">
        <v>119</v>
      </c>
      <c r="C18" s="163">
        <v>99717</v>
      </c>
      <c r="D18" s="163">
        <v>97686</v>
      </c>
      <c r="E18" s="163">
        <v>45154</v>
      </c>
      <c r="F18" s="163">
        <v>107508</v>
      </c>
      <c r="G18" s="163">
        <v>110571</v>
      </c>
      <c r="H18" s="163">
        <v>115704</v>
      </c>
      <c r="I18" s="165">
        <f t="shared" si="10"/>
        <v>4.6422660552947859E-2</v>
      </c>
      <c r="J18" s="164">
        <f t="shared" si="4"/>
        <v>0.1844481297217615</v>
      </c>
      <c r="K18" s="162">
        <f t="shared" si="5"/>
        <v>5133</v>
      </c>
      <c r="L18" s="163">
        <f t="shared" si="6"/>
        <v>18018</v>
      </c>
      <c r="M18" s="164">
        <f t="shared" si="1"/>
        <v>3.227318966077504E-2</v>
      </c>
      <c r="P18" s="162" t="s">
        <v>119</v>
      </c>
      <c r="Q18" s="163">
        <v>55106</v>
      </c>
      <c r="R18" s="163">
        <v>53802</v>
      </c>
      <c r="S18" s="163">
        <v>22341</v>
      </c>
      <c r="T18" s="163">
        <v>64497</v>
      </c>
      <c r="U18" s="163">
        <v>60977</v>
      </c>
      <c r="V18" s="163">
        <v>62640</v>
      </c>
      <c r="W18" s="165">
        <f t="shared" si="11"/>
        <v>2.7272578185217444E-2</v>
      </c>
      <c r="X18" s="164">
        <f t="shared" si="7"/>
        <v>0.16426898628303777</v>
      </c>
      <c r="Y18" s="162">
        <f t="shared" si="8"/>
        <v>1663</v>
      </c>
      <c r="Z18" s="163">
        <f t="shared" si="9"/>
        <v>8838</v>
      </c>
      <c r="AA18" s="164">
        <f t="shared" si="3"/>
        <v>4.7437475150987334E-2</v>
      </c>
    </row>
    <row r="19" spans="1:27" x14ac:dyDescent="0.25">
      <c r="A19" s="161" t="s">
        <v>144</v>
      </c>
      <c r="B19" s="162" t="s">
        <v>128</v>
      </c>
      <c r="C19" s="163">
        <v>30961</v>
      </c>
      <c r="D19" s="163">
        <v>34661</v>
      </c>
      <c r="E19" s="163">
        <v>18138</v>
      </c>
      <c r="F19" s="163">
        <v>28971</v>
      </c>
      <c r="G19" s="163">
        <v>34286</v>
      </c>
      <c r="H19" s="163">
        <v>31543</v>
      </c>
      <c r="I19" s="165">
        <f t="shared" si="10"/>
        <v>-8.0003499970833558E-2</v>
      </c>
      <c r="J19" s="164">
        <f t="shared" si="4"/>
        <v>-8.9957012203917941E-2</v>
      </c>
      <c r="K19" s="162">
        <f t="shared" si="5"/>
        <v>-2743</v>
      </c>
      <c r="L19" s="163">
        <f t="shared" si="6"/>
        <v>-3118</v>
      </c>
      <c r="M19" s="164">
        <f t="shared" si="1"/>
        <v>8.7982543513606005E-3</v>
      </c>
      <c r="P19" s="162" t="s">
        <v>128</v>
      </c>
      <c r="Q19" s="163">
        <v>17966</v>
      </c>
      <c r="R19" s="163">
        <v>21000</v>
      </c>
      <c r="S19" s="163">
        <v>9543</v>
      </c>
      <c r="T19" s="163">
        <v>15151</v>
      </c>
      <c r="U19" s="163">
        <v>16332</v>
      </c>
      <c r="V19" s="163">
        <v>16171</v>
      </c>
      <c r="W19" s="165">
        <f t="shared" si="11"/>
        <v>-9.8579475875582023E-3</v>
      </c>
      <c r="X19" s="164">
        <f t="shared" si="7"/>
        <v>-0.22995238095238091</v>
      </c>
      <c r="Y19" s="162">
        <f t="shared" si="8"/>
        <v>-161</v>
      </c>
      <c r="Z19" s="163">
        <f t="shared" si="9"/>
        <v>-4829</v>
      </c>
      <c r="AA19" s="164">
        <f t="shared" si="3"/>
        <v>1.2246350744997065E-2</v>
      </c>
    </row>
    <row r="20" spans="1:27" x14ac:dyDescent="0.25">
      <c r="A20" s="167" t="s">
        <v>145</v>
      </c>
      <c r="B20" s="162" t="s">
        <v>131</v>
      </c>
      <c r="C20" s="163">
        <v>47270</v>
      </c>
      <c r="D20" s="163">
        <v>40515</v>
      </c>
      <c r="E20" s="163">
        <v>24693</v>
      </c>
      <c r="F20" s="163">
        <v>20777</v>
      </c>
      <c r="G20" s="163">
        <v>30679</v>
      </c>
      <c r="H20" s="163">
        <v>28530</v>
      </c>
      <c r="I20" s="165">
        <f t="shared" si="10"/>
        <v>-7.0047915512239656E-2</v>
      </c>
      <c r="J20" s="164">
        <f t="shared" si="4"/>
        <v>-0.29581636430951497</v>
      </c>
      <c r="K20" s="162">
        <f t="shared" si="5"/>
        <v>-2149</v>
      </c>
      <c r="L20" s="163">
        <f t="shared" si="6"/>
        <v>-11985</v>
      </c>
      <c r="M20" s="164">
        <f t="shared" si="1"/>
        <v>7.9578415700573175E-3</v>
      </c>
      <c r="P20" s="162" t="s">
        <v>131</v>
      </c>
      <c r="Q20" s="163">
        <v>21539</v>
      </c>
      <c r="R20" s="163">
        <v>19582</v>
      </c>
      <c r="S20" s="163">
        <v>11268</v>
      </c>
      <c r="T20" s="163">
        <v>9915</v>
      </c>
      <c r="U20" s="163">
        <v>14999</v>
      </c>
      <c r="V20" s="163">
        <v>13867</v>
      </c>
      <c r="W20" s="165">
        <f t="shared" si="11"/>
        <v>-7.547169811320753E-2</v>
      </c>
      <c r="X20" s="164">
        <f t="shared" si="7"/>
        <v>-0.29184965784904504</v>
      </c>
      <c r="Y20" s="162">
        <f t="shared" si="8"/>
        <v>-1132</v>
      </c>
      <c r="Z20" s="163">
        <f t="shared" si="9"/>
        <v>-5715</v>
      </c>
      <c r="AA20" s="164">
        <f t="shared" si="3"/>
        <v>1.0501524072776842E-2</v>
      </c>
    </row>
    <row r="21" spans="1:27" x14ac:dyDescent="0.25">
      <c r="B21" s="168" t="s">
        <v>145</v>
      </c>
      <c r="C21" s="169">
        <f t="shared" ref="C21:H21" si="12">C13-SUM(C14:C20)</f>
        <v>537249</v>
      </c>
      <c r="D21" s="169">
        <f t="shared" si="12"/>
        <v>552380</v>
      </c>
      <c r="E21" s="169">
        <f t="shared" si="12"/>
        <v>200977</v>
      </c>
      <c r="F21" s="169">
        <f t="shared" si="12"/>
        <v>607762</v>
      </c>
      <c r="G21" s="169">
        <f t="shared" si="12"/>
        <v>687531</v>
      </c>
      <c r="H21" s="169">
        <f t="shared" si="12"/>
        <v>763325</v>
      </c>
      <c r="I21" s="171">
        <f t="shared" si="10"/>
        <v>0.11024084732179351</v>
      </c>
      <c r="J21" s="170">
        <f t="shared" si="4"/>
        <v>0.38188384807560016</v>
      </c>
      <c r="K21" s="168">
        <f>H21-G21</f>
        <v>75794</v>
      </c>
      <c r="L21" s="169">
        <f t="shared" si="6"/>
        <v>210945</v>
      </c>
      <c r="M21" s="170">
        <f t="shared" si="1"/>
        <v>0.21291340401205755</v>
      </c>
      <c r="P21" s="168" t="s">
        <v>145</v>
      </c>
      <c r="Q21" s="169">
        <f t="shared" ref="Q21:V21" si="13">Q13-SUM(Q14:Q20)</f>
        <v>199888</v>
      </c>
      <c r="R21" s="169">
        <f t="shared" si="13"/>
        <v>207509</v>
      </c>
      <c r="S21" s="169">
        <f t="shared" si="13"/>
        <v>67026</v>
      </c>
      <c r="T21" s="169">
        <f t="shared" si="13"/>
        <v>219864</v>
      </c>
      <c r="U21" s="169">
        <f t="shared" si="13"/>
        <v>245418</v>
      </c>
      <c r="V21" s="169">
        <f t="shared" si="13"/>
        <v>269755</v>
      </c>
      <c r="W21" s="171">
        <f t="shared" si="11"/>
        <v>9.916550538265323E-2</v>
      </c>
      <c r="X21" s="170">
        <f t="shared" si="7"/>
        <v>0.29996771224380625</v>
      </c>
      <c r="Y21" s="168">
        <f>V21-U21</f>
        <v>24337</v>
      </c>
      <c r="Z21" s="169">
        <f t="shared" si="9"/>
        <v>62246</v>
      </c>
      <c r="AA21" s="170">
        <f t="shared" si="3"/>
        <v>0.20428633635623544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1118930</v>
      </c>
      <c r="D23" s="176">
        <f t="shared" ref="D23:H23" si="14">D24+D27</f>
        <v>1150575</v>
      </c>
      <c r="E23" s="176">
        <f t="shared" si="14"/>
        <v>375814</v>
      </c>
      <c r="F23" s="176">
        <f t="shared" si="14"/>
        <v>1242545</v>
      </c>
      <c r="G23" s="176">
        <f t="shared" si="14"/>
        <v>1288547</v>
      </c>
      <c r="H23" s="176">
        <f t="shared" si="14"/>
        <v>1320475</v>
      </c>
      <c r="I23" s="177">
        <f>IFERROR(H23/G23-1,"-")</f>
        <v>2.4778296794761845E-2</v>
      </c>
      <c r="J23" s="177">
        <f>IFERROR(H23/D23-1,"-")</f>
        <v>0.14766529778588966</v>
      </c>
      <c r="K23" s="176">
        <f>H23-G23</f>
        <v>31928</v>
      </c>
      <c r="L23" s="176">
        <f>H23-D23</f>
        <v>169900</v>
      </c>
      <c r="M23" s="177">
        <f t="shared" ref="M23:M35" si="15">H23/H$9</f>
        <v>0.36831864168319089</v>
      </c>
    </row>
    <row r="24" spans="1:27" x14ac:dyDescent="0.25">
      <c r="B24" s="157" t="s">
        <v>97</v>
      </c>
      <c r="C24" s="158">
        <v>142603</v>
      </c>
      <c r="D24" s="158">
        <v>163619</v>
      </c>
      <c r="E24" s="158">
        <v>74004</v>
      </c>
      <c r="F24" s="158">
        <v>154516</v>
      </c>
      <c r="G24" s="158">
        <v>127253</v>
      </c>
      <c r="H24" s="158">
        <v>113009</v>
      </c>
      <c r="I24" s="160">
        <f>IFERROR(H24/G24-1,"-")</f>
        <v>-0.11193449270351186</v>
      </c>
      <c r="J24" s="159">
        <f t="shared" ref="J24:J35" si="16">IFERROR(H24/D24-1,"-")</f>
        <v>-0.30931615521424771</v>
      </c>
      <c r="K24" s="157">
        <f t="shared" ref="K24:K34" si="17">H24-G24</f>
        <v>-14244</v>
      </c>
      <c r="L24" s="158">
        <f t="shared" ref="L24:L35" si="18">H24-D24</f>
        <v>-50610</v>
      </c>
      <c r="M24" s="159">
        <f t="shared" si="15"/>
        <v>3.1521476270263138E-2</v>
      </c>
    </row>
    <row r="25" spans="1:27" x14ac:dyDescent="0.25">
      <c r="B25" s="162" t="s">
        <v>103</v>
      </c>
      <c r="C25" s="163">
        <v>63841</v>
      </c>
      <c r="D25" s="163">
        <v>76310</v>
      </c>
      <c r="E25" s="163">
        <v>37421</v>
      </c>
      <c r="F25" s="163">
        <v>61778</v>
      </c>
      <c r="G25" s="163">
        <v>50205</v>
      </c>
      <c r="H25" s="163">
        <v>39596</v>
      </c>
      <c r="I25" s="165">
        <f>IFERROR(H25/G25-1,"-")</f>
        <v>-0.21131361418185435</v>
      </c>
      <c r="J25" s="164">
        <f t="shared" si="16"/>
        <v>-0.4811164984929891</v>
      </c>
      <c r="K25" s="162">
        <f t="shared" si="17"/>
        <v>-10609</v>
      </c>
      <c r="L25" s="163">
        <f t="shared" si="18"/>
        <v>-36714</v>
      </c>
      <c r="M25" s="164">
        <f t="shared" si="15"/>
        <v>1.1044468798036786E-2</v>
      </c>
    </row>
    <row r="26" spans="1:27" x14ac:dyDescent="0.25">
      <c r="B26" s="162" t="s">
        <v>100</v>
      </c>
      <c r="C26" s="163">
        <v>78762</v>
      </c>
      <c r="D26" s="163">
        <v>87309</v>
      </c>
      <c r="E26" s="163">
        <v>36583</v>
      </c>
      <c r="F26" s="163">
        <v>92738</v>
      </c>
      <c r="G26" s="163">
        <v>77048</v>
      </c>
      <c r="H26" s="163">
        <v>73413</v>
      </c>
      <c r="I26" s="165">
        <f>IFERROR(H26/G26-1,"-")</f>
        <v>-4.7178382307133226E-2</v>
      </c>
      <c r="J26" s="164">
        <f t="shared" si="16"/>
        <v>-0.15915884960313365</v>
      </c>
      <c r="K26" s="162">
        <f t="shared" si="17"/>
        <v>-3635</v>
      </c>
      <c r="L26" s="163">
        <f t="shared" si="18"/>
        <v>-13896</v>
      </c>
      <c r="M26" s="164">
        <f t="shared" si="15"/>
        <v>2.047700747222635E-2</v>
      </c>
    </row>
    <row r="27" spans="1:27" x14ac:dyDescent="0.25">
      <c r="B27" s="157" t="s">
        <v>107</v>
      </c>
      <c r="C27" s="158">
        <v>976327</v>
      </c>
      <c r="D27" s="158">
        <v>986956</v>
      </c>
      <c r="E27" s="158">
        <v>301810</v>
      </c>
      <c r="F27" s="158">
        <v>1088029</v>
      </c>
      <c r="G27" s="158">
        <v>1161294</v>
      </c>
      <c r="H27" s="158">
        <v>1207466</v>
      </c>
      <c r="I27" s="160">
        <f>IFERROR(H27/G27-1,"-")</f>
        <v>3.975909631841712E-2</v>
      </c>
      <c r="J27" s="159">
        <f t="shared" si="16"/>
        <v>0.22342434718467685</v>
      </c>
      <c r="K27" s="157">
        <f t="shared" si="17"/>
        <v>46172</v>
      </c>
      <c r="L27" s="158">
        <f t="shared" si="18"/>
        <v>220510</v>
      </c>
      <c r="M27" s="159">
        <f t="shared" si="15"/>
        <v>0.33679716541292776</v>
      </c>
    </row>
    <row r="28" spans="1:27" x14ac:dyDescent="0.25">
      <c r="B28" s="162" t="s">
        <v>110</v>
      </c>
      <c r="C28" s="163">
        <v>442288</v>
      </c>
      <c r="D28" s="163">
        <v>463536</v>
      </c>
      <c r="E28" s="163">
        <v>124154</v>
      </c>
      <c r="F28" s="163">
        <v>552012</v>
      </c>
      <c r="G28" s="163">
        <v>596874</v>
      </c>
      <c r="H28" s="163">
        <v>619587</v>
      </c>
      <c r="I28" s="165">
        <f t="shared" ref="I28:I35" si="19">IFERROR(H28/G28-1,"-")</f>
        <v>3.8053257471426072E-2</v>
      </c>
      <c r="J28" s="164">
        <f t="shared" si="16"/>
        <v>0.33665346380863626</v>
      </c>
      <c r="K28" s="162">
        <f t="shared" si="17"/>
        <v>22713</v>
      </c>
      <c r="L28" s="163">
        <f t="shared" si="18"/>
        <v>156051</v>
      </c>
      <c r="M28" s="164">
        <f t="shared" si="15"/>
        <v>0.17282072151654759</v>
      </c>
    </row>
    <row r="29" spans="1:27" x14ac:dyDescent="0.25">
      <c r="B29" s="162" t="s">
        <v>113</v>
      </c>
      <c r="C29" s="163">
        <v>156857</v>
      </c>
      <c r="D29" s="163">
        <v>143919</v>
      </c>
      <c r="E29" s="163">
        <v>39687</v>
      </c>
      <c r="F29" s="163">
        <v>125486</v>
      </c>
      <c r="G29" s="163">
        <v>136586</v>
      </c>
      <c r="H29" s="163">
        <v>136714</v>
      </c>
      <c r="I29" s="165">
        <f t="shared" si="19"/>
        <v>9.3713850614274286E-4</v>
      </c>
      <c r="J29" s="164">
        <f t="shared" si="16"/>
        <v>-5.0062882593681191E-2</v>
      </c>
      <c r="K29" s="162">
        <f t="shared" si="17"/>
        <v>128</v>
      </c>
      <c r="L29" s="163">
        <f t="shared" si="18"/>
        <v>-7205</v>
      </c>
      <c r="M29" s="164">
        <f t="shared" si="15"/>
        <v>3.8133485888847393E-2</v>
      </c>
    </row>
    <row r="30" spans="1:27" x14ac:dyDescent="0.25">
      <c r="B30" s="162" t="s">
        <v>116</v>
      </c>
      <c r="C30" s="163">
        <v>36397</v>
      </c>
      <c r="D30" s="163">
        <v>37033</v>
      </c>
      <c r="E30" s="163">
        <v>15068</v>
      </c>
      <c r="F30" s="163">
        <v>45049</v>
      </c>
      <c r="G30" s="163">
        <v>40730</v>
      </c>
      <c r="H30" s="163">
        <v>36577</v>
      </c>
      <c r="I30" s="165">
        <f t="shared" si="19"/>
        <v>-0.10196415418610361</v>
      </c>
      <c r="J30" s="164">
        <f t="shared" si="16"/>
        <v>-1.2313342154294804E-2</v>
      </c>
      <c r="K30" s="162">
        <f t="shared" si="17"/>
        <v>-4153</v>
      </c>
      <c r="L30" s="163">
        <f t="shared" si="18"/>
        <v>-456</v>
      </c>
      <c r="M30" s="164">
        <f t="shared" si="15"/>
        <v>1.0202382443322345E-2</v>
      </c>
    </row>
    <row r="31" spans="1:27" x14ac:dyDescent="0.25">
      <c r="B31" s="162" t="s">
        <v>123</v>
      </c>
      <c r="C31" s="163">
        <v>46286</v>
      </c>
      <c r="D31" s="163">
        <v>40575</v>
      </c>
      <c r="E31" s="163">
        <v>12723</v>
      </c>
      <c r="F31" s="163">
        <v>56055</v>
      </c>
      <c r="G31" s="163">
        <v>49378</v>
      </c>
      <c r="H31" s="163">
        <v>52155</v>
      </c>
      <c r="I31" s="165">
        <f t="shared" si="19"/>
        <v>5.6239620883794306E-2</v>
      </c>
      <c r="J31" s="164">
        <f t="shared" si="16"/>
        <v>0.28539741219963033</v>
      </c>
      <c r="K31" s="162">
        <f t="shared" si="17"/>
        <v>2777</v>
      </c>
      <c r="L31" s="163">
        <f t="shared" si="18"/>
        <v>11580</v>
      </c>
      <c r="M31" s="164">
        <f t="shared" si="15"/>
        <v>1.4547536876492793E-2</v>
      </c>
    </row>
    <row r="32" spans="1:27" x14ac:dyDescent="0.25">
      <c r="B32" s="162" t="s">
        <v>119</v>
      </c>
      <c r="C32" s="163">
        <v>55106</v>
      </c>
      <c r="D32" s="163">
        <v>53802</v>
      </c>
      <c r="E32" s="163">
        <v>22341</v>
      </c>
      <c r="F32" s="163">
        <v>64497</v>
      </c>
      <c r="G32" s="163">
        <v>60977</v>
      </c>
      <c r="H32" s="163">
        <v>62640</v>
      </c>
      <c r="I32" s="165">
        <f t="shared" si="19"/>
        <v>2.7272578185217444E-2</v>
      </c>
      <c r="J32" s="164">
        <f t="shared" si="16"/>
        <v>0.16426898628303777</v>
      </c>
      <c r="K32" s="162">
        <f t="shared" si="17"/>
        <v>1663</v>
      </c>
      <c r="L32" s="163">
        <f t="shared" si="18"/>
        <v>8838</v>
      </c>
      <c r="M32" s="164">
        <f t="shared" si="15"/>
        <v>1.7472106412491775E-2</v>
      </c>
    </row>
    <row r="33" spans="2:13" x14ac:dyDescent="0.25">
      <c r="B33" s="162" t="s">
        <v>128</v>
      </c>
      <c r="C33" s="163">
        <v>17966</v>
      </c>
      <c r="D33" s="163">
        <v>21000</v>
      </c>
      <c r="E33" s="163">
        <v>9543</v>
      </c>
      <c r="F33" s="163">
        <v>15151</v>
      </c>
      <c r="G33" s="163">
        <v>16332</v>
      </c>
      <c r="H33" s="163">
        <v>16171</v>
      </c>
      <c r="I33" s="165">
        <f t="shared" si="19"/>
        <v>-9.8579475875582023E-3</v>
      </c>
      <c r="J33" s="164">
        <f t="shared" si="16"/>
        <v>-0.22995238095238091</v>
      </c>
      <c r="K33" s="162">
        <f t="shared" si="17"/>
        <v>-161</v>
      </c>
      <c r="L33" s="163">
        <f t="shared" si="18"/>
        <v>-4829</v>
      </c>
      <c r="M33" s="164">
        <f t="shared" si="15"/>
        <v>4.510559271973252E-3</v>
      </c>
    </row>
    <row r="34" spans="2:13" x14ac:dyDescent="0.25">
      <c r="B34" s="162" t="s">
        <v>131</v>
      </c>
      <c r="C34" s="163">
        <v>21539</v>
      </c>
      <c r="D34" s="163">
        <v>19582</v>
      </c>
      <c r="E34" s="163">
        <v>11268</v>
      </c>
      <c r="F34" s="163">
        <v>9915</v>
      </c>
      <c r="G34" s="163">
        <v>14999</v>
      </c>
      <c r="H34" s="163">
        <v>13867</v>
      </c>
      <c r="I34" s="165">
        <f t="shared" si="19"/>
        <v>-7.547169811320753E-2</v>
      </c>
      <c r="J34" s="164">
        <f t="shared" si="16"/>
        <v>-0.29184965784904504</v>
      </c>
      <c r="K34" s="162">
        <f t="shared" si="17"/>
        <v>-1132</v>
      </c>
      <c r="L34" s="163">
        <f t="shared" si="18"/>
        <v>-5715</v>
      </c>
      <c r="M34" s="164">
        <f t="shared" si="15"/>
        <v>3.8679070820884969E-3</v>
      </c>
    </row>
    <row r="35" spans="2:13" x14ac:dyDescent="0.25">
      <c r="B35" s="168" t="s">
        <v>145</v>
      </c>
      <c r="C35" s="169">
        <f t="shared" ref="C35:H35" si="20">C27-SUM(C28:C34)</f>
        <v>199888</v>
      </c>
      <c r="D35" s="169">
        <f t="shared" si="20"/>
        <v>207509</v>
      </c>
      <c r="E35" s="169">
        <f t="shared" si="20"/>
        <v>67026</v>
      </c>
      <c r="F35" s="169">
        <f t="shared" si="20"/>
        <v>219864</v>
      </c>
      <c r="G35" s="169">
        <f t="shared" si="20"/>
        <v>245418</v>
      </c>
      <c r="H35" s="169">
        <f t="shared" si="20"/>
        <v>269755</v>
      </c>
      <c r="I35" s="171">
        <f t="shared" si="19"/>
        <v>9.916550538265323E-2</v>
      </c>
      <c r="J35" s="170">
        <f t="shared" si="16"/>
        <v>0.29996771224380625</v>
      </c>
      <c r="K35" s="168">
        <f>H35-G35</f>
        <v>24337</v>
      </c>
      <c r="L35" s="169">
        <f t="shared" si="18"/>
        <v>62246</v>
      </c>
      <c r="M35" s="170">
        <f t="shared" si="15"/>
        <v>7.5242465921164098E-2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592422</v>
      </c>
      <c r="D37" s="176">
        <f t="shared" ref="D37:H37" si="21">D38+D41</f>
        <v>602480</v>
      </c>
      <c r="E37" s="176">
        <f t="shared" si="21"/>
        <v>179799</v>
      </c>
      <c r="F37" s="176">
        <f t="shared" si="21"/>
        <v>618226</v>
      </c>
      <c r="G37" s="176">
        <f t="shared" si="21"/>
        <v>671817</v>
      </c>
      <c r="H37" s="176">
        <f t="shared" si="21"/>
        <v>719190</v>
      </c>
      <c r="I37" s="177">
        <f>IFERROR(H37/G37-1,"-")</f>
        <v>7.0514738388579135E-2</v>
      </c>
      <c r="J37" s="177">
        <f>IFERROR(H37/D37-1,"-")</f>
        <v>0.19371597397423979</v>
      </c>
      <c r="K37" s="176">
        <f>H37-G37</f>
        <v>47373</v>
      </c>
      <c r="L37" s="176">
        <f>H37-D37</f>
        <v>116710</v>
      </c>
      <c r="M37" s="177">
        <f t="shared" ref="M37:M49" si="22">H37/H$9</f>
        <v>0.20060287692847956</v>
      </c>
    </row>
    <row r="38" spans="2:13" x14ac:dyDescent="0.25">
      <c r="B38" s="157" t="s">
        <v>97</v>
      </c>
      <c r="C38" s="158">
        <v>67501</v>
      </c>
      <c r="D38" s="158">
        <v>69661</v>
      </c>
      <c r="E38" s="158">
        <v>20245</v>
      </c>
      <c r="F38" s="158">
        <v>72608</v>
      </c>
      <c r="G38" s="158">
        <v>70476</v>
      </c>
      <c r="H38" s="158">
        <v>71063</v>
      </c>
      <c r="I38" s="160">
        <f>IFERROR(H38/G38-1,"-")</f>
        <v>8.329076565071869E-3</v>
      </c>
      <c r="J38" s="159">
        <f t="shared" ref="J38:J49" si="23">IFERROR(H38/D38-1,"-")</f>
        <v>2.0126038960106785E-2</v>
      </c>
      <c r="K38" s="157">
        <f t="shared" ref="K38:K48" si="24">H38-G38</f>
        <v>587</v>
      </c>
      <c r="L38" s="158">
        <f t="shared" ref="L38:L49" si="25">H38-D38</f>
        <v>1402</v>
      </c>
      <c r="M38" s="159">
        <f t="shared" si="22"/>
        <v>1.9821524552856049E-2</v>
      </c>
    </row>
    <row r="39" spans="2:13" x14ac:dyDescent="0.25">
      <c r="B39" s="162" t="s">
        <v>103</v>
      </c>
      <c r="C39" s="163">
        <v>10207</v>
      </c>
      <c r="D39" s="163">
        <v>15923</v>
      </c>
      <c r="E39" s="163">
        <v>3458</v>
      </c>
      <c r="F39" s="163">
        <v>16810</v>
      </c>
      <c r="G39" s="163">
        <v>25570</v>
      </c>
      <c r="H39" s="163">
        <v>28518</v>
      </c>
      <c r="I39" s="165">
        <f>IFERROR(H39/G39-1,"-")</f>
        <v>0.11529135705905347</v>
      </c>
      <c r="J39" s="164">
        <f t="shared" si="23"/>
        <v>0.7909941593920744</v>
      </c>
      <c r="K39" s="162">
        <f t="shared" si="24"/>
        <v>2948</v>
      </c>
      <c r="L39" s="163">
        <f t="shared" si="25"/>
        <v>12595</v>
      </c>
      <c r="M39" s="164">
        <f t="shared" si="22"/>
        <v>7.9544944232350003E-3</v>
      </c>
    </row>
    <row r="40" spans="2:13" x14ac:dyDescent="0.25">
      <c r="B40" s="162" t="s">
        <v>100</v>
      </c>
      <c r="C40" s="163">
        <v>57294</v>
      </c>
      <c r="D40" s="163">
        <v>53738</v>
      </c>
      <c r="E40" s="163">
        <v>16787</v>
      </c>
      <c r="F40" s="163">
        <v>55798</v>
      </c>
      <c r="G40" s="163">
        <v>44906</v>
      </c>
      <c r="H40" s="163">
        <v>42545</v>
      </c>
      <c r="I40" s="165">
        <f>IFERROR(H40/G40-1,"-")</f>
        <v>-5.2576493118959622E-2</v>
      </c>
      <c r="J40" s="164">
        <f t="shared" si="23"/>
        <v>-0.20828836205292345</v>
      </c>
      <c r="K40" s="162">
        <f t="shared" si="24"/>
        <v>-2361</v>
      </c>
      <c r="L40" s="163">
        <f t="shared" si="25"/>
        <v>-11193</v>
      </c>
      <c r="M40" s="164">
        <f t="shared" si="22"/>
        <v>1.1867030129621051E-2</v>
      </c>
    </row>
    <row r="41" spans="2:13" x14ac:dyDescent="0.25">
      <c r="B41" s="157" t="s">
        <v>107</v>
      </c>
      <c r="C41" s="158">
        <v>524921</v>
      </c>
      <c r="D41" s="158">
        <v>532819</v>
      </c>
      <c r="E41" s="158">
        <v>159554</v>
      </c>
      <c r="F41" s="158">
        <v>545618</v>
      </c>
      <c r="G41" s="158">
        <v>601341</v>
      </c>
      <c r="H41" s="158">
        <v>648127</v>
      </c>
      <c r="I41" s="160">
        <f>IFERROR(H41/G41-1,"-")</f>
        <v>7.7802777459045735E-2</v>
      </c>
      <c r="J41" s="159">
        <f t="shared" si="23"/>
        <v>0.21641120155249727</v>
      </c>
      <c r="K41" s="157">
        <f t="shared" si="24"/>
        <v>46786</v>
      </c>
      <c r="L41" s="158">
        <f t="shared" si="25"/>
        <v>115308</v>
      </c>
      <c r="M41" s="159">
        <f t="shared" si="22"/>
        <v>0.18078135237562351</v>
      </c>
    </row>
    <row r="42" spans="2:13" x14ac:dyDescent="0.25">
      <c r="B42" s="162" t="s">
        <v>110</v>
      </c>
      <c r="C42" s="163">
        <v>267108</v>
      </c>
      <c r="D42" s="163">
        <v>292666</v>
      </c>
      <c r="E42" s="163">
        <v>75666</v>
      </c>
      <c r="F42" s="163">
        <v>285701</v>
      </c>
      <c r="G42" s="163">
        <v>314515</v>
      </c>
      <c r="H42" s="163">
        <v>348529</v>
      </c>
      <c r="I42" s="165">
        <f t="shared" ref="I42:I49" si="26">IFERROR(H42/G42-1,"-")</f>
        <v>0.10814746514474671</v>
      </c>
      <c r="J42" s="164">
        <f t="shared" si="23"/>
        <v>0.19087628901204789</v>
      </c>
      <c r="K42" s="162">
        <f t="shared" si="24"/>
        <v>34014</v>
      </c>
      <c r="L42" s="163">
        <f t="shared" si="25"/>
        <v>55863</v>
      </c>
      <c r="M42" s="164">
        <f t="shared" si="22"/>
        <v>9.7214811236260315E-2</v>
      </c>
    </row>
    <row r="43" spans="2:13" x14ac:dyDescent="0.25">
      <c r="B43" s="162" t="s">
        <v>113</v>
      </c>
      <c r="C43" s="163">
        <v>43176</v>
      </c>
      <c r="D43" s="163">
        <v>31456</v>
      </c>
      <c r="E43" s="163">
        <v>9493</v>
      </c>
      <c r="F43" s="163">
        <v>20857</v>
      </c>
      <c r="G43" s="163">
        <v>26333</v>
      </c>
      <c r="H43" s="163">
        <v>24747</v>
      </c>
      <c r="I43" s="165">
        <f t="shared" si="26"/>
        <v>-6.0228610488740397E-2</v>
      </c>
      <c r="J43" s="164">
        <f t="shared" si="23"/>
        <v>-0.21328204476093593</v>
      </c>
      <c r="K43" s="162">
        <f t="shared" si="24"/>
        <v>-1586</v>
      </c>
      <c r="L43" s="163">
        <f t="shared" si="25"/>
        <v>-6709</v>
      </c>
      <c r="M43" s="164">
        <f t="shared" si="22"/>
        <v>6.9026535343220622E-3</v>
      </c>
    </row>
    <row r="44" spans="2:13" x14ac:dyDescent="0.25">
      <c r="B44" s="162" t="s">
        <v>116</v>
      </c>
      <c r="C44" s="163">
        <v>12856</v>
      </c>
      <c r="D44" s="163">
        <v>13903</v>
      </c>
      <c r="E44" s="163">
        <v>5450</v>
      </c>
      <c r="F44" s="163">
        <v>14615</v>
      </c>
      <c r="G44" s="163">
        <v>16785</v>
      </c>
      <c r="H44" s="163">
        <v>16665</v>
      </c>
      <c r="I44" s="165">
        <f t="shared" si="26"/>
        <v>-7.1492403932081894E-3</v>
      </c>
      <c r="J44" s="164">
        <f t="shared" si="23"/>
        <v>0.19866215924620589</v>
      </c>
      <c r="K44" s="162">
        <f t="shared" si="24"/>
        <v>-120</v>
      </c>
      <c r="L44" s="163">
        <f t="shared" si="25"/>
        <v>2762</v>
      </c>
      <c r="M44" s="164">
        <f t="shared" si="22"/>
        <v>4.6483501494919447E-3</v>
      </c>
    </row>
    <row r="45" spans="2:13" x14ac:dyDescent="0.25">
      <c r="B45" s="162" t="s">
        <v>123</v>
      </c>
      <c r="C45" s="163">
        <v>24449</v>
      </c>
      <c r="D45" s="163">
        <v>23241</v>
      </c>
      <c r="E45" s="163">
        <v>6157</v>
      </c>
      <c r="F45" s="163">
        <v>26212</v>
      </c>
      <c r="G45" s="163">
        <v>24743</v>
      </c>
      <c r="H45" s="163">
        <v>27021</v>
      </c>
      <c r="I45" s="165">
        <f t="shared" si="26"/>
        <v>9.2066443034393597E-2</v>
      </c>
      <c r="J45" s="164">
        <f t="shared" si="23"/>
        <v>0.16264360397573263</v>
      </c>
      <c r="K45" s="162">
        <f t="shared" si="24"/>
        <v>2278</v>
      </c>
      <c r="L45" s="163">
        <f t="shared" si="25"/>
        <v>3780</v>
      </c>
      <c r="M45" s="164">
        <f t="shared" si="22"/>
        <v>7.536937857151026E-3</v>
      </c>
    </row>
    <row r="46" spans="2:13" x14ac:dyDescent="0.25">
      <c r="B46" s="162" t="s">
        <v>119</v>
      </c>
      <c r="C46" s="163">
        <v>27346</v>
      </c>
      <c r="D46" s="163">
        <v>27206</v>
      </c>
      <c r="E46" s="163">
        <v>11013</v>
      </c>
      <c r="F46" s="163">
        <v>24904</v>
      </c>
      <c r="G46" s="163">
        <v>29443</v>
      </c>
      <c r="H46" s="163">
        <v>29628</v>
      </c>
      <c r="I46" s="165">
        <f t="shared" si="26"/>
        <v>6.2833271066127239E-3</v>
      </c>
      <c r="J46" s="164">
        <f t="shared" si="23"/>
        <v>8.9024479894141084E-2</v>
      </c>
      <c r="K46" s="162">
        <f t="shared" si="24"/>
        <v>185</v>
      </c>
      <c r="L46" s="163">
        <f t="shared" si="25"/>
        <v>2422</v>
      </c>
      <c r="M46" s="164">
        <f t="shared" si="22"/>
        <v>8.2641055042992698E-3</v>
      </c>
    </row>
    <row r="47" spans="2:13" x14ac:dyDescent="0.25">
      <c r="B47" s="162" t="s">
        <v>128</v>
      </c>
      <c r="C47" s="163">
        <v>6647</v>
      </c>
      <c r="D47" s="163">
        <v>6096</v>
      </c>
      <c r="E47" s="163">
        <v>3340</v>
      </c>
      <c r="F47" s="163">
        <v>6392</v>
      </c>
      <c r="G47" s="163">
        <v>7185</v>
      </c>
      <c r="H47" s="163">
        <v>6190</v>
      </c>
      <c r="I47" s="165">
        <f t="shared" si="26"/>
        <v>-0.13848295059151006</v>
      </c>
      <c r="J47" s="164">
        <f t="shared" si="23"/>
        <v>1.5419947506561726E-2</v>
      </c>
      <c r="K47" s="162">
        <f t="shared" si="24"/>
        <v>-995</v>
      </c>
      <c r="L47" s="163">
        <f t="shared" si="25"/>
        <v>94</v>
      </c>
      <c r="M47" s="164">
        <f t="shared" si="22"/>
        <v>1.7265699025115595E-3</v>
      </c>
    </row>
    <row r="48" spans="2:13" x14ac:dyDescent="0.25">
      <c r="B48" s="162" t="s">
        <v>131</v>
      </c>
      <c r="C48" s="163">
        <v>9534</v>
      </c>
      <c r="D48" s="163">
        <v>7655</v>
      </c>
      <c r="E48" s="163">
        <v>4839</v>
      </c>
      <c r="F48" s="163">
        <v>4756</v>
      </c>
      <c r="G48" s="163">
        <v>7018</v>
      </c>
      <c r="H48" s="163">
        <v>6079</v>
      </c>
      <c r="I48" s="165">
        <f t="shared" si="26"/>
        <v>-0.1337988030777999</v>
      </c>
      <c r="J48" s="164">
        <f t="shared" si="23"/>
        <v>-0.20587851077726971</v>
      </c>
      <c r="K48" s="162">
        <f t="shared" si="24"/>
        <v>-939</v>
      </c>
      <c r="L48" s="163">
        <f t="shared" si="25"/>
        <v>-1576</v>
      </c>
      <c r="M48" s="164">
        <f t="shared" si="22"/>
        <v>1.6956087944051325E-3</v>
      </c>
    </row>
    <row r="49" spans="2:13" x14ac:dyDescent="0.25">
      <c r="B49" s="168" t="s">
        <v>145</v>
      </c>
      <c r="C49" s="169">
        <f t="shared" ref="C49:H49" si="27">C41-SUM(C42:C48)</f>
        <v>133805</v>
      </c>
      <c r="D49" s="169">
        <f t="shared" si="27"/>
        <v>130596</v>
      </c>
      <c r="E49" s="169">
        <f t="shared" si="27"/>
        <v>43596</v>
      </c>
      <c r="F49" s="169">
        <f t="shared" si="27"/>
        <v>162181</v>
      </c>
      <c r="G49" s="169">
        <f t="shared" si="27"/>
        <v>175319</v>
      </c>
      <c r="H49" s="169">
        <f t="shared" si="27"/>
        <v>189268</v>
      </c>
      <c r="I49" s="171">
        <f t="shared" si="26"/>
        <v>7.956353846417108E-2</v>
      </c>
      <c r="J49" s="170">
        <f t="shared" si="23"/>
        <v>0.44926337713253095</v>
      </c>
      <c r="K49" s="168">
        <f>H49-G49</f>
        <v>13949</v>
      </c>
      <c r="L49" s="169">
        <f t="shared" si="25"/>
        <v>58672</v>
      </c>
      <c r="M49" s="170">
        <f t="shared" si="22"/>
        <v>5.2792315397182203E-2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33106</v>
      </c>
      <c r="D51" s="176">
        <f t="shared" ref="D51:H51" si="28">D52+D55</f>
        <v>31798</v>
      </c>
      <c r="E51" s="176">
        <f t="shared" si="28"/>
        <v>9750</v>
      </c>
      <c r="F51" s="176">
        <f t="shared" si="28"/>
        <v>29058</v>
      </c>
      <c r="G51" s="176">
        <f t="shared" si="28"/>
        <v>40794</v>
      </c>
      <c r="H51" s="176">
        <f t="shared" si="28"/>
        <v>35457</v>
      </c>
      <c r="I51" s="177">
        <f>IFERROR(H51/G51-1,"-")</f>
        <v>-0.13082806295043392</v>
      </c>
      <c r="J51" s="177">
        <f>IFERROR(H51/D51-1,"-")</f>
        <v>0.11507013019686774</v>
      </c>
      <c r="K51" s="176">
        <f>H51-G51</f>
        <v>-5337</v>
      </c>
      <c r="L51" s="176">
        <f>H51-D51</f>
        <v>3659</v>
      </c>
      <c r="M51" s="177">
        <f t="shared" ref="M51:M63" si="29">H51/H$9</f>
        <v>9.8899820732394773E-3</v>
      </c>
    </row>
    <row r="52" spans="2:13" x14ac:dyDescent="0.25">
      <c r="B52" s="157" t="s">
        <v>97</v>
      </c>
      <c r="C52" s="158">
        <v>8643</v>
      </c>
      <c r="D52" s="158">
        <v>7576</v>
      </c>
      <c r="E52" s="158">
        <v>1894</v>
      </c>
      <c r="F52" s="158">
        <v>4856</v>
      </c>
      <c r="G52" s="158">
        <v>17330</v>
      </c>
      <c r="H52" s="158">
        <v>9653</v>
      </c>
      <c r="I52" s="160">
        <f>IFERROR(H52/G52-1,"-")</f>
        <v>-0.44298903635314479</v>
      </c>
      <c r="J52" s="159">
        <f t="shared" ref="J52:J63" si="30">IFERROR(H52/D52-1,"-")</f>
        <v>0.27415522703273498</v>
      </c>
      <c r="K52" s="157">
        <f t="shared" ref="K52:K62" si="31">H52-G52</f>
        <v>-7677</v>
      </c>
      <c r="L52" s="158">
        <f t="shared" ref="L52:L63" si="32">H52-D52</f>
        <v>2077</v>
      </c>
      <c r="M52" s="159">
        <f t="shared" si="29"/>
        <v>2.6925006896517099E-3</v>
      </c>
    </row>
    <row r="53" spans="2:13" x14ac:dyDescent="0.25">
      <c r="B53" s="162" t="s">
        <v>103</v>
      </c>
      <c r="C53" s="163">
        <v>5286</v>
      </c>
      <c r="D53" s="163">
        <v>4227</v>
      </c>
      <c r="E53" s="163">
        <v>1421</v>
      </c>
      <c r="F53" s="163">
        <v>2591</v>
      </c>
      <c r="G53" s="163">
        <v>12810</v>
      </c>
      <c r="H53" s="163">
        <v>6601</v>
      </c>
      <c r="I53" s="165">
        <f>IFERROR(H53/G53-1,"-")</f>
        <v>-0.48469945355191257</v>
      </c>
      <c r="J53" s="164">
        <f t="shared" si="30"/>
        <v>0.56162763189022957</v>
      </c>
      <c r="K53" s="162">
        <f t="shared" si="31"/>
        <v>-6209</v>
      </c>
      <c r="L53" s="163">
        <f t="shared" si="32"/>
        <v>2374</v>
      </c>
      <c r="M53" s="164">
        <f t="shared" si="29"/>
        <v>1.8412096811758973E-3</v>
      </c>
    </row>
    <row r="54" spans="2:13" x14ac:dyDescent="0.25">
      <c r="B54" s="162" t="s">
        <v>100</v>
      </c>
      <c r="C54" s="163">
        <v>3357</v>
      </c>
      <c r="D54" s="163">
        <v>3349</v>
      </c>
      <c r="E54" s="163">
        <v>473</v>
      </c>
      <c r="F54" s="163">
        <v>2265</v>
      </c>
      <c r="G54" s="163">
        <v>4520</v>
      </c>
      <c r="H54" s="163">
        <v>3052</v>
      </c>
      <c r="I54" s="165">
        <f>IFERROR(H54/G54-1,"-")</f>
        <v>-0.32477876106194692</v>
      </c>
      <c r="J54" s="164">
        <f t="shared" si="30"/>
        <v>-8.8683189011645291E-2</v>
      </c>
      <c r="K54" s="162">
        <f t="shared" si="31"/>
        <v>-1468</v>
      </c>
      <c r="L54" s="163">
        <f t="shared" si="32"/>
        <v>-297</v>
      </c>
      <c r="M54" s="164">
        <f t="shared" si="29"/>
        <v>8.512910084758125E-4</v>
      </c>
    </row>
    <row r="55" spans="2:13" x14ac:dyDescent="0.25">
      <c r="B55" s="157" t="s">
        <v>107</v>
      </c>
      <c r="C55" s="158">
        <v>24463</v>
      </c>
      <c r="D55" s="158">
        <v>24222</v>
      </c>
      <c r="E55" s="158">
        <v>7856</v>
      </c>
      <c r="F55" s="158">
        <v>24202</v>
      </c>
      <c r="G55" s="158">
        <v>23464</v>
      </c>
      <c r="H55" s="158">
        <v>25804</v>
      </c>
      <c r="I55" s="160">
        <f>IFERROR(H55/G55-1,"-")</f>
        <v>9.9727241732014971E-2</v>
      </c>
      <c r="J55" s="159">
        <f t="shared" si="30"/>
        <v>6.5312525802988963E-2</v>
      </c>
      <c r="K55" s="157">
        <f t="shared" si="31"/>
        <v>2340</v>
      </c>
      <c r="L55" s="158">
        <f t="shared" si="32"/>
        <v>1582</v>
      </c>
      <c r="M55" s="159">
        <f t="shared" si="29"/>
        <v>7.1974813835877678E-3</v>
      </c>
    </row>
    <row r="56" spans="2:13" x14ac:dyDescent="0.25">
      <c r="B56" s="162" t="s">
        <v>110</v>
      </c>
      <c r="C56" s="163">
        <v>6926</v>
      </c>
      <c r="D56" s="163">
        <v>7265</v>
      </c>
      <c r="E56" s="163">
        <v>2355</v>
      </c>
      <c r="F56" s="163">
        <v>8555</v>
      </c>
      <c r="G56" s="163">
        <v>7448</v>
      </c>
      <c r="H56" s="163">
        <v>9085</v>
      </c>
      <c r="I56" s="165">
        <f t="shared" ref="I56:I63" si="33">IFERROR(H56/G56-1,"-")</f>
        <v>0.21979054779806662</v>
      </c>
      <c r="J56" s="164">
        <f t="shared" si="30"/>
        <v>0.25051617343427401</v>
      </c>
      <c r="K56" s="162">
        <f t="shared" si="31"/>
        <v>1637</v>
      </c>
      <c r="L56" s="163">
        <f t="shared" si="32"/>
        <v>1820</v>
      </c>
      <c r="M56" s="164">
        <f t="shared" si="29"/>
        <v>2.5340690733953986E-3</v>
      </c>
    </row>
    <row r="57" spans="2:13" x14ac:dyDescent="0.25">
      <c r="B57" s="162" t="s">
        <v>113</v>
      </c>
      <c r="C57" s="163">
        <v>7972</v>
      </c>
      <c r="D57" s="163">
        <v>6702</v>
      </c>
      <c r="E57" s="163">
        <v>2284</v>
      </c>
      <c r="F57" s="163">
        <v>5239</v>
      </c>
      <c r="G57" s="163">
        <v>4103</v>
      </c>
      <c r="H57" s="163">
        <v>4942</v>
      </c>
      <c r="I57" s="165">
        <f t="shared" si="33"/>
        <v>0.20448452351937596</v>
      </c>
      <c r="J57" s="164">
        <f t="shared" si="30"/>
        <v>-0.26260817666368252</v>
      </c>
      <c r="K57" s="162">
        <f t="shared" si="31"/>
        <v>839</v>
      </c>
      <c r="L57" s="163">
        <f t="shared" si="32"/>
        <v>-1760</v>
      </c>
      <c r="M57" s="164">
        <f t="shared" si="29"/>
        <v>1.3784666329906506E-3</v>
      </c>
    </row>
    <row r="58" spans="2:13" x14ac:dyDescent="0.25">
      <c r="B58" s="162" t="s">
        <v>116</v>
      </c>
      <c r="C58" s="163">
        <v>1690</v>
      </c>
      <c r="D58" s="163">
        <v>1725</v>
      </c>
      <c r="E58" s="163">
        <v>448</v>
      </c>
      <c r="F58" s="163">
        <v>2127</v>
      </c>
      <c r="G58" s="163">
        <v>2370</v>
      </c>
      <c r="H58" s="163">
        <v>1950</v>
      </c>
      <c r="I58" s="165">
        <f t="shared" si="33"/>
        <v>-0.17721518987341767</v>
      </c>
      <c r="J58" s="164">
        <f t="shared" si="30"/>
        <v>0.13043478260869557</v>
      </c>
      <c r="K58" s="162">
        <f t="shared" si="31"/>
        <v>-420</v>
      </c>
      <c r="L58" s="163">
        <f t="shared" si="32"/>
        <v>225</v>
      </c>
      <c r="M58" s="164">
        <f t="shared" si="29"/>
        <v>5.4391135862642023E-4</v>
      </c>
    </row>
    <row r="59" spans="2:13" x14ac:dyDescent="0.25">
      <c r="B59" s="162" t="s">
        <v>123</v>
      </c>
      <c r="C59" s="163">
        <v>447</v>
      </c>
      <c r="D59" s="163">
        <v>477</v>
      </c>
      <c r="E59" s="163">
        <v>234</v>
      </c>
      <c r="F59" s="163">
        <v>711</v>
      </c>
      <c r="G59" s="163">
        <v>574</v>
      </c>
      <c r="H59" s="163">
        <v>855</v>
      </c>
      <c r="I59" s="165">
        <f t="shared" si="33"/>
        <v>0.48954703832752622</v>
      </c>
      <c r="J59" s="164">
        <f t="shared" si="30"/>
        <v>0.79245283018867929</v>
      </c>
      <c r="K59" s="162">
        <f t="shared" si="31"/>
        <v>281</v>
      </c>
      <c r="L59" s="163">
        <f t="shared" si="32"/>
        <v>378</v>
      </c>
      <c r="M59" s="164">
        <f t="shared" si="29"/>
        <v>2.3848421109004577E-4</v>
      </c>
    </row>
    <row r="60" spans="2:13" x14ac:dyDescent="0.25">
      <c r="B60" s="162" t="s">
        <v>119</v>
      </c>
      <c r="C60" s="163">
        <v>487</v>
      </c>
      <c r="D60" s="163">
        <v>550</v>
      </c>
      <c r="E60" s="163">
        <v>165</v>
      </c>
      <c r="F60" s="163">
        <v>550</v>
      </c>
      <c r="G60" s="163">
        <v>522</v>
      </c>
      <c r="H60" s="163">
        <v>589</v>
      </c>
      <c r="I60" s="165">
        <f t="shared" si="33"/>
        <v>0.12835249042145591</v>
      </c>
      <c r="J60" s="164">
        <f t="shared" si="30"/>
        <v>7.0909090909090811E-2</v>
      </c>
      <c r="K60" s="162">
        <f t="shared" si="31"/>
        <v>67</v>
      </c>
      <c r="L60" s="163">
        <f t="shared" si="32"/>
        <v>39</v>
      </c>
      <c r="M60" s="164">
        <f t="shared" si="29"/>
        <v>1.6428912319536488E-4</v>
      </c>
    </row>
    <row r="61" spans="2:13" x14ac:dyDescent="0.25">
      <c r="B61" s="162" t="s">
        <v>128</v>
      </c>
      <c r="C61" s="163">
        <v>243</v>
      </c>
      <c r="D61" s="163">
        <v>144</v>
      </c>
      <c r="E61" s="163">
        <v>76</v>
      </c>
      <c r="F61" s="163">
        <v>70</v>
      </c>
      <c r="G61" s="163">
        <v>182</v>
      </c>
      <c r="H61" s="163">
        <v>98</v>
      </c>
      <c r="I61" s="165">
        <f t="shared" si="33"/>
        <v>-0.46153846153846156</v>
      </c>
      <c r="J61" s="164">
        <f t="shared" si="30"/>
        <v>-0.31944444444444442</v>
      </c>
      <c r="K61" s="162">
        <f t="shared" si="31"/>
        <v>-84</v>
      </c>
      <c r="L61" s="163">
        <f t="shared" si="32"/>
        <v>-46</v>
      </c>
      <c r="M61" s="164">
        <f t="shared" si="29"/>
        <v>2.7335032382250861E-5</v>
      </c>
    </row>
    <row r="62" spans="2:13" x14ac:dyDescent="0.25">
      <c r="B62" s="162" t="s">
        <v>131</v>
      </c>
      <c r="C62" s="163">
        <v>247</v>
      </c>
      <c r="D62" s="163">
        <v>239</v>
      </c>
      <c r="E62" s="163">
        <v>111</v>
      </c>
      <c r="F62" s="163">
        <v>110</v>
      </c>
      <c r="G62" s="163">
        <v>156</v>
      </c>
      <c r="H62" s="163">
        <v>98</v>
      </c>
      <c r="I62" s="165">
        <f t="shared" si="33"/>
        <v>-0.37179487179487181</v>
      </c>
      <c r="J62" s="164">
        <f t="shared" si="30"/>
        <v>-0.58995815899581583</v>
      </c>
      <c r="K62" s="162">
        <f t="shared" si="31"/>
        <v>-58</v>
      </c>
      <c r="L62" s="163">
        <f t="shared" si="32"/>
        <v>-141</v>
      </c>
      <c r="M62" s="164">
        <f t="shared" si="29"/>
        <v>2.7335032382250861E-5</v>
      </c>
    </row>
    <row r="63" spans="2:13" x14ac:dyDescent="0.25">
      <c r="B63" s="168" t="s">
        <v>145</v>
      </c>
      <c r="C63" s="169">
        <f t="shared" ref="C63:H63" si="34">C55-SUM(C56:C62)</f>
        <v>6451</v>
      </c>
      <c r="D63" s="169">
        <f t="shared" si="34"/>
        <v>7120</v>
      </c>
      <c r="E63" s="169">
        <f t="shared" si="34"/>
        <v>2183</v>
      </c>
      <c r="F63" s="169">
        <f t="shared" si="34"/>
        <v>6840</v>
      </c>
      <c r="G63" s="169">
        <f t="shared" si="34"/>
        <v>8109</v>
      </c>
      <c r="H63" s="169">
        <f t="shared" si="34"/>
        <v>8187</v>
      </c>
      <c r="I63" s="171">
        <f t="shared" si="33"/>
        <v>9.6189419163892342E-3</v>
      </c>
      <c r="J63" s="170">
        <f t="shared" si="30"/>
        <v>0.14985955056179767</v>
      </c>
      <c r="K63" s="168">
        <f>H63-G63</f>
        <v>78</v>
      </c>
      <c r="L63" s="169">
        <f t="shared" si="32"/>
        <v>1067</v>
      </c>
      <c r="M63" s="170">
        <f t="shared" si="29"/>
        <v>2.2835909195253858E-3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113846</v>
      </c>
      <c r="D65" s="176">
        <f t="shared" ref="D65:H65" si="35">D66+D69</f>
        <v>115401</v>
      </c>
      <c r="E65" s="176">
        <f t="shared" si="35"/>
        <v>40665</v>
      </c>
      <c r="F65" s="176">
        <f t="shared" si="35"/>
        <v>124085</v>
      </c>
      <c r="G65" s="176">
        <f t="shared" si="35"/>
        <v>147548</v>
      </c>
      <c r="H65" s="176">
        <f t="shared" si="35"/>
        <v>167311</v>
      </c>
      <c r="I65" s="177">
        <f>IFERROR(H65/G65-1,"-")</f>
        <v>0.13394285249545912</v>
      </c>
      <c r="J65" s="177">
        <f>IFERROR(H65/D65-1,"-")</f>
        <v>0.44982279183022666</v>
      </c>
      <c r="K65" s="176">
        <f>H65-G65</f>
        <v>19763</v>
      </c>
      <c r="L65" s="176">
        <f>H65-D65</f>
        <v>51910</v>
      </c>
      <c r="M65" s="177">
        <f t="shared" ref="M65:M77" si="36">H65/H$9</f>
        <v>4.6667873499048711E-2</v>
      </c>
    </row>
    <row r="66" spans="2:13" x14ac:dyDescent="0.25">
      <c r="B66" s="157" t="s">
        <v>97</v>
      </c>
      <c r="C66" s="158">
        <v>31048</v>
      </c>
      <c r="D66" s="158">
        <v>37002</v>
      </c>
      <c r="E66" s="158">
        <v>20003</v>
      </c>
      <c r="F66" s="158">
        <v>29429</v>
      </c>
      <c r="G66" s="158">
        <v>39443</v>
      </c>
      <c r="H66" s="158">
        <v>51353</v>
      </c>
      <c r="I66" s="160">
        <f>IFERROR(H66/G66-1,"-")</f>
        <v>0.30195471946860031</v>
      </c>
      <c r="J66" s="159">
        <f t="shared" ref="J66:J77" si="37">IFERROR(H66/D66-1,"-")</f>
        <v>0.38784390032971183</v>
      </c>
      <c r="K66" s="157">
        <f t="shared" ref="K66:K76" si="38">H66-G66</f>
        <v>11910</v>
      </c>
      <c r="L66" s="158">
        <f t="shared" ref="L66:L77" si="39">H66-D66</f>
        <v>14351</v>
      </c>
      <c r="M66" s="159">
        <f t="shared" si="36"/>
        <v>1.4323835897201312E-2</v>
      </c>
    </row>
    <row r="67" spans="2:13" x14ac:dyDescent="0.25">
      <c r="B67" s="162" t="s">
        <v>103</v>
      </c>
      <c r="C67" s="163">
        <v>17709</v>
      </c>
      <c r="D67" s="163">
        <v>20293</v>
      </c>
      <c r="E67" s="163">
        <v>7091</v>
      </c>
      <c r="F67" s="163">
        <v>22700</v>
      </c>
      <c r="G67" s="163">
        <v>28099</v>
      </c>
      <c r="H67" s="163">
        <v>31529</v>
      </c>
      <c r="I67" s="165">
        <f>IFERROR(H67/G67-1,"-")</f>
        <v>0.12206840101071204</v>
      </c>
      <c r="J67" s="164">
        <f t="shared" si="37"/>
        <v>0.55368846400236538</v>
      </c>
      <c r="K67" s="162">
        <f t="shared" si="38"/>
        <v>3430</v>
      </c>
      <c r="L67" s="163">
        <f t="shared" si="39"/>
        <v>11236</v>
      </c>
      <c r="M67" s="164">
        <f t="shared" si="36"/>
        <v>8.7943493467345646E-3</v>
      </c>
    </row>
    <row r="68" spans="2:13" x14ac:dyDescent="0.25">
      <c r="B68" s="162" t="s">
        <v>100</v>
      </c>
      <c r="C68" s="163">
        <v>13339</v>
      </c>
      <c r="D68" s="163">
        <v>16709</v>
      </c>
      <c r="E68" s="163">
        <v>12912</v>
      </c>
      <c r="F68" s="163">
        <v>6729</v>
      </c>
      <c r="G68" s="163">
        <v>11344</v>
      </c>
      <c r="H68" s="163">
        <v>19824</v>
      </c>
      <c r="I68" s="165">
        <f>IFERROR(H68/G68-1,"-")</f>
        <v>0.74753173483779967</v>
      </c>
      <c r="J68" s="164">
        <f t="shared" si="37"/>
        <v>0.18642647674905732</v>
      </c>
      <c r="K68" s="162">
        <f t="shared" si="38"/>
        <v>8480</v>
      </c>
      <c r="L68" s="163">
        <f t="shared" si="39"/>
        <v>3115</v>
      </c>
      <c r="M68" s="164">
        <f t="shared" si="36"/>
        <v>5.5294865504667461E-3</v>
      </c>
    </row>
    <row r="69" spans="2:13" x14ac:dyDescent="0.25">
      <c r="B69" s="157" t="s">
        <v>107</v>
      </c>
      <c r="C69" s="158">
        <v>82798</v>
      </c>
      <c r="D69" s="158">
        <v>78399</v>
      </c>
      <c r="E69" s="158">
        <v>20662</v>
      </c>
      <c r="F69" s="158">
        <v>94656</v>
      </c>
      <c r="G69" s="158">
        <v>108105</v>
      </c>
      <c r="H69" s="158">
        <v>115958</v>
      </c>
      <c r="I69" s="160">
        <f>IFERROR(H69/G69-1,"-")</f>
        <v>7.2642338467231005E-2</v>
      </c>
      <c r="J69" s="159">
        <f t="shared" si="37"/>
        <v>0.47907498820138006</v>
      </c>
      <c r="K69" s="157">
        <f t="shared" si="38"/>
        <v>7853</v>
      </c>
      <c r="L69" s="158">
        <f t="shared" si="39"/>
        <v>37559</v>
      </c>
      <c r="M69" s="159">
        <f t="shared" si="36"/>
        <v>3.2344037601847404E-2</v>
      </c>
    </row>
    <row r="70" spans="2:13" x14ac:dyDescent="0.25">
      <c r="B70" s="162" t="s">
        <v>110</v>
      </c>
      <c r="C70" s="163">
        <v>38182</v>
      </c>
      <c r="D70" s="163">
        <v>34292</v>
      </c>
      <c r="E70" s="163">
        <v>7853</v>
      </c>
      <c r="F70" s="163">
        <v>44166</v>
      </c>
      <c r="G70" s="163">
        <v>39770</v>
      </c>
      <c r="H70" s="163">
        <v>39292</v>
      </c>
      <c r="I70" s="165">
        <f t="shared" ref="I70:I77" si="40">IFERROR(H70/G70-1,"-")</f>
        <v>-1.2019109881820422E-2</v>
      </c>
      <c r="J70" s="164">
        <f t="shared" si="37"/>
        <v>0.14580660212294405</v>
      </c>
      <c r="K70" s="162">
        <f t="shared" si="38"/>
        <v>-478</v>
      </c>
      <c r="L70" s="163">
        <f t="shared" si="39"/>
        <v>5000</v>
      </c>
      <c r="M70" s="164">
        <f t="shared" si="36"/>
        <v>1.0959674411871437E-2</v>
      </c>
    </row>
    <row r="71" spans="2:13" x14ac:dyDescent="0.25">
      <c r="B71" s="162" t="s">
        <v>113</v>
      </c>
      <c r="C71" s="163">
        <v>10857</v>
      </c>
      <c r="D71" s="163">
        <v>9333</v>
      </c>
      <c r="E71" s="163">
        <v>2468</v>
      </c>
      <c r="F71" s="163">
        <v>5830</v>
      </c>
      <c r="G71" s="163">
        <v>7118</v>
      </c>
      <c r="H71" s="163">
        <v>7568</v>
      </c>
      <c r="I71" s="165">
        <f t="shared" si="40"/>
        <v>6.3220005619555986E-2</v>
      </c>
      <c r="J71" s="164">
        <f t="shared" si="37"/>
        <v>-0.18911389692489022</v>
      </c>
      <c r="K71" s="162">
        <f t="shared" si="38"/>
        <v>450</v>
      </c>
      <c r="L71" s="163">
        <f t="shared" si="39"/>
        <v>-1765</v>
      </c>
      <c r="M71" s="164">
        <f t="shared" si="36"/>
        <v>2.1109339292742298E-3</v>
      </c>
    </row>
    <row r="72" spans="2:13" x14ac:dyDescent="0.25">
      <c r="B72" s="162" t="s">
        <v>116</v>
      </c>
      <c r="C72" s="163">
        <v>5523</v>
      </c>
      <c r="D72" s="163">
        <v>9183</v>
      </c>
      <c r="E72" s="163">
        <v>2800</v>
      </c>
      <c r="F72" s="163">
        <v>14265</v>
      </c>
      <c r="G72" s="163">
        <v>14596</v>
      </c>
      <c r="H72" s="163">
        <v>17781</v>
      </c>
      <c r="I72" s="165">
        <f t="shared" si="40"/>
        <v>0.21821046862154025</v>
      </c>
      <c r="J72" s="164">
        <f t="shared" si="37"/>
        <v>0.93629532832407714</v>
      </c>
      <c r="K72" s="162">
        <f t="shared" si="38"/>
        <v>3185</v>
      </c>
      <c r="L72" s="163">
        <f t="shared" si="39"/>
        <v>8598</v>
      </c>
      <c r="M72" s="164">
        <f t="shared" si="36"/>
        <v>4.9596348039673728E-3</v>
      </c>
    </row>
    <row r="73" spans="2:13" x14ac:dyDescent="0.25">
      <c r="B73" s="162" t="s">
        <v>123</v>
      </c>
      <c r="C73" s="163">
        <v>1868</v>
      </c>
      <c r="D73" s="163">
        <v>1423</v>
      </c>
      <c r="E73" s="163">
        <v>265</v>
      </c>
      <c r="F73" s="163">
        <v>1612</v>
      </c>
      <c r="G73" s="163">
        <v>2887</v>
      </c>
      <c r="H73" s="163">
        <v>3774</v>
      </c>
      <c r="I73" s="165">
        <f t="shared" si="40"/>
        <v>0.30723934880498782</v>
      </c>
      <c r="J73" s="164">
        <f t="shared" si="37"/>
        <v>1.6521433591004917</v>
      </c>
      <c r="K73" s="162">
        <f t="shared" si="38"/>
        <v>887</v>
      </c>
      <c r="L73" s="163">
        <f t="shared" si="39"/>
        <v>2351</v>
      </c>
      <c r="M73" s="164">
        <f t="shared" si="36"/>
        <v>1.0526776756185179E-3</v>
      </c>
    </row>
    <row r="74" spans="2:13" x14ac:dyDescent="0.25">
      <c r="B74" s="162" t="s">
        <v>119</v>
      </c>
      <c r="C74" s="163">
        <v>2326</v>
      </c>
      <c r="D74" s="163">
        <v>1854</v>
      </c>
      <c r="E74" s="163">
        <v>831</v>
      </c>
      <c r="F74" s="163">
        <v>2323</v>
      </c>
      <c r="G74" s="163">
        <v>2141</v>
      </c>
      <c r="H74" s="163">
        <v>3327</v>
      </c>
      <c r="I74" s="165">
        <f t="shared" si="40"/>
        <v>0.55394675385333958</v>
      </c>
      <c r="J74" s="164">
        <f t="shared" si="37"/>
        <v>0.7944983818770226</v>
      </c>
      <c r="K74" s="162">
        <f t="shared" si="38"/>
        <v>1186</v>
      </c>
      <c r="L74" s="163">
        <f t="shared" si="39"/>
        <v>1473</v>
      </c>
      <c r="M74" s="164">
        <f t="shared" si="36"/>
        <v>9.2799645648723077E-4</v>
      </c>
    </row>
    <row r="75" spans="2:13" x14ac:dyDescent="0.25">
      <c r="B75" s="162" t="s">
        <v>128</v>
      </c>
      <c r="C75" s="163">
        <v>954</v>
      </c>
      <c r="D75" s="163">
        <v>1541</v>
      </c>
      <c r="E75" s="163">
        <v>636</v>
      </c>
      <c r="F75" s="163">
        <v>1235</v>
      </c>
      <c r="G75" s="163">
        <v>3490</v>
      </c>
      <c r="H75" s="163">
        <v>1888</v>
      </c>
      <c r="I75" s="165">
        <f t="shared" si="40"/>
        <v>-0.45902578796561599</v>
      </c>
      <c r="J75" s="164">
        <f t="shared" si="37"/>
        <v>0.22517845554834515</v>
      </c>
      <c r="K75" s="162">
        <f t="shared" si="38"/>
        <v>-1602</v>
      </c>
      <c r="L75" s="163">
        <f t="shared" si="39"/>
        <v>347</v>
      </c>
      <c r="M75" s="164">
        <f t="shared" si="36"/>
        <v>5.2661776671111859E-4</v>
      </c>
    </row>
    <row r="76" spans="2:13" x14ac:dyDescent="0.25">
      <c r="B76" s="162" t="s">
        <v>131</v>
      </c>
      <c r="C76" s="163">
        <v>1937</v>
      </c>
      <c r="D76" s="163">
        <v>1628</v>
      </c>
      <c r="E76" s="163">
        <v>855</v>
      </c>
      <c r="F76" s="163">
        <v>331</v>
      </c>
      <c r="G76" s="163">
        <v>1010</v>
      </c>
      <c r="H76" s="163">
        <v>294</v>
      </c>
      <c r="I76" s="165">
        <f t="shared" si="40"/>
        <v>-0.70891089108910887</v>
      </c>
      <c r="J76" s="164">
        <f t="shared" si="37"/>
        <v>-0.81941031941031939</v>
      </c>
      <c r="K76" s="162">
        <f t="shared" si="38"/>
        <v>-716</v>
      </c>
      <c r="L76" s="163">
        <f t="shared" si="39"/>
        <v>-1334</v>
      </c>
      <c r="M76" s="164">
        <f t="shared" si="36"/>
        <v>8.2005097146752582E-5</v>
      </c>
    </row>
    <row r="77" spans="2:13" x14ac:dyDescent="0.25">
      <c r="B77" s="168" t="s">
        <v>145</v>
      </c>
      <c r="C77" s="169">
        <f t="shared" ref="C77:H77" si="41">C69-SUM(C70:C76)</f>
        <v>21151</v>
      </c>
      <c r="D77" s="169">
        <f t="shared" si="41"/>
        <v>19145</v>
      </c>
      <c r="E77" s="169">
        <f t="shared" si="41"/>
        <v>4954</v>
      </c>
      <c r="F77" s="169">
        <f t="shared" si="41"/>
        <v>24894</v>
      </c>
      <c r="G77" s="169">
        <f t="shared" si="41"/>
        <v>37093</v>
      </c>
      <c r="H77" s="169">
        <f t="shared" si="41"/>
        <v>42034</v>
      </c>
      <c r="I77" s="171">
        <f t="shared" si="40"/>
        <v>0.13320572614779058</v>
      </c>
      <c r="J77" s="170">
        <f t="shared" si="37"/>
        <v>1.1955601984852442</v>
      </c>
      <c r="K77" s="168">
        <f>H77-G77</f>
        <v>4941</v>
      </c>
      <c r="L77" s="169">
        <f t="shared" si="39"/>
        <v>22889</v>
      </c>
      <c r="M77" s="170">
        <f t="shared" si="36"/>
        <v>1.1724497460770741E-2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545444</v>
      </c>
      <c r="D79" s="176">
        <f t="shared" ref="D79:H79" si="42">D80+D83</f>
        <v>528667</v>
      </c>
      <c r="E79" s="176">
        <f t="shared" si="42"/>
        <v>158448</v>
      </c>
      <c r="F79" s="176">
        <f t="shared" si="42"/>
        <v>474438</v>
      </c>
      <c r="G79" s="176">
        <f t="shared" si="42"/>
        <v>546108</v>
      </c>
      <c r="H79" s="176">
        <f t="shared" si="42"/>
        <v>623726</v>
      </c>
      <c r="I79" s="177">
        <f>IFERROR(H79/G79-1,"-")</f>
        <v>0.14212939565067706</v>
      </c>
      <c r="J79" s="177">
        <f>IFERROR(H79/D79-1,"-")</f>
        <v>0.17980883996920549</v>
      </c>
      <c r="K79" s="176">
        <f>H79-G79</f>
        <v>77618</v>
      </c>
      <c r="L79" s="176">
        <f>H79-D79</f>
        <v>95059</v>
      </c>
      <c r="M79" s="177">
        <f t="shared" ref="M79:M91" si="43">H79/H$9</f>
        <v>0.17397520824134491</v>
      </c>
    </row>
    <row r="80" spans="2:13" x14ac:dyDescent="0.25">
      <c r="B80" s="157" t="s">
        <v>97</v>
      </c>
      <c r="C80" s="158">
        <v>247588</v>
      </c>
      <c r="D80" s="158">
        <v>245409</v>
      </c>
      <c r="E80" s="158">
        <v>71318</v>
      </c>
      <c r="F80" s="158">
        <v>241565</v>
      </c>
      <c r="G80" s="158">
        <v>247252</v>
      </c>
      <c r="H80" s="158">
        <v>261668</v>
      </c>
      <c r="I80" s="160">
        <f>IFERROR(H80/G80-1,"-")</f>
        <v>5.8304887321437349E-2</v>
      </c>
      <c r="J80" s="159">
        <f t="shared" ref="J80:J91" si="44">IFERROR(H80/D80-1,"-")</f>
        <v>6.6252663920231214E-2</v>
      </c>
      <c r="K80" s="157">
        <f t="shared" ref="K80:K90" si="45">H80-G80</f>
        <v>14416</v>
      </c>
      <c r="L80" s="158">
        <f t="shared" ref="L80:L91" si="46">H80-D80</f>
        <v>16259</v>
      </c>
      <c r="M80" s="159">
        <f t="shared" si="43"/>
        <v>7.2986767891824678E-2</v>
      </c>
    </row>
    <row r="81" spans="2:13" x14ac:dyDescent="0.25">
      <c r="B81" s="162" t="s">
        <v>103</v>
      </c>
      <c r="C81" s="163">
        <v>57903</v>
      </c>
      <c r="D81" s="163">
        <v>42844</v>
      </c>
      <c r="E81" s="163">
        <v>15674</v>
      </c>
      <c r="F81" s="163">
        <v>58745</v>
      </c>
      <c r="G81" s="163">
        <v>53278</v>
      </c>
      <c r="H81" s="163">
        <v>63808</v>
      </c>
      <c r="I81" s="165">
        <f>IFERROR(H81/G81-1,"-")</f>
        <v>0.19764255414993048</v>
      </c>
      <c r="J81" s="164">
        <f t="shared" si="44"/>
        <v>0.48931005508355896</v>
      </c>
      <c r="K81" s="162">
        <f t="shared" si="45"/>
        <v>10530</v>
      </c>
      <c r="L81" s="163">
        <f t="shared" si="46"/>
        <v>20964</v>
      </c>
      <c r="M81" s="164">
        <f t="shared" si="43"/>
        <v>1.7797895369863908E-2</v>
      </c>
    </row>
    <row r="82" spans="2:13" x14ac:dyDescent="0.25">
      <c r="B82" s="162" t="s">
        <v>100</v>
      </c>
      <c r="C82" s="163">
        <v>189685</v>
      </c>
      <c r="D82" s="163">
        <v>202565</v>
      </c>
      <c r="E82" s="163">
        <v>55644</v>
      </c>
      <c r="F82" s="163">
        <v>182820</v>
      </c>
      <c r="G82" s="163">
        <v>193974</v>
      </c>
      <c r="H82" s="163">
        <v>197860</v>
      </c>
      <c r="I82" s="165">
        <f>IFERROR(H82/G82-1,"-")</f>
        <v>2.0033612752224483E-2</v>
      </c>
      <c r="J82" s="164">
        <f t="shared" si="44"/>
        <v>-2.3227112284945561E-2</v>
      </c>
      <c r="K82" s="162">
        <f t="shared" si="45"/>
        <v>3886</v>
      </c>
      <c r="L82" s="163">
        <f t="shared" si="46"/>
        <v>-4705</v>
      </c>
      <c r="M82" s="164">
        <f t="shared" si="43"/>
        <v>5.5188872521960773E-2</v>
      </c>
    </row>
    <row r="83" spans="2:13" x14ac:dyDescent="0.25">
      <c r="B83" s="157" t="s">
        <v>107</v>
      </c>
      <c r="C83" s="158">
        <v>297856</v>
      </c>
      <c r="D83" s="158">
        <v>283258</v>
      </c>
      <c r="E83" s="158">
        <v>87130</v>
      </c>
      <c r="F83" s="158">
        <v>232873</v>
      </c>
      <c r="G83" s="158">
        <v>298856</v>
      </c>
      <c r="H83" s="158">
        <v>362058</v>
      </c>
      <c r="I83" s="160">
        <f>IFERROR(H83/G83-1,"-")</f>
        <v>0.21147977621329339</v>
      </c>
      <c r="J83" s="159">
        <f t="shared" si="44"/>
        <v>0.27819161329953612</v>
      </c>
      <c r="K83" s="157">
        <f t="shared" si="45"/>
        <v>63202</v>
      </c>
      <c r="L83" s="158">
        <f t="shared" si="46"/>
        <v>78800</v>
      </c>
      <c r="M83" s="159">
        <f t="shared" si="43"/>
        <v>0.10098844034952023</v>
      </c>
    </row>
    <row r="84" spans="2:13" x14ac:dyDescent="0.25">
      <c r="B84" s="162" t="s">
        <v>110</v>
      </c>
      <c r="C84" s="163">
        <v>45099</v>
      </c>
      <c r="D84" s="163">
        <v>52180</v>
      </c>
      <c r="E84" s="163">
        <v>16702</v>
      </c>
      <c r="F84" s="163">
        <v>50190</v>
      </c>
      <c r="G84" s="163">
        <v>66769</v>
      </c>
      <c r="H84" s="163">
        <v>80259</v>
      </c>
      <c r="I84" s="165">
        <f t="shared" ref="I84:I91" si="47">IFERROR(H84/G84-1,"-")</f>
        <v>0.2020398688013898</v>
      </c>
      <c r="J84" s="164">
        <f t="shared" si="44"/>
        <v>0.53811805289382897</v>
      </c>
      <c r="K84" s="162">
        <f t="shared" si="45"/>
        <v>13490</v>
      </c>
      <c r="L84" s="163">
        <f t="shared" si="46"/>
        <v>28079</v>
      </c>
      <c r="M84" s="164">
        <f t="shared" si="43"/>
        <v>2.2386554734357876E-2</v>
      </c>
    </row>
    <row r="85" spans="2:13" x14ac:dyDescent="0.25">
      <c r="B85" s="162" t="s">
        <v>113</v>
      </c>
      <c r="C85" s="163">
        <v>137135</v>
      </c>
      <c r="D85" s="163">
        <v>112762</v>
      </c>
      <c r="E85" s="163">
        <v>30438</v>
      </c>
      <c r="F85" s="163">
        <v>74314</v>
      </c>
      <c r="G85" s="163">
        <v>86906</v>
      </c>
      <c r="H85" s="163">
        <v>96971</v>
      </c>
      <c r="I85" s="165">
        <f t="shared" si="47"/>
        <v>0.11581478839205572</v>
      </c>
      <c r="J85" s="164">
        <f t="shared" si="44"/>
        <v>-0.14003831077845375</v>
      </c>
      <c r="K85" s="162">
        <f t="shared" si="45"/>
        <v>10065</v>
      </c>
      <c r="L85" s="163">
        <f t="shared" si="46"/>
        <v>-15791</v>
      </c>
      <c r="M85" s="164">
        <f t="shared" si="43"/>
        <v>2.7048014542237226E-2</v>
      </c>
    </row>
    <row r="86" spans="2:13" x14ac:dyDescent="0.25">
      <c r="B86" s="162" t="s">
        <v>116</v>
      </c>
      <c r="C86" s="163">
        <v>15388</v>
      </c>
      <c r="D86" s="163">
        <v>17712</v>
      </c>
      <c r="E86" s="163">
        <v>6394</v>
      </c>
      <c r="F86" s="163">
        <v>21266</v>
      </c>
      <c r="G86" s="163">
        <v>31345</v>
      </c>
      <c r="H86" s="163">
        <v>45031</v>
      </c>
      <c r="I86" s="165">
        <f t="shared" si="47"/>
        <v>0.43662466103046738</v>
      </c>
      <c r="J86" s="164">
        <f t="shared" si="44"/>
        <v>1.5424006323396569</v>
      </c>
      <c r="K86" s="162">
        <f t="shared" si="45"/>
        <v>13686</v>
      </c>
      <c r="L86" s="163">
        <f t="shared" si="46"/>
        <v>27319</v>
      </c>
      <c r="M86" s="164">
        <f t="shared" si="43"/>
        <v>1.2560447379644272E-2</v>
      </c>
    </row>
    <row r="87" spans="2:13" x14ac:dyDescent="0.25">
      <c r="B87" s="162" t="s">
        <v>123</v>
      </c>
      <c r="C87" s="163">
        <v>6654</v>
      </c>
      <c r="D87" s="163">
        <v>5284</v>
      </c>
      <c r="E87" s="163">
        <v>1378</v>
      </c>
      <c r="F87" s="163">
        <v>4404</v>
      </c>
      <c r="G87" s="163">
        <v>5923</v>
      </c>
      <c r="H87" s="163">
        <v>10603</v>
      </c>
      <c r="I87" s="165">
        <f t="shared" si="47"/>
        <v>0.79014013169002184</v>
      </c>
      <c r="J87" s="164">
        <f t="shared" si="44"/>
        <v>1.0066237698713096</v>
      </c>
      <c r="K87" s="162">
        <f t="shared" si="45"/>
        <v>4680</v>
      </c>
      <c r="L87" s="163">
        <f t="shared" si="46"/>
        <v>5319</v>
      </c>
      <c r="M87" s="164">
        <f t="shared" si="43"/>
        <v>2.9574831464184272E-3</v>
      </c>
    </row>
    <row r="88" spans="2:13" x14ac:dyDescent="0.25">
      <c r="B88" s="162" t="s">
        <v>119</v>
      </c>
      <c r="C88" s="163">
        <v>5122</v>
      </c>
      <c r="D88" s="163">
        <v>4775</v>
      </c>
      <c r="E88" s="163">
        <v>1711</v>
      </c>
      <c r="F88" s="163">
        <v>4021</v>
      </c>
      <c r="G88" s="163">
        <v>5226</v>
      </c>
      <c r="H88" s="163">
        <v>6583</v>
      </c>
      <c r="I88" s="165">
        <f t="shared" si="47"/>
        <v>0.25966322234978945</v>
      </c>
      <c r="J88" s="164">
        <f t="shared" si="44"/>
        <v>0.37863874345549742</v>
      </c>
      <c r="K88" s="162">
        <f t="shared" si="45"/>
        <v>1357</v>
      </c>
      <c r="L88" s="163">
        <f t="shared" si="46"/>
        <v>1808</v>
      </c>
      <c r="M88" s="164">
        <f t="shared" si="43"/>
        <v>1.8361889609424227E-3</v>
      </c>
    </row>
    <row r="89" spans="2:13" x14ac:dyDescent="0.25">
      <c r="B89" s="162" t="s">
        <v>128</v>
      </c>
      <c r="C89" s="163">
        <v>2409</v>
      </c>
      <c r="D89" s="163">
        <v>2829</v>
      </c>
      <c r="E89" s="163">
        <v>1700</v>
      </c>
      <c r="F89" s="163">
        <v>2248</v>
      </c>
      <c r="G89" s="163">
        <v>2813</v>
      </c>
      <c r="H89" s="163">
        <v>2776</v>
      </c>
      <c r="I89" s="165">
        <f t="shared" si="47"/>
        <v>-1.315321720583007E-2</v>
      </c>
      <c r="J89" s="164">
        <f t="shared" si="44"/>
        <v>-1.8734535171438638E-2</v>
      </c>
      <c r="K89" s="162">
        <f t="shared" si="45"/>
        <v>-37</v>
      </c>
      <c r="L89" s="163">
        <f t="shared" si="46"/>
        <v>-53</v>
      </c>
      <c r="M89" s="164">
        <f t="shared" si="43"/>
        <v>7.7430663156253458E-4</v>
      </c>
    </row>
    <row r="90" spans="2:13" x14ac:dyDescent="0.25">
      <c r="B90" s="162" t="s">
        <v>131</v>
      </c>
      <c r="C90" s="163">
        <v>5374</v>
      </c>
      <c r="D90" s="163">
        <v>4552</v>
      </c>
      <c r="E90" s="163">
        <v>2305</v>
      </c>
      <c r="F90" s="163">
        <v>2283</v>
      </c>
      <c r="G90" s="163">
        <v>3032</v>
      </c>
      <c r="H90" s="163">
        <v>3380</v>
      </c>
      <c r="I90" s="165">
        <f t="shared" si="47"/>
        <v>0.11477572559366744</v>
      </c>
      <c r="J90" s="164">
        <f t="shared" si="44"/>
        <v>-0.25746924428822493</v>
      </c>
      <c r="K90" s="162">
        <f t="shared" si="45"/>
        <v>348</v>
      </c>
      <c r="L90" s="163">
        <f t="shared" si="46"/>
        <v>-1172</v>
      </c>
      <c r="M90" s="164">
        <f t="shared" si="43"/>
        <v>9.4277968828579504E-4</v>
      </c>
    </row>
    <row r="91" spans="2:13" x14ac:dyDescent="0.25">
      <c r="B91" s="168" t="s">
        <v>145</v>
      </c>
      <c r="C91" s="169">
        <f t="shared" ref="C91:H91" si="48">C83-SUM(C84:C90)</f>
        <v>80675</v>
      </c>
      <c r="D91" s="169">
        <f t="shared" si="48"/>
        <v>83164</v>
      </c>
      <c r="E91" s="169">
        <f t="shared" si="48"/>
        <v>26502</v>
      </c>
      <c r="F91" s="169">
        <f t="shared" si="48"/>
        <v>74147</v>
      </c>
      <c r="G91" s="169">
        <f t="shared" si="48"/>
        <v>96842</v>
      </c>
      <c r="H91" s="169">
        <f t="shared" si="48"/>
        <v>116455</v>
      </c>
      <c r="I91" s="171">
        <f t="shared" si="47"/>
        <v>0.20252576361496044</v>
      </c>
      <c r="J91" s="170">
        <f t="shared" si="44"/>
        <v>0.40030542061468899</v>
      </c>
      <c r="K91" s="168">
        <f>H91-G91</f>
        <v>19613</v>
      </c>
      <c r="L91" s="169">
        <f t="shared" si="46"/>
        <v>33291</v>
      </c>
      <c r="M91" s="170">
        <f t="shared" si="43"/>
        <v>3.2482665266071672E-2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43271</v>
      </c>
      <c r="D93" s="176">
        <f t="shared" ref="D93:H93" si="49">D94+D97</f>
        <v>44100</v>
      </c>
      <c r="E93" s="176">
        <f t="shared" si="49"/>
        <v>19059</v>
      </c>
      <c r="F93" s="176">
        <f t="shared" si="49"/>
        <v>41481</v>
      </c>
      <c r="G93" s="176">
        <f t="shared" si="49"/>
        <v>48608</v>
      </c>
      <c r="H93" s="176">
        <f t="shared" si="49"/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50">H93/H$9</f>
        <v>1.3024864001240677E-2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51">IFERROR(H94/D94-1,"-")</f>
        <v>-2.8233213143751268E-3</v>
      </c>
      <c r="K94" s="157">
        <f t="shared" ref="K94:K104" si="52">H94-G94</f>
        <v>-3370</v>
      </c>
      <c r="L94" s="158">
        <f t="shared" ref="L94:L105" si="53">H94-D94</f>
        <v>-83</v>
      </c>
      <c r="M94" s="159">
        <f t="shared" si="50"/>
        <v>8.1768007580171834E-3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51"/>
        <v>-0.37113260616038968</v>
      </c>
      <c r="K95" s="162">
        <f t="shared" si="52"/>
        <v>-1029</v>
      </c>
      <c r="L95" s="163">
        <f t="shared" si="53"/>
        <v>-5410</v>
      </c>
      <c r="M95" s="164">
        <f t="shared" si="50"/>
        <v>2.5569412433478944E-3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51"/>
        <v>0.35942244113082777</v>
      </c>
      <c r="K96" s="162">
        <f t="shared" si="52"/>
        <v>-2341</v>
      </c>
      <c r="L96" s="163">
        <f t="shared" si="53"/>
        <v>5327</v>
      </c>
      <c r="M96" s="164">
        <f t="shared" si="50"/>
        <v>5.6198595146692894E-3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51"/>
        <v>0.18222010610801243</v>
      </c>
      <c r="K97" s="157">
        <f t="shared" si="52"/>
        <v>1458</v>
      </c>
      <c r="L97" s="158">
        <f t="shared" si="53"/>
        <v>2679</v>
      </c>
      <c r="M97" s="159">
        <f t="shared" si="50"/>
        <v>4.8480632432234922E-3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54">IFERROR(H98/G98-1,"-")</f>
        <v>0.11464968152866239</v>
      </c>
      <c r="J98" s="164">
        <f t="shared" si="51"/>
        <v>0.28205128205128216</v>
      </c>
      <c r="K98" s="162">
        <f t="shared" si="52"/>
        <v>252</v>
      </c>
      <c r="L98" s="163">
        <f t="shared" si="53"/>
        <v>539</v>
      </c>
      <c r="M98" s="164">
        <f t="shared" si="50"/>
        <v>6.8337580955627158E-4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54"/>
        <v>0.14586933978568961</v>
      </c>
      <c r="J99" s="164">
        <f t="shared" si="51"/>
        <v>0.10869565217391308</v>
      </c>
      <c r="K99" s="162">
        <f t="shared" si="52"/>
        <v>422</v>
      </c>
      <c r="L99" s="163">
        <f t="shared" si="53"/>
        <v>325</v>
      </c>
      <c r="M99" s="164">
        <f t="shared" si="50"/>
        <v>9.2464930966491431E-4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54"/>
        <v>-2.9082774049216997E-2</v>
      </c>
      <c r="J100" s="164">
        <f t="shared" si="51"/>
        <v>-3.1867431485022357E-2</v>
      </c>
      <c r="K100" s="162">
        <f t="shared" si="52"/>
        <v>-91</v>
      </c>
      <c r="L100" s="163">
        <f t="shared" si="53"/>
        <v>-100</v>
      </c>
      <c r="M100" s="164">
        <f t="shared" si="50"/>
        <v>8.4738600384977672E-4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54"/>
        <v>9.704641350210963E-2</v>
      </c>
      <c r="J101" s="164">
        <f t="shared" si="51"/>
        <v>0.52046783625730986</v>
      </c>
      <c r="K101" s="162">
        <f t="shared" si="52"/>
        <v>69</v>
      </c>
      <c r="L101" s="163">
        <f t="shared" si="53"/>
        <v>267</v>
      </c>
      <c r="M101" s="164">
        <f t="shared" si="50"/>
        <v>2.1756454345056808E-4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54"/>
        <v>0.49356223175965663</v>
      </c>
      <c r="J102" s="164">
        <f t="shared" si="51"/>
        <v>0.74</v>
      </c>
      <c r="K102" s="162">
        <f t="shared" si="52"/>
        <v>230</v>
      </c>
      <c r="L102" s="163">
        <f t="shared" si="53"/>
        <v>296</v>
      </c>
      <c r="M102" s="164">
        <f t="shared" si="50"/>
        <v>1.9413451569435305E-4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54"/>
        <v>0.6785714285714286</v>
      </c>
      <c r="J103" s="164">
        <f t="shared" si="51"/>
        <v>0.57983193277310918</v>
      </c>
      <c r="K103" s="162">
        <f t="shared" si="52"/>
        <v>76</v>
      </c>
      <c r="L103" s="163">
        <f t="shared" si="53"/>
        <v>69</v>
      </c>
      <c r="M103" s="164">
        <f t="shared" si="50"/>
        <v>5.2438633549624101E-5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54"/>
        <v>0.49514563106796117</v>
      </c>
      <c r="J104" s="164">
        <f t="shared" si="51"/>
        <v>0.83333333333333326</v>
      </c>
      <c r="K104" s="162">
        <f t="shared" si="52"/>
        <v>102</v>
      </c>
      <c r="L104" s="163">
        <f t="shared" si="53"/>
        <v>140</v>
      </c>
      <c r="M104" s="164">
        <f t="shared" si="50"/>
        <v>8.5910101772788421E-5</v>
      </c>
    </row>
    <row r="105" spans="2:13" x14ac:dyDescent="0.25">
      <c r="B105" s="168" t="s">
        <v>145</v>
      </c>
      <c r="C105" s="169">
        <f t="shared" ref="C105:H105" si="55">C97-SUM(C98:C104)</f>
        <v>5712</v>
      </c>
      <c r="D105" s="169">
        <f t="shared" si="55"/>
        <v>5463</v>
      </c>
      <c r="E105" s="169">
        <f t="shared" si="55"/>
        <v>1974</v>
      </c>
      <c r="F105" s="169">
        <f t="shared" si="55"/>
        <v>4992</v>
      </c>
      <c r="G105" s="169">
        <f t="shared" si="55"/>
        <v>6208</v>
      </c>
      <c r="H105" s="169">
        <f t="shared" si="55"/>
        <v>6606</v>
      </c>
      <c r="I105" s="171">
        <f t="shared" si="54"/>
        <v>6.4110824742268147E-2</v>
      </c>
      <c r="J105" s="170">
        <f t="shared" si="51"/>
        <v>0.20922570016474462</v>
      </c>
      <c r="K105" s="168">
        <f>H105-G105</f>
        <v>398</v>
      </c>
      <c r="L105" s="169">
        <f t="shared" si="53"/>
        <v>1143</v>
      </c>
      <c r="M105" s="170">
        <f t="shared" si="50"/>
        <v>1.8426043256851959E-3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71175</v>
      </c>
      <c r="D107" s="176">
        <f t="shared" ref="D107:H107" si="56">D108+D111</f>
        <v>70163</v>
      </c>
      <c r="E107" s="176">
        <f t="shared" si="56"/>
        <v>50483</v>
      </c>
      <c r="F107" s="176">
        <f t="shared" si="56"/>
        <v>142029</v>
      </c>
      <c r="G107" s="176">
        <f t="shared" si="56"/>
        <v>186898</v>
      </c>
      <c r="H107" s="176">
        <f t="shared" si="56"/>
        <v>175551</v>
      </c>
      <c r="I107" s="177">
        <f>IFERROR(H107/G107-1,"-")</f>
        <v>-6.0712260163297671E-2</v>
      </c>
      <c r="J107" s="177">
        <f>IFERROR(H107/D107-1,"-")</f>
        <v>1.5020452375183502</v>
      </c>
      <c r="K107" s="176">
        <f>H107-G107</f>
        <v>-11347</v>
      </c>
      <c r="L107" s="176">
        <f>H107-D107</f>
        <v>105388</v>
      </c>
      <c r="M107" s="177">
        <f t="shared" ref="M107:M119" si="57">H107/H$9</f>
        <v>4.8966247650372663E-2</v>
      </c>
    </row>
    <row r="108" spans="2:13" x14ac:dyDescent="0.25">
      <c r="B108" s="157" t="s">
        <v>97</v>
      </c>
      <c r="C108" s="158">
        <v>13871</v>
      </c>
      <c r="D108" s="158">
        <v>14754</v>
      </c>
      <c r="E108" s="158">
        <v>24639</v>
      </c>
      <c r="F108" s="158">
        <v>35155</v>
      </c>
      <c r="G108" s="158">
        <v>42777</v>
      </c>
      <c r="H108" s="158">
        <v>38573</v>
      </c>
      <c r="I108" s="160">
        <f>IFERROR(H108/G108-1,"-")</f>
        <v>-9.8277111531897998E-2</v>
      </c>
      <c r="J108" s="159">
        <f t="shared" ref="J108:J119" si="58">IFERROR(H108/D108-1,"-")</f>
        <v>1.6144096516198996</v>
      </c>
      <c r="K108" s="157">
        <f t="shared" ref="K108:K118" si="59">H108-G108</f>
        <v>-4204</v>
      </c>
      <c r="L108" s="158">
        <f t="shared" ref="L108:L119" si="60">H108-D108</f>
        <v>23819</v>
      </c>
      <c r="M108" s="159">
        <f t="shared" si="57"/>
        <v>1.0759124531434312E-2</v>
      </c>
    </row>
    <row r="109" spans="2:13" x14ac:dyDescent="0.25">
      <c r="B109" s="162" t="s">
        <v>103</v>
      </c>
      <c r="C109" s="163">
        <v>2462</v>
      </c>
      <c r="D109" s="163">
        <v>2706</v>
      </c>
      <c r="E109" s="163">
        <v>1147</v>
      </c>
      <c r="F109" s="163">
        <v>9838</v>
      </c>
      <c r="G109" s="163">
        <v>13530</v>
      </c>
      <c r="H109" s="163">
        <v>11111</v>
      </c>
      <c r="I109" s="165">
        <f>IFERROR(H109/G109-1,"-")</f>
        <v>-0.17878787878787883</v>
      </c>
      <c r="J109" s="164">
        <f t="shared" si="58"/>
        <v>3.1060606060606064</v>
      </c>
      <c r="K109" s="162">
        <f t="shared" si="59"/>
        <v>-2419</v>
      </c>
      <c r="L109" s="163">
        <f t="shared" si="60"/>
        <v>8405</v>
      </c>
      <c r="M109" s="164">
        <f t="shared" si="57"/>
        <v>3.0991790285631563E-3</v>
      </c>
    </row>
    <row r="110" spans="2:13" x14ac:dyDescent="0.25">
      <c r="B110" s="162" t="s">
        <v>100</v>
      </c>
      <c r="C110" s="163">
        <v>11409</v>
      </c>
      <c r="D110" s="163">
        <v>12048</v>
      </c>
      <c r="E110" s="163">
        <v>23492</v>
      </c>
      <c r="F110" s="163">
        <v>25317</v>
      </c>
      <c r="G110" s="163">
        <v>29247</v>
      </c>
      <c r="H110" s="163">
        <v>27462</v>
      </c>
      <c r="I110" s="165">
        <f>IFERROR(H110/G110-1,"-")</f>
        <v>-6.1031900707764875E-2</v>
      </c>
      <c r="J110" s="164">
        <f t="shared" si="58"/>
        <v>1.279382470119522</v>
      </c>
      <c r="K110" s="162">
        <f t="shared" si="59"/>
        <v>-1785</v>
      </c>
      <c r="L110" s="163">
        <f t="shared" si="60"/>
        <v>15414</v>
      </c>
      <c r="M110" s="164">
        <f t="shared" si="57"/>
        <v>7.6599455028711549E-3</v>
      </c>
    </row>
    <row r="111" spans="2:13" x14ac:dyDescent="0.25">
      <c r="B111" s="157" t="s">
        <v>107</v>
      </c>
      <c r="C111" s="158">
        <v>57304</v>
      </c>
      <c r="D111" s="158">
        <v>55409</v>
      </c>
      <c r="E111" s="158">
        <v>25844</v>
      </c>
      <c r="F111" s="158">
        <v>106874</v>
      </c>
      <c r="G111" s="158">
        <v>144121</v>
      </c>
      <c r="H111" s="158">
        <v>136978</v>
      </c>
      <c r="I111" s="160">
        <f>IFERROR(H111/G111-1,"-")</f>
        <v>-4.9562520382178898E-2</v>
      </c>
      <c r="J111" s="159">
        <f t="shared" si="58"/>
        <v>1.4721254669818982</v>
      </c>
      <c r="K111" s="157">
        <f t="shared" si="59"/>
        <v>-7143</v>
      </c>
      <c r="L111" s="158">
        <f t="shared" si="60"/>
        <v>81569</v>
      </c>
      <c r="M111" s="159">
        <f t="shared" si="57"/>
        <v>3.8207123118938355E-2</v>
      </c>
    </row>
    <row r="112" spans="2:13" x14ac:dyDescent="0.25">
      <c r="B112" s="162" t="s">
        <v>110</v>
      </c>
      <c r="C112" s="163">
        <v>30373</v>
      </c>
      <c r="D112" s="163">
        <v>31174</v>
      </c>
      <c r="E112" s="163">
        <v>12927</v>
      </c>
      <c r="F112" s="163">
        <v>65016</v>
      </c>
      <c r="G112" s="163">
        <v>96402</v>
      </c>
      <c r="H112" s="163">
        <v>85963</v>
      </c>
      <c r="I112" s="165">
        <f t="shared" ref="I112:I119" si="61">IFERROR(H112/G112-1,"-")</f>
        <v>-0.10828613514242447</v>
      </c>
      <c r="J112" s="164">
        <f t="shared" si="58"/>
        <v>1.7575222942195419</v>
      </c>
      <c r="K112" s="162">
        <f t="shared" si="59"/>
        <v>-10439</v>
      </c>
      <c r="L112" s="163">
        <f t="shared" si="60"/>
        <v>54789</v>
      </c>
      <c r="M112" s="164">
        <f t="shared" si="57"/>
        <v>2.3977565190565622E-2</v>
      </c>
    </row>
    <row r="113" spans="2:13" x14ac:dyDescent="0.25">
      <c r="B113" s="162" t="s">
        <v>113</v>
      </c>
      <c r="C113" s="163">
        <v>4296</v>
      </c>
      <c r="D113" s="163">
        <v>3683</v>
      </c>
      <c r="E113" s="163">
        <v>1947</v>
      </c>
      <c r="F113" s="163">
        <v>4475</v>
      </c>
      <c r="G113" s="163">
        <v>5824</v>
      </c>
      <c r="H113" s="163">
        <v>5696</v>
      </c>
      <c r="I113" s="165">
        <f t="shared" si="61"/>
        <v>-2.1978021978022011E-2</v>
      </c>
      <c r="J113" s="164">
        <f t="shared" si="58"/>
        <v>0.54656530002715176</v>
      </c>
      <c r="K113" s="162">
        <f t="shared" si="59"/>
        <v>-128</v>
      </c>
      <c r="L113" s="163">
        <f t="shared" si="60"/>
        <v>2013</v>
      </c>
      <c r="M113" s="164">
        <f t="shared" si="57"/>
        <v>1.5887790249928663E-3</v>
      </c>
    </row>
    <row r="114" spans="2:13" x14ac:dyDescent="0.25">
      <c r="B114" s="162" t="s">
        <v>116</v>
      </c>
      <c r="C114" s="163">
        <v>10141</v>
      </c>
      <c r="D114" s="163">
        <v>8493</v>
      </c>
      <c r="E114" s="163">
        <v>1655</v>
      </c>
      <c r="F114" s="163">
        <v>7171</v>
      </c>
      <c r="G114" s="163">
        <v>10604</v>
      </c>
      <c r="H114" s="163">
        <v>10822</v>
      </c>
      <c r="I114" s="165">
        <f t="shared" si="61"/>
        <v>2.0558279894379528E-2</v>
      </c>
      <c r="J114" s="164">
        <f t="shared" si="58"/>
        <v>0.2742258330389733</v>
      </c>
      <c r="K114" s="162">
        <f t="shared" si="59"/>
        <v>218</v>
      </c>
      <c r="L114" s="163">
        <f t="shared" si="60"/>
        <v>2329</v>
      </c>
      <c r="M114" s="164">
        <f t="shared" si="57"/>
        <v>3.0185685759257022E-3</v>
      </c>
    </row>
    <row r="115" spans="2:13" x14ac:dyDescent="0.25">
      <c r="B115" s="162" t="s">
        <v>123</v>
      </c>
      <c r="C115" s="163">
        <v>1276</v>
      </c>
      <c r="D115" s="163">
        <v>916</v>
      </c>
      <c r="E115" s="163">
        <v>939</v>
      </c>
      <c r="F115" s="163">
        <v>4742</v>
      </c>
      <c r="G115" s="163">
        <v>4787</v>
      </c>
      <c r="H115" s="163">
        <v>4724</v>
      </c>
      <c r="I115" s="165">
        <f t="shared" si="61"/>
        <v>-1.3160643409233286E-2</v>
      </c>
      <c r="J115" s="164">
        <f t="shared" si="58"/>
        <v>4.1572052401746724</v>
      </c>
      <c r="K115" s="162">
        <f t="shared" si="59"/>
        <v>-63</v>
      </c>
      <c r="L115" s="163">
        <f t="shared" si="60"/>
        <v>3808</v>
      </c>
      <c r="M115" s="164">
        <f t="shared" si="57"/>
        <v>1.3176601323852354E-3</v>
      </c>
    </row>
    <row r="116" spans="2:13" x14ac:dyDescent="0.25">
      <c r="B116" s="162" t="s">
        <v>119</v>
      </c>
      <c r="C116" s="163">
        <v>2573</v>
      </c>
      <c r="D116" s="163">
        <v>2544</v>
      </c>
      <c r="E116" s="163">
        <v>2434</v>
      </c>
      <c r="F116" s="163">
        <v>3767</v>
      </c>
      <c r="G116" s="163">
        <v>4010</v>
      </c>
      <c r="H116" s="163">
        <v>3847</v>
      </c>
      <c r="I116" s="165">
        <f t="shared" si="61"/>
        <v>-4.0648379052369066E-2</v>
      </c>
      <c r="J116" s="164">
        <f t="shared" si="58"/>
        <v>0.51218553459119498</v>
      </c>
      <c r="K116" s="162">
        <f t="shared" si="59"/>
        <v>-163</v>
      </c>
      <c r="L116" s="163">
        <f t="shared" si="60"/>
        <v>1303</v>
      </c>
      <c r="M116" s="164">
        <f t="shared" si="57"/>
        <v>1.0730394854542762E-3</v>
      </c>
    </row>
    <row r="117" spans="2:13" x14ac:dyDescent="0.25">
      <c r="B117" s="162" t="s">
        <v>128</v>
      </c>
      <c r="C117" s="163">
        <v>340</v>
      </c>
      <c r="D117" s="163">
        <v>268</v>
      </c>
      <c r="E117" s="163">
        <v>223</v>
      </c>
      <c r="F117" s="163">
        <v>839</v>
      </c>
      <c r="G117" s="163">
        <v>884</v>
      </c>
      <c r="H117" s="163">
        <v>877</v>
      </c>
      <c r="I117" s="165">
        <f t="shared" si="61"/>
        <v>-7.9185520361990669E-3</v>
      </c>
      <c r="J117" s="164">
        <f t="shared" si="58"/>
        <v>2.2723880597014925</v>
      </c>
      <c r="K117" s="162">
        <f t="shared" si="59"/>
        <v>-7</v>
      </c>
      <c r="L117" s="163">
        <f t="shared" si="60"/>
        <v>609</v>
      </c>
      <c r="M117" s="164">
        <f t="shared" si="57"/>
        <v>2.4462064693095924E-4</v>
      </c>
    </row>
    <row r="118" spans="2:13" x14ac:dyDescent="0.25">
      <c r="B118" s="162" t="s">
        <v>131</v>
      </c>
      <c r="C118" s="163">
        <v>930</v>
      </c>
      <c r="D118" s="163">
        <v>744</v>
      </c>
      <c r="E118" s="163">
        <v>542</v>
      </c>
      <c r="F118" s="163">
        <v>689</v>
      </c>
      <c r="G118" s="163">
        <v>435</v>
      </c>
      <c r="H118" s="163">
        <v>1083</v>
      </c>
      <c r="I118" s="165">
        <f t="shared" si="61"/>
        <v>1.489655172413793</v>
      </c>
      <c r="J118" s="164">
        <f t="shared" si="58"/>
        <v>0.45564516129032251</v>
      </c>
      <c r="K118" s="162">
        <f t="shared" si="59"/>
        <v>648</v>
      </c>
      <c r="L118" s="163">
        <f t="shared" si="60"/>
        <v>339</v>
      </c>
      <c r="M118" s="164">
        <f t="shared" si="57"/>
        <v>3.0208000071405797E-4</v>
      </c>
    </row>
    <row r="119" spans="2:13" x14ac:dyDescent="0.25">
      <c r="B119" s="168" t="s">
        <v>145</v>
      </c>
      <c r="C119" s="169">
        <f t="shared" ref="C119:H119" si="62">C111-SUM(C112:C118)</f>
        <v>7375</v>
      </c>
      <c r="D119" s="169">
        <f t="shared" si="62"/>
        <v>7587</v>
      </c>
      <c r="E119" s="169">
        <f t="shared" si="62"/>
        <v>5177</v>
      </c>
      <c r="F119" s="169">
        <f t="shared" si="62"/>
        <v>20175</v>
      </c>
      <c r="G119" s="169">
        <f t="shared" si="62"/>
        <v>21175</v>
      </c>
      <c r="H119" s="169">
        <f t="shared" si="62"/>
        <v>23966</v>
      </c>
      <c r="I119" s="171">
        <f t="shared" si="61"/>
        <v>0.13180637544273899</v>
      </c>
      <c r="J119" s="170">
        <f t="shared" si="58"/>
        <v>2.1588243047317781</v>
      </c>
      <c r="K119" s="168">
        <f>H119-G119</f>
        <v>2791</v>
      </c>
      <c r="L119" s="169">
        <f t="shared" si="60"/>
        <v>16379</v>
      </c>
      <c r="M119" s="170">
        <f t="shared" si="57"/>
        <v>6.6848100619696345E-3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189870</v>
      </c>
      <c r="D121" s="176">
        <f t="shared" ref="D121:H121" si="63">D122+D125</f>
        <v>177807</v>
      </c>
      <c r="E121" s="176">
        <f t="shared" si="63"/>
        <v>76350</v>
      </c>
      <c r="F121" s="176">
        <f t="shared" si="63"/>
        <v>179915</v>
      </c>
      <c r="G121" s="176">
        <f t="shared" si="63"/>
        <v>194865</v>
      </c>
      <c r="H121" s="176">
        <f t="shared" si="63"/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64">H121/H$9</f>
        <v>5.6108501111392206E-2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65">IFERROR(H122/D122-1,"-")</f>
        <v>0.30658239681346156</v>
      </c>
      <c r="K122" s="157">
        <f t="shared" ref="K122:K132" si="66">H122-G122</f>
        <v>6300</v>
      </c>
      <c r="L122" s="158">
        <f t="shared" ref="L122:L133" si="67">H122-D122</f>
        <v>30172</v>
      </c>
      <c r="M122" s="159">
        <f t="shared" si="64"/>
        <v>3.5866351774531728E-2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65"/>
        <v>0.25084114395577983</v>
      </c>
      <c r="K123" s="162">
        <f t="shared" si="66"/>
        <v>6741</v>
      </c>
      <c r="L123" s="163">
        <f t="shared" si="67"/>
        <v>12525</v>
      </c>
      <c r="M123" s="164">
        <f t="shared" si="64"/>
        <v>1.7421062423451449E-2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65"/>
        <v>0.36399075945711812</v>
      </c>
      <c r="K124" s="162">
        <f t="shared" si="66"/>
        <v>-441</v>
      </c>
      <c r="L124" s="163">
        <f t="shared" si="67"/>
        <v>17647</v>
      </c>
      <c r="M124" s="164">
        <f t="shared" si="64"/>
        <v>1.8445289351080276E-2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65"/>
        <v>-8.5926970891640364E-2</v>
      </c>
      <c r="K125" s="157">
        <f t="shared" si="66"/>
        <v>-8</v>
      </c>
      <c r="L125" s="158">
        <f t="shared" si="67"/>
        <v>-6822</v>
      </c>
      <c r="M125" s="159">
        <f t="shared" si="64"/>
        <v>2.0242149336860481E-2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68">IFERROR(H126/G126-1,"-")</f>
        <v>-0.10882913402498418</v>
      </c>
      <c r="J126" s="164">
        <f t="shared" si="65"/>
        <v>1.2996389891696714E-2</v>
      </c>
      <c r="K126" s="162">
        <f t="shared" si="66"/>
        <v>-1028</v>
      </c>
      <c r="L126" s="163">
        <f t="shared" si="67"/>
        <v>108</v>
      </c>
      <c r="M126" s="164">
        <f t="shared" si="64"/>
        <v>2.3480234958549772E-3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68"/>
        <v>-4.6749379652605505E-2</v>
      </c>
      <c r="J127" s="164">
        <f t="shared" si="65"/>
        <v>0.32177263969171488</v>
      </c>
      <c r="K127" s="162">
        <f t="shared" si="66"/>
        <v>-471</v>
      </c>
      <c r="L127" s="163">
        <f t="shared" si="67"/>
        <v>2338</v>
      </c>
      <c r="M127" s="164">
        <f t="shared" si="64"/>
        <v>2.6788331734605843E-3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68"/>
        <v>-1.759614020150424E-2</v>
      </c>
      <c r="J128" s="164">
        <f t="shared" si="65"/>
        <v>0.26193948231862918</v>
      </c>
      <c r="K128" s="162">
        <f t="shared" si="66"/>
        <v>-124</v>
      </c>
      <c r="L128" s="163">
        <f t="shared" si="67"/>
        <v>1437</v>
      </c>
      <c r="M128" s="164">
        <f t="shared" si="64"/>
        <v>1.9310247875747215E-3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68"/>
        <v>-0.1164717348927875</v>
      </c>
      <c r="J129" s="164">
        <f t="shared" si="65"/>
        <v>0.36726998491704377</v>
      </c>
      <c r="K129" s="162">
        <f t="shared" si="66"/>
        <v>-239</v>
      </c>
      <c r="L129" s="163">
        <f t="shared" si="67"/>
        <v>487</v>
      </c>
      <c r="M129" s="164">
        <f t="shared" si="64"/>
        <v>5.0569809907164093E-4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68"/>
        <v>7.8855547801814474E-2</v>
      </c>
      <c r="J130" s="164">
        <f t="shared" si="65"/>
        <v>0.3609154929577465</v>
      </c>
      <c r="K130" s="162">
        <f t="shared" si="66"/>
        <v>113</v>
      </c>
      <c r="L130" s="163">
        <f t="shared" si="67"/>
        <v>410</v>
      </c>
      <c r="M130" s="164">
        <f t="shared" si="64"/>
        <v>4.3122408227510032E-4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68"/>
        <v>8.4016393442623016E-2</v>
      </c>
      <c r="J131" s="164">
        <f t="shared" si="65"/>
        <v>-0.14401294498381878</v>
      </c>
      <c r="K131" s="162">
        <f t="shared" si="66"/>
        <v>82</v>
      </c>
      <c r="L131" s="163">
        <f t="shared" si="67"/>
        <v>-178</v>
      </c>
      <c r="M131" s="164">
        <f t="shared" si="64"/>
        <v>2.9510677816756544E-4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68"/>
        <v>-8.3610188261351026E-2</v>
      </c>
      <c r="J132" s="164">
        <f t="shared" si="65"/>
        <v>-0.14822439526505404</v>
      </c>
      <c r="K132" s="162">
        <f t="shared" si="66"/>
        <v>-151</v>
      </c>
      <c r="L132" s="163">
        <f t="shared" si="67"/>
        <v>-288</v>
      </c>
      <c r="M132" s="164">
        <f t="shared" si="64"/>
        <v>4.6162733257780789E-4</v>
      </c>
    </row>
    <row r="133" spans="2:13" x14ac:dyDescent="0.25">
      <c r="B133" s="168" t="s">
        <v>145</v>
      </c>
      <c r="C133" s="169">
        <f t="shared" ref="C133:H133" si="69">C125-SUM(C126:C132)</f>
        <v>46965</v>
      </c>
      <c r="D133" s="169">
        <f t="shared" si="69"/>
        <v>52690</v>
      </c>
      <c r="E133" s="169">
        <f t="shared" si="69"/>
        <v>21444</v>
      </c>
      <c r="F133" s="169">
        <f t="shared" si="69"/>
        <v>42387</v>
      </c>
      <c r="G133" s="169">
        <f t="shared" si="69"/>
        <v>39744</v>
      </c>
      <c r="H133" s="169">
        <f t="shared" si="69"/>
        <v>41554</v>
      </c>
      <c r="I133" s="171">
        <f t="shared" si="68"/>
        <v>4.5541465378421853E-2</v>
      </c>
      <c r="J133" s="170">
        <f t="shared" si="65"/>
        <v>-0.21134940216359843</v>
      </c>
      <c r="K133" s="168">
        <f>H133-G133</f>
        <v>1810</v>
      </c>
      <c r="L133" s="169">
        <f t="shared" si="67"/>
        <v>-11136</v>
      </c>
      <c r="M133" s="170">
        <f t="shared" si="64"/>
        <v>1.1590611587878085E-2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145616</v>
      </c>
      <c r="D135" s="176">
        <f t="shared" ref="D135:H135" si="70">D136+D139</f>
        <v>150827</v>
      </c>
      <c r="E135" s="176">
        <f t="shared" si="70"/>
        <v>61204</v>
      </c>
      <c r="F135" s="176">
        <f t="shared" si="70"/>
        <v>175993</v>
      </c>
      <c r="G135" s="176">
        <f t="shared" si="70"/>
        <v>189498</v>
      </c>
      <c r="H135" s="176">
        <f t="shared" si="70"/>
        <v>198882</v>
      </c>
      <c r="I135" s="177">
        <f>IFERROR(H135/G135-1,"-")</f>
        <v>4.9520311560016461E-2</v>
      </c>
      <c r="J135" s="177">
        <f>IFERROR(H135/D135-1,"-")</f>
        <v>0.31861006318497354</v>
      </c>
      <c r="K135" s="176">
        <f>H135-G135</f>
        <v>9384</v>
      </c>
      <c r="L135" s="176">
        <f>H135-D135</f>
        <v>48055</v>
      </c>
      <c r="M135" s="177">
        <f t="shared" ref="M135:M147" si="71">H135/H$9</f>
        <v>5.5473937859661385E-2</v>
      </c>
    </row>
    <row r="136" spans="2:13" x14ac:dyDescent="0.25">
      <c r="B136" s="157" t="s">
        <v>97</v>
      </c>
      <c r="C136" s="158">
        <v>29485</v>
      </c>
      <c r="D136" s="158">
        <v>31967</v>
      </c>
      <c r="E136" s="158">
        <v>15140</v>
      </c>
      <c r="F136" s="158">
        <v>19155</v>
      </c>
      <c r="G136" s="158">
        <v>20702</v>
      </c>
      <c r="H136" s="158">
        <v>19404</v>
      </c>
      <c r="I136" s="160">
        <f>IFERROR(H136/G136-1,"-")</f>
        <v>-6.269925611052074E-2</v>
      </c>
      <c r="J136" s="159">
        <f t="shared" ref="J136:J147" si="72">IFERROR(H136/D136-1,"-")</f>
        <v>-0.3929990302499452</v>
      </c>
      <c r="K136" s="157">
        <f t="shared" ref="K136:K146" si="73">H136-G136</f>
        <v>-1298</v>
      </c>
      <c r="L136" s="158">
        <f t="shared" ref="L136:L147" si="74">H136-D136</f>
        <v>-12563</v>
      </c>
      <c r="M136" s="159">
        <f t="shared" si="71"/>
        <v>5.4123364116856702E-3</v>
      </c>
    </row>
    <row r="137" spans="2:13" x14ac:dyDescent="0.25">
      <c r="B137" s="162" t="s">
        <v>103</v>
      </c>
      <c r="C137" s="163">
        <v>19004</v>
      </c>
      <c r="D137" s="163">
        <v>15940</v>
      </c>
      <c r="E137" s="163">
        <v>10601</v>
      </c>
      <c r="F137" s="163">
        <v>13341</v>
      </c>
      <c r="G137" s="163">
        <v>13432</v>
      </c>
      <c r="H137" s="163">
        <v>12529</v>
      </c>
      <c r="I137" s="165">
        <f>IFERROR(H137/G137-1,"-")</f>
        <v>-6.722751637879687E-2</v>
      </c>
      <c r="J137" s="164">
        <f t="shared" si="72"/>
        <v>-0.21398996235884571</v>
      </c>
      <c r="K137" s="162">
        <f t="shared" si="73"/>
        <v>-903</v>
      </c>
      <c r="L137" s="163">
        <f t="shared" si="74"/>
        <v>-3411</v>
      </c>
      <c r="M137" s="164">
        <f t="shared" si="71"/>
        <v>3.4947002114002149E-3</v>
      </c>
    </row>
    <row r="138" spans="2:13" x14ac:dyDescent="0.25">
      <c r="B138" s="162" t="s">
        <v>100</v>
      </c>
      <c r="C138" s="163">
        <v>10481</v>
      </c>
      <c r="D138" s="163">
        <v>16027</v>
      </c>
      <c r="E138" s="163">
        <v>4539</v>
      </c>
      <c r="F138" s="163">
        <v>5814</v>
      </c>
      <c r="G138" s="163">
        <v>7270</v>
      </c>
      <c r="H138" s="163">
        <v>6875</v>
      </c>
      <c r="I138" s="165">
        <f>IFERROR(H138/G138-1,"-")</f>
        <v>-5.4332874828060485E-2</v>
      </c>
      <c r="J138" s="164">
        <f t="shared" si="72"/>
        <v>-0.57103637611530544</v>
      </c>
      <c r="K138" s="162">
        <f t="shared" si="73"/>
        <v>-395</v>
      </c>
      <c r="L138" s="163">
        <f t="shared" si="74"/>
        <v>-9152</v>
      </c>
      <c r="M138" s="164">
        <f t="shared" si="71"/>
        <v>1.9176362002854559E-3</v>
      </c>
    </row>
    <row r="139" spans="2:13" x14ac:dyDescent="0.25">
      <c r="B139" s="157" t="s">
        <v>107</v>
      </c>
      <c r="C139" s="158">
        <v>116131</v>
      </c>
      <c r="D139" s="158">
        <v>118860</v>
      </c>
      <c r="E139" s="158">
        <v>46064</v>
      </c>
      <c r="F139" s="158">
        <v>156838</v>
      </c>
      <c r="G139" s="158">
        <v>168796</v>
      </c>
      <c r="H139" s="158">
        <v>179478</v>
      </c>
      <c r="I139" s="160">
        <f>IFERROR(H139/G139-1,"-")</f>
        <v>6.3283490130097819E-2</v>
      </c>
      <c r="J139" s="159">
        <f t="shared" si="72"/>
        <v>0.50999495204442202</v>
      </c>
      <c r="K139" s="157">
        <f t="shared" si="73"/>
        <v>10682</v>
      </c>
      <c r="L139" s="158">
        <f t="shared" si="74"/>
        <v>60618</v>
      </c>
      <c r="M139" s="159">
        <f t="shared" si="71"/>
        <v>5.0061601447975716E-2</v>
      </c>
    </row>
    <row r="140" spans="2:13" x14ac:dyDescent="0.25">
      <c r="B140" s="162" t="s">
        <v>110</v>
      </c>
      <c r="C140" s="163">
        <v>55872</v>
      </c>
      <c r="D140" s="163">
        <v>57486</v>
      </c>
      <c r="E140" s="163">
        <v>16430</v>
      </c>
      <c r="F140" s="163">
        <v>69295</v>
      </c>
      <c r="G140" s="163">
        <v>74658</v>
      </c>
      <c r="H140" s="163">
        <v>82176</v>
      </c>
      <c r="I140" s="165">
        <f t="shared" ref="I140:I147" si="75">IFERROR(H140/G140-1,"-")</f>
        <v>0.10069918829864188</v>
      </c>
      <c r="J140" s="164">
        <f t="shared" si="72"/>
        <v>0.42949587725707139</v>
      </c>
      <c r="K140" s="162">
        <f t="shared" si="73"/>
        <v>7518</v>
      </c>
      <c r="L140" s="163">
        <f t="shared" si="74"/>
        <v>24690</v>
      </c>
      <c r="M140" s="164">
        <f t="shared" si="71"/>
        <v>2.2921261439222927E-2</v>
      </c>
    </row>
    <row r="141" spans="2:13" x14ac:dyDescent="0.25">
      <c r="B141" s="162" t="s">
        <v>113</v>
      </c>
      <c r="C141" s="163">
        <v>10049</v>
      </c>
      <c r="D141" s="163">
        <v>10224</v>
      </c>
      <c r="E141" s="163">
        <v>3774</v>
      </c>
      <c r="F141" s="163">
        <v>10229</v>
      </c>
      <c r="G141" s="163">
        <v>14581</v>
      </c>
      <c r="H141" s="163">
        <v>15040</v>
      </c>
      <c r="I141" s="165">
        <f t="shared" si="75"/>
        <v>3.1479322405870702E-2</v>
      </c>
      <c r="J141" s="164">
        <f t="shared" si="72"/>
        <v>0.47104851330203434</v>
      </c>
      <c r="K141" s="162">
        <f t="shared" si="73"/>
        <v>459</v>
      </c>
      <c r="L141" s="163">
        <f t="shared" si="74"/>
        <v>4816</v>
      </c>
      <c r="M141" s="164">
        <f t="shared" si="71"/>
        <v>4.1950906839699278E-3</v>
      </c>
    </row>
    <row r="142" spans="2:13" x14ac:dyDescent="0.25">
      <c r="B142" s="162" t="s">
        <v>116</v>
      </c>
      <c r="C142" s="163">
        <v>14884</v>
      </c>
      <c r="D142" s="163">
        <v>14249</v>
      </c>
      <c r="E142" s="163">
        <v>4896</v>
      </c>
      <c r="F142" s="163">
        <v>20164</v>
      </c>
      <c r="G142" s="163">
        <v>18188</v>
      </c>
      <c r="H142" s="163">
        <v>18331</v>
      </c>
      <c r="I142" s="165">
        <f t="shared" si="75"/>
        <v>7.8623268088848786E-3</v>
      </c>
      <c r="J142" s="164">
        <f t="shared" si="72"/>
        <v>0.28647624394694371</v>
      </c>
      <c r="K142" s="162">
        <f t="shared" si="73"/>
        <v>143</v>
      </c>
      <c r="L142" s="163">
        <f t="shared" si="74"/>
        <v>4082</v>
      </c>
      <c r="M142" s="164">
        <f t="shared" si="71"/>
        <v>5.11304569999021E-3</v>
      </c>
    </row>
    <row r="143" spans="2:13" x14ac:dyDescent="0.25">
      <c r="B143" s="162" t="s">
        <v>123</v>
      </c>
      <c r="C143" s="163">
        <v>2455</v>
      </c>
      <c r="D143" s="163">
        <v>2161</v>
      </c>
      <c r="E143" s="163">
        <v>581</v>
      </c>
      <c r="F143" s="163">
        <v>7219</v>
      </c>
      <c r="G143" s="163">
        <v>6236</v>
      </c>
      <c r="H143" s="163">
        <v>4335</v>
      </c>
      <c r="I143" s="165">
        <f t="shared" si="75"/>
        <v>-0.30484284797947403</v>
      </c>
      <c r="J143" s="164">
        <f t="shared" si="72"/>
        <v>1.0060157334567328</v>
      </c>
      <c r="K143" s="162">
        <f t="shared" si="73"/>
        <v>-1901</v>
      </c>
      <c r="L143" s="163">
        <f t="shared" si="74"/>
        <v>2174</v>
      </c>
      <c r="M143" s="164">
        <f t="shared" si="71"/>
        <v>1.209156789561811E-3</v>
      </c>
    </row>
    <row r="144" spans="2:13" x14ac:dyDescent="0.25">
      <c r="B144" s="162" t="s">
        <v>119</v>
      </c>
      <c r="C144" s="163">
        <v>2994</v>
      </c>
      <c r="D144" s="163">
        <v>2930</v>
      </c>
      <c r="E144" s="163">
        <v>1428</v>
      </c>
      <c r="F144" s="163">
        <v>2964</v>
      </c>
      <c r="G144" s="163">
        <v>3948</v>
      </c>
      <c r="H144" s="163">
        <v>4054</v>
      </c>
      <c r="I144" s="165">
        <f t="shared" si="75"/>
        <v>2.6849037487335359E-2</v>
      </c>
      <c r="J144" s="164">
        <f t="shared" si="72"/>
        <v>0.3836177474402731</v>
      </c>
      <c r="K144" s="162">
        <f t="shared" si="73"/>
        <v>106</v>
      </c>
      <c r="L144" s="163">
        <f t="shared" si="74"/>
        <v>1124</v>
      </c>
      <c r="M144" s="164">
        <f t="shared" si="71"/>
        <v>1.1307777681392346E-3</v>
      </c>
    </row>
    <row r="145" spans="2:13" x14ac:dyDescent="0.25">
      <c r="B145" s="162" t="s">
        <v>128</v>
      </c>
      <c r="C145" s="163">
        <v>855</v>
      </c>
      <c r="D145" s="163">
        <v>1088</v>
      </c>
      <c r="E145" s="163">
        <v>1583</v>
      </c>
      <c r="F145" s="163">
        <v>1712</v>
      </c>
      <c r="G145" s="163">
        <v>2023</v>
      </c>
      <c r="H145" s="163">
        <v>1998</v>
      </c>
      <c r="I145" s="165">
        <f t="shared" si="75"/>
        <v>-1.2357884330202684E-2</v>
      </c>
      <c r="J145" s="164">
        <f t="shared" si="72"/>
        <v>0.83639705882352944</v>
      </c>
      <c r="K145" s="162">
        <f t="shared" si="73"/>
        <v>-25</v>
      </c>
      <c r="L145" s="163">
        <f t="shared" si="74"/>
        <v>910</v>
      </c>
      <c r="M145" s="164">
        <f t="shared" si="71"/>
        <v>5.5729994591568598E-4</v>
      </c>
    </row>
    <row r="146" spans="2:13" x14ac:dyDescent="0.25">
      <c r="B146" s="162" t="s">
        <v>131</v>
      </c>
      <c r="C146" s="163">
        <v>4442</v>
      </c>
      <c r="D146" s="163">
        <v>3355</v>
      </c>
      <c r="E146" s="163">
        <v>3337</v>
      </c>
      <c r="F146" s="163">
        <v>847</v>
      </c>
      <c r="G146" s="163">
        <v>1418</v>
      </c>
      <c r="H146" s="163">
        <v>1336</v>
      </c>
      <c r="I146" s="165">
        <f t="shared" si="75"/>
        <v>-5.7827926657263773E-2</v>
      </c>
      <c r="J146" s="164">
        <f t="shared" si="72"/>
        <v>-0.60178837555886733</v>
      </c>
      <c r="K146" s="162">
        <f t="shared" si="73"/>
        <v>-82</v>
      </c>
      <c r="L146" s="163">
        <f t="shared" si="74"/>
        <v>-2019</v>
      </c>
      <c r="M146" s="164">
        <f t="shared" si="71"/>
        <v>3.7264901288456279E-4</v>
      </c>
    </row>
    <row r="147" spans="2:13" x14ac:dyDescent="0.25">
      <c r="B147" s="168" t="s">
        <v>145</v>
      </c>
      <c r="C147" s="169">
        <f t="shared" ref="C147:H147" si="76">C139-SUM(C140:C146)</f>
        <v>24580</v>
      </c>
      <c r="D147" s="169">
        <f t="shared" si="76"/>
        <v>27367</v>
      </c>
      <c r="E147" s="169">
        <f t="shared" si="76"/>
        <v>14035</v>
      </c>
      <c r="F147" s="169">
        <f t="shared" si="76"/>
        <v>44408</v>
      </c>
      <c r="G147" s="169">
        <f t="shared" si="76"/>
        <v>47744</v>
      </c>
      <c r="H147" s="169">
        <f t="shared" si="76"/>
        <v>52208</v>
      </c>
      <c r="I147" s="171">
        <f t="shared" si="75"/>
        <v>9.3498659517426308E-2</v>
      </c>
      <c r="J147" s="170">
        <f t="shared" si="72"/>
        <v>0.90769905360470649</v>
      </c>
      <c r="K147" s="168">
        <f>H147-G147</f>
        <v>4464</v>
      </c>
      <c r="L147" s="169">
        <f t="shared" si="74"/>
        <v>24841</v>
      </c>
      <c r="M147" s="170">
        <f t="shared" si="71"/>
        <v>1.4562320108291357E-2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102432</v>
      </c>
      <c r="D149" s="176">
        <f t="shared" ref="D149:H149" si="77">D150+D153</f>
        <v>101682</v>
      </c>
      <c r="E149" s="176">
        <f t="shared" si="77"/>
        <v>33173</v>
      </c>
      <c r="F149" s="176">
        <f t="shared" si="77"/>
        <v>88252</v>
      </c>
      <c r="G149" s="176">
        <f t="shared" si="77"/>
        <v>93505</v>
      </c>
      <c r="H149" s="176">
        <f t="shared" si="77"/>
        <v>96698</v>
      </c>
      <c r="I149" s="177">
        <f>IFERROR(H149/G149-1,"-")</f>
        <v>3.4147906529062633E-2</v>
      </c>
      <c r="J149" s="177">
        <f>IFERROR(H149/D149-1,"-")</f>
        <v>-4.9015558309238649E-2</v>
      </c>
      <c r="K149" s="176">
        <f>H149-G149</f>
        <v>3193</v>
      </c>
      <c r="L149" s="176">
        <f>H149-D149</f>
        <v>-4984</v>
      </c>
      <c r="M149" s="177">
        <f t="shared" ref="M149:M161" si="78">H149/H$9</f>
        <v>2.6971866952029529E-2</v>
      </c>
    </row>
    <row r="150" spans="2:13" x14ac:dyDescent="0.25">
      <c r="B150" s="157" t="s">
        <v>97</v>
      </c>
      <c r="C150" s="158">
        <v>43524</v>
      </c>
      <c r="D150" s="158">
        <v>46214</v>
      </c>
      <c r="E150" s="158">
        <v>15912</v>
      </c>
      <c r="F150" s="158">
        <v>48579</v>
      </c>
      <c r="G150" s="158">
        <v>49394</v>
      </c>
      <c r="H150" s="158">
        <v>45290</v>
      </c>
      <c r="I150" s="160">
        <f>IFERROR(H150/G150-1,"-")</f>
        <v>-8.3087014617159949E-2</v>
      </c>
      <c r="J150" s="159">
        <f t="shared" ref="J150:J161" si="79">IFERROR(H150/D150-1,"-")</f>
        <v>-1.9993941229930368E-2</v>
      </c>
      <c r="K150" s="157">
        <f t="shared" ref="K150:K160" si="80">H150-G150</f>
        <v>-4104</v>
      </c>
      <c r="L150" s="158">
        <f t="shared" ref="L150:L161" si="81">H150-D150</f>
        <v>-924</v>
      </c>
      <c r="M150" s="159">
        <f t="shared" si="78"/>
        <v>1.2632689965225935E-2</v>
      </c>
    </row>
    <row r="151" spans="2:13" x14ac:dyDescent="0.25">
      <c r="B151" s="162" t="s">
        <v>103</v>
      </c>
      <c r="C151" s="163">
        <v>26925</v>
      </c>
      <c r="D151" s="163">
        <v>28547</v>
      </c>
      <c r="E151" s="163">
        <v>9256</v>
      </c>
      <c r="F151" s="163">
        <v>35560</v>
      </c>
      <c r="G151" s="163">
        <v>37060</v>
      </c>
      <c r="H151" s="163">
        <v>31334</v>
      </c>
      <c r="I151" s="165">
        <f>IFERROR(H151/G151-1,"-")</f>
        <v>-0.15450620615218569</v>
      </c>
      <c r="J151" s="164">
        <f t="shared" si="79"/>
        <v>9.7628472343854078E-2</v>
      </c>
      <c r="K151" s="162">
        <f t="shared" si="80"/>
        <v>-5726</v>
      </c>
      <c r="L151" s="163">
        <f t="shared" si="81"/>
        <v>2787</v>
      </c>
      <c r="M151" s="164">
        <f t="shared" si="78"/>
        <v>8.7399582108719231E-3</v>
      </c>
    </row>
    <row r="152" spans="2:13" x14ac:dyDescent="0.25">
      <c r="B152" s="162" t="s">
        <v>100</v>
      </c>
      <c r="C152" s="163">
        <v>16599</v>
      </c>
      <c r="D152" s="163">
        <v>17667</v>
      </c>
      <c r="E152" s="163">
        <v>6656</v>
      </c>
      <c r="F152" s="163">
        <v>13019</v>
      </c>
      <c r="G152" s="163">
        <v>12334</v>
      </c>
      <c r="H152" s="163">
        <v>13956</v>
      </c>
      <c r="I152" s="165">
        <f>IFERROR(H152/G152-1,"-")</f>
        <v>0.13150640505918609</v>
      </c>
      <c r="J152" s="164">
        <f t="shared" si="79"/>
        <v>-0.21005264051621664</v>
      </c>
      <c r="K152" s="162">
        <f t="shared" si="80"/>
        <v>1622</v>
      </c>
      <c r="L152" s="163">
        <f t="shared" si="81"/>
        <v>-3711</v>
      </c>
      <c r="M152" s="164">
        <f t="shared" si="78"/>
        <v>3.8927317543540102E-3</v>
      </c>
    </row>
    <row r="153" spans="2:13" x14ac:dyDescent="0.25">
      <c r="B153" s="157" t="s">
        <v>107</v>
      </c>
      <c r="C153" s="158">
        <v>58908</v>
      </c>
      <c r="D153" s="158">
        <v>55468</v>
      </c>
      <c r="E153" s="158">
        <v>17261</v>
      </c>
      <c r="F153" s="158">
        <v>39673</v>
      </c>
      <c r="G153" s="158">
        <v>44111</v>
      </c>
      <c r="H153" s="158">
        <v>51408</v>
      </c>
      <c r="I153" s="160">
        <f>IFERROR(H153/G153-1,"-")</f>
        <v>0.16542359048763355</v>
      </c>
      <c r="J153" s="159">
        <f t="shared" si="79"/>
        <v>-7.3195355880868229E-2</v>
      </c>
      <c r="K153" s="157">
        <f t="shared" si="80"/>
        <v>7297</v>
      </c>
      <c r="L153" s="158">
        <f t="shared" si="81"/>
        <v>-4060</v>
      </c>
      <c r="M153" s="159">
        <f t="shared" si="78"/>
        <v>1.4339176986803594E-2</v>
      </c>
    </row>
    <row r="154" spans="2:13" x14ac:dyDescent="0.25">
      <c r="B154" s="162" t="s">
        <v>110</v>
      </c>
      <c r="C154" s="163">
        <v>18131</v>
      </c>
      <c r="D154" s="163">
        <v>17306</v>
      </c>
      <c r="E154" s="163">
        <v>5088</v>
      </c>
      <c r="F154" s="163">
        <v>14901</v>
      </c>
      <c r="G154" s="163">
        <v>14713</v>
      </c>
      <c r="H154" s="163">
        <v>16286</v>
      </c>
      <c r="I154" s="165">
        <f t="shared" ref="I154:I161" si="82">IFERROR(H154/G154-1,"-")</f>
        <v>0.10691225446883701</v>
      </c>
      <c r="J154" s="164">
        <f t="shared" si="79"/>
        <v>-5.8939096267190516E-2</v>
      </c>
      <c r="K154" s="162">
        <f t="shared" si="80"/>
        <v>1573</v>
      </c>
      <c r="L154" s="163">
        <f t="shared" si="81"/>
        <v>-1020</v>
      </c>
      <c r="M154" s="164">
        <f t="shared" si="78"/>
        <v>4.542636095687118E-3</v>
      </c>
    </row>
    <row r="155" spans="2:13" x14ac:dyDescent="0.25">
      <c r="B155" s="162" t="s">
        <v>113</v>
      </c>
      <c r="C155" s="163">
        <v>16521</v>
      </c>
      <c r="D155" s="163">
        <v>13273</v>
      </c>
      <c r="E155" s="163">
        <v>4122</v>
      </c>
      <c r="F155" s="163">
        <v>7390</v>
      </c>
      <c r="G155" s="163">
        <v>7791</v>
      </c>
      <c r="H155" s="163">
        <v>7560</v>
      </c>
      <c r="I155" s="165">
        <f t="shared" si="82"/>
        <v>-2.9649595687331498E-2</v>
      </c>
      <c r="J155" s="164">
        <f t="shared" si="79"/>
        <v>-0.43042266254802986</v>
      </c>
      <c r="K155" s="162">
        <f t="shared" si="80"/>
        <v>-231</v>
      </c>
      <c r="L155" s="163">
        <f t="shared" si="81"/>
        <v>-5713</v>
      </c>
      <c r="M155" s="164">
        <f t="shared" si="78"/>
        <v>2.1087024980593521E-3</v>
      </c>
    </row>
    <row r="156" spans="2:13" x14ac:dyDescent="0.25">
      <c r="B156" s="162" t="s">
        <v>116</v>
      </c>
      <c r="C156" s="163">
        <v>9496</v>
      </c>
      <c r="D156" s="163">
        <v>8480</v>
      </c>
      <c r="E156" s="163">
        <v>2010</v>
      </c>
      <c r="F156" s="163">
        <v>4956</v>
      </c>
      <c r="G156" s="163">
        <v>7325</v>
      </c>
      <c r="H156" s="163">
        <v>9288</v>
      </c>
      <c r="I156" s="165">
        <f t="shared" si="82"/>
        <v>0.26798634812286681</v>
      </c>
      <c r="J156" s="164">
        <f t="shared" si="79"/>
        <v>9.5283018867924563E-2</v>
      </c>
      <c r="K156" s="162">
        <f t="shared" si="80"/>
        <v>1963</v>
      </c>
      <c r="L156" s="163">
        <f t="shared" si="81"/>
        <v>808</v>
      </c>
      <c r="M156" s="164">
        <f t="shared" si="78"/>
        <v>2.5906916404729182E-3</v>
      </c>
    </row>
    <row r="157" spans="2:13" x14ac:dyDescent="0.25">
      <c r="B157" s="162" t="s">
        <v>123</v>
      </c>
      <c r="C157" s="163">
        <v>1040</v>
      </c>
      <c r="D157" s="163">
        <v>1192</v>
      </c>
      <c r="E157" s="163">
        <v>539</v>
      </c>
      <c r="F157" s="163">
        <v>1245</v>
      </c>
      <c r="G157" s="163">
        <v>1110</v>
      </c>
      <c r="H157" s="163">
        <v>1459</v>
      </c>
      <c r="I157" s="165">
        <f t="shared" si="82"/>
        <v>0.31441441441441431</v>
      </c>
      <c r="J157" s="164">
        <f t="shared" si="79"/>
        <v>0.22399328859060397</v>
      </c>
      <c r="K157" s="162">
        <f t="shared" si="80"/>
        <v>349</v>
      </c>
      <c r="L157" s="163">
        <f t="shared" si="81"/>
        <v>267</v>
      </c>
      <c r="M157" s="164">
        <f t="shared" si="78"/>
        <v>4.069572678133062E-4</v>
      </c>
    </row>
    <row r="158" spans="2:13" x14ac:dyDescent="0.25">
      <c r="B158" s="162" t="s">
        <v>119</v>
      </c>
      <c r="C158" s="163">
        <v>1936</v>
      </c>
      <c r="D158" s="163">
        <v>2489</v>
      </c>
      <c r="E158" s="163">
        <v>1123</v>
      </c>
      <c r="F158" s="163">
        <v>2549</v>
      </c>
      <c r="G158" s="163">
        <v>2405</v>
      </c>
      <c r="H158" s="163">
        <v>2794</v>
      </c>
      <c r="I158" s="165">
        <f t="shared" si="82"/>
        <v>0.1617463617463617</v>
      </c>
      <c r="J158" s="164">
        <f t="shared" si="79"/>
        <v>0.12253917235837686</v>
      </c>
      <c r="K158" s="162">
        <f t="shared" si="80"/>
        <v>389</v>
      </c>
      <c r="L158" s="163">
        <f t="shared" si="81"/>
        <v>305</v>
      </c>
      <c r="M158" s="164">
        <f t="shared" si="78"/>
        <v>7.7932735179600922E-4</v>
      </c>
    </row>
    <row r="159" spans="2:13" x14ac:dyDescent="0.25">
      <c r="B159" s="162" t="s">
        <v>128</v>
      </c>
      <c r="C159" s="163">
        <v>293</v>
      </c>
      <c r="D159" s="163">
        <v>340</v>
      </c>
      <c r="E159" s="163">
        <v>218</v>
      </c>
      <c r="F159" s="163">
        <v>303</v>
      </c>
      <c r="G159" s="163">
        <v>289</v>
      </c>
      <c r="H159" s="163">
        <v>299</v>
      </c>
      <c r="I159" s="165">
        <f t="shared" si="82"/>
        <v>3.460207612456756E-2</v>
      </c>
      <c r="J159" s="164">
        <f t="shared" si="79"/>
        <v>-0.12058823529411766</v>
      </c>
      <c r="K159" s="162">
        <f t="shared" si="80"/>
        <v>10</v>
      </c>
      <c r="L159" s="163">
        <f t="shared" si="81"/>
        <v>-41</v>
      </c>
      <c r="M159" s="164">
        <f t="shared" si="78"/>
        <v>8.33997416560511E-5</v>
      </c>
    </row>
    <row r="160" spans="2:13" x14ac:dyDescent="0.25">
      <c r="B160" s="162" t="s">
        <v>131</v>
      </c>
      <c r="C160" s="163">
        <v>844</v>
      </c>
      <c r="D160" s="163">
        <v>649</v>
      </c>
      <c r="E160" s="163">
        <v>283</v>
      </c>
      <c r="F160" s="163">
        <v>455</v>
      </c>
      <c r="G160" s="163">
        <v>599</v>
      </c>
      <c r="H160" s="163">
        <v>430</v>
      </c>
      <c r="I160" s="165">
        <f t="shared" si="82"/>
        <v>-0.28213689482470783</v>
      </c>
      <c r="J160" s="164">
        <f t="shared" si="79"/>
        <v>-0.33744221879815095</v>
      </c>
      <c r="K160" s="162">
        <f t="shared" si="80"/>
        <v>-169</v>
      </c>
      <c r="L160" s="163">
        <f t="shared" si="81"/>
        <v>-219</v>
      </c>
      <c r="M160" s="164">
        <f t="shared" si="78"/>
        <v>1.1993942779967214E-4</v>
      </c>
    </row>
    <row r="161" spans="2:13" x14ac:dyDescent="0.25">
      <c r="B161" s="168" t="s">
        <v>145</v>
      </c>
      <c r="C161" s="169">
        <f t="shared" ref="C161:H161" si="83">C153-SUM(C154:C160)</f>
        <v>10647</v>
      </c>
      <c r="D161" s="169">
        <f t="shared" si="83"/>
        <v>11739</v>
      </c>
      <c r="E161" s="169">
        <f t="shared" si="83"/>
        <v>3878</v>
      </c>
      <c r="F161" s="169">
        <f t="shared" si="83"/>
        <v>7874</v>
      </c>
      <c r="G161" s="169">
        <f t="shared" si="83"/>
        <v>9879</v>
      </c>
      <c r="H161" s="169">
        <f t="shared" si="83"/>
        <v>13292</v>
      </c>
      <c r="I161" s="171">
        <f t="shared" si="82"/>
        <v>0.34548031177244654</v>
      </c>
      <c r="J161" s="170">
        <f t="shared" si="79"/>
        <v>0.13229406252662068</v>
      </c>
      <c r="K161" s="168">
        <f>H161-G161</f>
        <v>3413</v>
      </c>
      <c r="L161" s="169">
        <f t="shared" si="81"/>
        <v>1553</v>
      </c>
      <c r="M161" s="170">
        <f t="shared" si="78"/>
        <v>3.7075229635191677E-3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682F-513B-4F46-BA78-D42E24698ED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270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266</v>
      </c>
      <c r="G7" s="172" t="s">
        <v>267</v>
      </c>
      <c r="H7" s="172" t="s">
        <v>268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263</v>
      </c>
      <c r="R7" s="172" t="s">
        <v>264</v>
      </c>
      <c r="S7" s="172" t="s">
        <v>265</v>
      </c>
      <c r="T7" s="172" t="s">
        <v>266</v>
      </c>
      <c r="U7" s="172" t="s">
        <v>267</v>
      </c>
      <c r="V7" s="172" t="s">
        <v>268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44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1122894</v>
      </c>
      <c r="D9" s="176">
        <f t="shared" ref="D9:H9" si="0">D10+D13</f>
        <v>1067570</v>
      </c>
      <c r="E9" s="176">
        <f t="shared" si="0"/>
        <v>326656</v>
      </c>
      <c r="F9" s="176">
        <f t="shared" si="0"/>
        <v>808801</v>
      </c>
      <c r="G9" s="176">
        <f t="shared" si="0"/>
        <v>912644</v>
      </c>
      <c r="H9" s="176">
        <f t="shared" si="0"/>
        <v>1003054</v>
      </c>
      <c r="I9" s="177">
        <f>IFERROR(H9/G9-1,"-")</f>
        <v>9.9063818969937989E-2</v>
      </c>
      <c r="J9" s="177">
        <f>IFERROR(H9/D9-1,"-")</f>
        <v>-6.0432571166293525E-2</v>
      </c>
      <c r="K9" s="176">
        <f>H9-G9</f>
        <v>90410</v>
      </c>
      <c r="L9" s="176">
        <f>H9-D9</f>
        <v>-64516</v>
      </c>
      <c r="M9" s="177">
        <f t="shared" ref="M9:M21" si="1">H9/H$9</f>
        <v>1</v>
      </c>
      <c r="P9" s="154" t="s">
        <v>68</v>
      </c>
      <c r="Q9" s="176">
        <f>Q10+Q13</f>
        <v>314919</v>
      </c>
      <c r="R9" s="176">
        <f t="shared" ref="R9:V9" si="2">R10+R13</f>
        <v>334917</v>
      </c>
      <c r="S9" s="176">
        <f t="shared" si="2"/>
        <v>88250</v>
      </c>
      <c r="T9" s="176">
        <f t="shared" si="2"/>
        <v>214850</v>
      </c>
      <c r="U9" s="176">
        <f t="shared" si="2"/>
        <v>283761</v>
      </c>
      <c r="V9" s="176">
        <f t="shared" si="2"/>
        <v>302063</v>
      </c>
      <c r="W9" s="177">
        <f>IFERROR(V9/U9-1,"-")</f>
        <v>6.4497940167958179E-2</v>
      </c>
      <c r="X9" s="177">
        <f>IFERROR(V9/R9-1,"-")</f>
        <v>-9.8095946159794778E-2</v>
      </c>
      <c r="Y9" s="176">
        <f>V9-U9</f>
        <v>18302</v>
      </c>
      <c r="Z9" s="176">
        <f>V9-R9</f>
        <v>-32854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180003</v>
      </c>
      <c r="D10" s="158">
        <v>166199</v>
      </c>
      <c r="E10" s="158">
        <v>69877</v>
      </c>
      <c r="F10" s="158">
        <v>139589</v>
      </c>
      <c r="G10" s="158">
        <v>144299</v>
      </c>
      <c r="H10" s="158">
        <v>152849</v>
      </c>
      <c r="I10" s="160">
        <f>IFERROR(H10/G10-1,"-")</f>
        <v>5.925196986812109E-2</v>
      </c>
      <c r="J10" s="159">
        <f t="shared" ref="J10:J21" si="4">IFERROR(H10/D10-1,"-")</f>
        <v>-8.0325393052906424E-2</v>
      </c>
      <c r="K10" s="157">
        <f t="shared" ref="K10:K20" si="5">H10-G10</f>
        <v>8550</v>
      </c>
      <c r="L10" s="158">
        <f t="shared" ref="L10:L21" si="6">H10-D10</f>
        <v>-13350</v>
      </c>
      <c r="M10" s="159">
        <f t="shared" si="1"/>
        <v>0.15238362042322745</v>
      </c>
      <c r="P10" s="157" t="s">
        <v>97</v>
      </c>
      <c r="Q10" s="158">
        <v>25286</v>
      </c>
      <c r="R10" s="158">
        <v>36642</v>
      </c>
      <c r="S10" s="158">
        <v>17005</v>
      </c>
      <c r="T10" s="158">
        <v>29790</v>
      </c>
      <c r="U10" s="158">
        <v>34248</v>
      </c>
      <c r="V10" s="158">
        <v>29936</v>
      </c>
      <c r="W10" s="160">
        <f>IFERROR(V10/U10-1,"-")</f>
        <v>-0.1259051623452464</v>
      </c>
      <c r="X10" s="159">
        <f t="shared" ref="X10:X21" si="7">IFERROR(V10/R10-1,"-")</f>
        <v>-0.18301402761857977</v>
      </c>
      <c r="Y10" s="157">
        <f t="shared" ref="Y10:Y20" si="8">V10-U10</f>
        <v>-4312</v>
      </c>
      <c r="Z10" s="158">
        <f t="shared" ref="Z10:Z21" si="9">V10-R10</f>
        <v>-6706</v>
      </c>
      <c r="AA10" s="159">
        <f t="shared" si="3"/>
        <v>9.9105153560681045E-2</v>
      </c>
    </row>
    <row r="11" spans="1:27" x14ac:dyDescent="0.25">
      <c r="A11" s="161" t="s">
        <v>100</v>
      </c>
      <c r="B11" s="162" t="s">
        <v>103</v>
      </c>
      <c r="C11" s="163">
        <v>95614</v>
      </c>
      <c r="D11" s="163">
        <v>92574</v>
      </c>
      <c r="E11" s="163">
        <v>49661</v>
      </c>
      <c r="F11" s="163">
        <v>82781</v>
      </c>
      <c r="G11" s="163">
        <v>81092</v>
      </c>
      <c r="H11" s="163">
        <v>74558</v>
      </c>
      <c r="I11" s="165">
        <f>IFERROR(H11/G11-1,"-")</f>
        <v>-8.0575149213239272E-2</v>
      </c>
      <c r="J11" s="164">
        <f t="shared" si="4"/>
        <v>-0.19461187806511548</v>
      </c>
      <c r="K11" s="162">
        <f t="shared" si="5"/>
        <v>-6534</v>
      </c>
      <c r="L11" s="163">
        <f t="shared" si="6"/>
        <v>-18016</v>
      </c>
      <c r="M11" s="164">
        <f t="shared" si="1"/>
        <v>7.4330993146929272E-2</v>
      </c>
      <c r="P11" s="162" t="s">
        <v>103</v>
      </c>
      <c r="Q11" s="163">
        <v>16544</v>
      </c>
      <c r="R11" s="163">
        <v>26505</v>
      </c>
      <c r="S11" s="163">
        <v>14753</v>
      </c>
      <c r="T11" s="163">
        <v>16435</v>
      </c>
      <c r="U11" s="163">
        <v>18342</v>
      </c>
      <c r="V11" s="163">
        <v>15127</v>
      </c>
      <c r="W11" s="165">
        <f>IFERROR(V11/U11-1,"-")</f>
        <v>-0.17528077636026607</v>
      </c>
      <c r="X11" s="164">
        <f t="shared" si="7"/>
        <v>-0.4292774948122996</v>
      </c>
      <c r="Y11" s="162">
        <f t="shared" si="8"/>
        <v>-3215</v>
      </c>
      <c r="Z11" s="163">
        <f t="shared" si="9"/>
        <v>-11378</v>
      </c>
      <c r="AA11" s="164">
        <f>V11/V$9</f>
        <v>5.0078957038763437E-2</v>
      </c>
    </row>
    <row r="12" spans="1:27" x14ac:dyDescent="0.25">
      <c r="A12" s="1"/>
      <c r="B12" s="162" t="s">
        <v>100</v>
      </c>
      <c r="C12" s="163">
        <v>84389</v>
      </c>
      <c r="D12" s="163">
        <v>73625</v>
      </c>
      <c r="E12" s="163">
        <v>20216</v>
      </c>
      <c r="F12" s="163">
        <v>56808</v>
      </c>
      <c r="G12" s="163">
        <v>63207</v>
      </c>
      <c r="H12" s="163">
        <v>78291</v>
      </c>
      <c r="I12" s="165">
        <f>IFERROR(H12/G12-1,"-")</f>
        <v>0.23864445393706402</v>
      </c>
      <c r="J12" s="164">
        <f t="shared" si="4"/>
        <v>6.337521222410869E-2</v>
      </c>
      <c r="K12" s="162">
        <f t="shared" si="5"/>
        <v>15084</v>
      </c>
      <c r="L12" s="163">
        <f t="shared" si="6"/>
        <v>4666</v>
      </c>
      <c r="M12" s="164">
        <f t="shared" si="1"/>
        <v>7.8052627276298192E-2</v>
      </c>
      <c r="P12" s="162" t="s">
        <v>100</v>
      </c>
      <c r="Q12" s="163">
        <v>8742</v>
      </c>
      <c r="R12" s="163">
        <v>10137</v>
      </c>
      <c r="S12" s="163">
        <v>2252</v>
      </c>
      <c r="T12" s="163">
        <v>13355</v>
      </c>
      <c r="U12" s="163">
        <v>15906</v>
      </c>
      <c r="V12" s="163">
        <v>14809</v>
      </c>
      <c r="W12" s="165">
        <f>IFERROR(V12/U12-1,"-")</f>
        <v>-6.8967685150257751E-2</v>
      </c>
      <c r="X12" s="164">
        <f t="shared" si="7"/>
        <v>0.46088586366775175</v>
      </c>
      <c r="Y12" s="162">
        <f t="shared" si="8"/>
        <v>-1097</v>
      </c>
      <c r="Z12" s="163">
        <f t="shared" si="9"/>
        <v>4672</v>
      </c>
      <c r="AA12" s="164">
        <f t="shared" si="3"/>
        <v>4.9026196521917614E-2</v>
      </c>
    </row>
    <row r="13" spans="1:27" s="56" customFormat="1" x14ac:dyDescent="0.25">
      <c r="B13" s="157" t="s">
        <v>107</v>
      </c>
      <c r="C13" s="158">
        <v>942891</v>
      </c>
      <c r="D13" s="158">
        <v>901371</v>
      </c>
      <c r="E13" s="158">
        <v>256779</v>
      </c>
      <c r="F13" s="158">
        <v>669212</v>
      </c>
      <c r="G13" s="158">
        <v>768345</v>
      </c>
      <c r="H13" s="158">
        <v>850205</v>
      </c>
      <c r="I13" s="160">
        <f>IFERROR(H13/G13-1,"-")</f>
        <v>0.10654068159485641</v>
      </c>
      <c r="J13" s="159">
        <f t="shared" si="4"/>
        <v>-5.6764639643387738E-2</v>
      </c>
      <c r="K13" s="157">
        <f t="shared" si="5"/>
        <v>81860</v>
      </c>
      <c r="L13" s="158">
        <f t="shared" si="6"/>
        <v>-51166</v>
      </c>
      <c r="M13" s="159">
        <f t="shared" si="1"/>
        <v>0.84761637957677249</v>
      </c>
      <c r="P13" s="157" t="s">
        <v>107</v>
      </c>
      <c r="Q13" s="158">
        <v>289633</v>
      </c>
      <c r="R13" s="158">
        <v>298275</v>
      </c>
      <c r="S13" s="158">
        <v>71245</v>
      </c>
      <c r="T13" s="158">
        <v>185060</v>
      </c>
      <c r="U13" s="158">
        <v>249513</v>
      </c>
      <c r="V13" s="158">
        <v>272127</v>
      </c>
      <c r="W13" s="160">
        <f>IFERROR(V13/U13-1,"-")</f>
        <v>9.0632552211708406E-2</v>
      </c>
      <c r="X13" s="159">
        <f t="shared" si="7"/>
        <v>-8.7664068393261241E-2</v>
      </c>
      <c r="Y13" s="157">
        <f t="shared" si="8"/>
        <v>22614</v>
      </c>
      <c r="Z13" s="158">
        <f t="shared" si="9"/>
        <v>-26148</v>
      </c>
      <c r="AA13" s="159">
        <f t="shared" si="3"/>
        <v>0.90089484643931894</v>
      </c>
    </row>
    <row r="14" spans="1:27" s="56" customFormat="1" x14ac:dyDescent="0.25">
      <c r="B14" s="162" t="s">
        <v>110</v>
      </c>
      <c r="C14" s="163">
        <v>506483</v>
      </c>
      <c r="D14" s="163">
        <v>492434</v>
      </c>
      <c r="E14" s="163">
        <v>107238</v>
      </c>
      <c r="F14" s="163">
        <v>331767</v>
      </c>
      <c r="G14" s="163">
        <v>401834</v>
      </c>
      <c r="H14" s="163">
        <v>460786</v>
      </c>
      <c r="I14" s="165">
        <f t="shared" ref="I14:I21" si="10">IFERROR(H14/G14-1,"-")</f>
        <v>0.14670734681485387</v>
      </c>
      <c r="J14" s="164">
        <f t="shared" si="4"/>
        <v>-6.4268511110118332E-2</v>
      </c>
      <c r="K14" s="162">
        <f t="shared" si="5"/>
        <v>58952</v>
      </c>
      <c r="L14" s="163">
        <f t="shared" si="6"/>
        <v>-31648</v>
      </c>
      <c r="M14" s="164">
        <f t="shared" si="1"/>
        <v>0.45938304418306491</v>
      </c>
      <c r="P14" s="162" t="s">
        <v>110</v>
      </c>
      <c r="Q14" s="163">
        <v>177993</v>
      </c>
      <c r="R14" s="163">
        <v>180912</v>
      </c>
      <c r="S14" s="163">
        <v>37804</v>
      </c>
      <c r="T14" s="163">
        <v>100421</v>
      </c>
      <c r="U14" s="163">
        <v>143657</v>
      </c>
      <c r="V14" s="163">
        <v>163574</v>
      </c>
      <c r="W14" s="165">
        <f t="shared" ref="W14:W21" si="11">IFERROR(V14/U14-1,"-")</f>
        <v>0.13864273930264459</v>
      </c>
      <c r="X14" s="164">
        <f t="shared" si="7"/>
        <v>-9.5836649862916734E-2</v>
      </c>
      <c r="Y14" s="162">
        <f t="shared" si="8"/>
        <v>19917</v>
      </c>
      <c r="Z14" s="163">
        <f t="shared" si="9"/>
        <v>-17338</v>
      </c>
      <c r="AA14" s="164">
        <f t="shared" si="3"/>
        <v>0.54152279491364386</v>
      </c>
    </row>
    <row r="15" spans="1:27" x14ac:dyDescent="0.25">
      <c r="A15" s="1"/>
      <c r="B15" s="162" t="s">
        <v>113</v>
      </c>
      <c r="C15" s="163">
        <v>78742</v>
      </c>
      <c r="D15" s="163">
        <v>62140</v>
      </c>
      <c r="E15" s="163">
        <v>19065</v>
      </c>
      <c r="F15" s="163">
        <v>36220</v>
      </c>
      <c r="G15" s="163">
        <v>38567</v>
      </c>
      <c r="H15" s="163">
        <v>44157</v>
      </c>
      <c r="I15" s="165">
        <f t="shared" si="10"/>
        <v>0.14494256747997003</v>
      </c>
      <c r="J15" s="164">
        <f t="shared" si="4"/>
        <v>-0.28939491470872225</v>
      </c>
      <c r="K15" s="162">
        <f t="shared" si="5"/>
        <v>5590</v>
      </c>
      <c r="L15" s="163">
        <f t="shared" si="6"/>
        <v>-17983</v>
      </c>
      <c r="M15" s="164">
        <f t="shared" si="1"/>
        <v>4.4022555116673676E-2</v>
      </c>
      <c r="P15" s="162" t="s">
        <v>113</v>
      </c>
      <c r="Q15" s="163">
        <v>27235</v>
      </c>
      <c r="R15" s="163">
        <v>24436</v>
      </c>
      <c r="S15" s="163">
        <v>6205</v>
      </c>
      <c r="T15" s="163">
        <v>10588</v>
      </c>
      <c r="U15" s="163">
        <v>11713</v>
      </c>
      <c r="V15" s="163">
        <v>13264</v>
      </c>
      <c r="W15" s="165">
        <f t="shared" si="11"/>
        <v>0.13241697259455298</v>
      </c>
      <c r="X15" s="164">
        <f t="shared" si="7"/>
        <v>-0.45719430348665901</v>
      </c>
      <c r="Y15" s="162">
        <f t="shared" si="8"/>
        <v>1551</v>
      </c>
      <c r="Z15" s="163">
        <f t="shared" si="9"/>
        <v>-11172</v>
      </c>
      <c r="AA15" s="164">
        <f t="shared" si="3"/>
        <v>4.3911369482525171E-2</v>
      </c>
    </row>
    <row r="16" spans="1:27" x14ac:dyDescent="0.25">
      <c r="A16" s="1"/>
      <c r="B16" s="162" t="s">
        <v>116</v>
      </c>
      <c r="C16" s="163">
        <v>25508</v>
      </c>
      <c r="D16" s="163">
        <v>23829</v>
      </c>
      <c r="E16" s="163">
        <v>8578</v>
      </c>
      <c r="F16" s="163">
        <v>25472</v>
      </c>
      <c r="G16" s="163">
        <v>33505</v>
      </c>
      <c r="H16" s="163">
        <v>32694</v>
      </c>
      <c r="I16" s="165">
        <f t="shared" si="10"/>
        <v>-2.4205342486196102E-2</v>
      </c>
      <c r="J16" s="164">
        <f t="shared" si="4"/>
        <v>0.37202568299131311</v>
      </c>
      <c r="K16" s="162">
        <f t="shared" si="5"/>
        <v>-811</v>
      </c>
      <c r="L16" s="163">
        <f t="shared" si="6"/>
        <v>8865</v>
      </c>
      <c r="M16" s="164">
        <f t="shared" si="1"/>
        <v>3.259445652975812E-2</v>
      </c>
      <c r="P16" s="162" t="s">
        <v>116</v>
      </c>
      <c r="Q16" s="163">
        <v>4568</v>
      </c>
      <c r="R16" s="163">
        <v>7852</v>
      </c>
      <c r="S16" s="163">
        <v>2700</v>
      </c>
      <c r="T16" s="163">
        <v>8627</v>
      </c>
      <c r="U16" s="163">
        <v>15488</v>
      </c>
      <c r="V16" s="163">
        <v>13632</v>
      </c>
      <c r="W16" s="165">
        <f t="shared" si="11"/>
        <v>-0.1198347107438017</v>
      </c>
      <c r="X16" s="164">
        <f t="shared" si="7"/>
        <v>0.73611818644931226</v>
      </c>
      <c r="Y16" s="162">
        <f t="shared" si="8"/>
        <v>-1856</v>
      </c>
      <c r="Z16" s="163">
        <f t="shared" si="9"/>
        <v>5780</v>
      </c>
      <c r="AA16" s="164">
        <f t="shared" si="3"/>
        <v>4.512965838252285E-2</v>
      </c>
    </row>
    <row r="17" spans="1:27" x14ac:dyDescent="0.25">
      <c r="A17" s="1"/>
      <c r="B17" s="162" t="s">
        <v>123</v>
      </c>
      <c r="C17" s="163">
        <v>40394</v>
      </c>
      <c r="D17" s="163">
        <v>40271</v>
      </c>
      <c r="E17" s="163">
        <v>11079</v>
      </c>
      <c r="F17" s="163">
        <v>40263</v>
      </c>
      <c r="G17" s="163">
        <v>39914</v>
      </c>
      <c r="H17" s="163">
        <v>40265</v>
      </c>
      <c r="I17" s="165">
        <f t="shared" si="10"/>
        <v>8.7939068998346137E-3</v>
      </c>
      <c r="J17" s="164">
        <f t="shared" si="4"/>
        <v>-1.4899058876116644E-4</v>
      </c>
      <c r="K17" s="162">
        <f t="shared" si="5"/>
        <v>351</v>
      </c>
      <c r="L17" s="163">
        <f t="shared" si="6"/>
        <v>-6</v>
      </c>
      <c r="M17" s="164">
        <f t="shared" si="1"/>
        <v>4.0142405094840357E-2</v>
      </c>
      <c r="P17" s="162" t="s">
        <v>123</v>
      </c>
      <c r="Q17" s="163">
        <v>10296</v>
      </c>
      <c r="R17" s="163">
        <v>11696</v>
      </c>
      <c r="S17" s="163">
        <v>2616</v>
      </c>
      <c r="T17" s="163">
        <v>10032</v>
      </c>
      <c r="U17" s="163">
        <v>11229</v>
      </c>
      <c r="V17" s="163">
        <v>8871</v>
      </c>
      <c r="W17" s="165">
        <f t="shared" si="11"/>
        <v>-0.20999198503873895</v>
      </c>
      <c r="X17" s="164">
        <f t="shared" si="7"/>
        <v>-0.24153556771545825</v>
      </c>
      <c r="Y17" s="162">
        <f t="shared" si="8"/>
        <v>-2358</v>
      </c>
      <c r="Z17" s="163">
        <f t="shared" si="9"/>
        <v>-2825</v>
      </c>
      <c r="AA17" s="164">
        <f t="shared" si="3"/>
        <v>2.9368045738802834E-2</v>
      </c>
    </row>
    <row r="18" spans="1:27" x14ac:dyDescent="0.25">
      <c r="A18" s="1"/>
      <c r="B18" s="162" t="s">
        <v>119</v>
      </c>
      <c r="C18" s="163">
        <v>13040</v>
      </c>
      <c r="D18" s="163">
        <v>11840</v>
      </c>
      <c r="E18" s="163">
        <v>5816</v>
      </c>
      <c r="F18" s="163">
        <v>12329</v>
      </c>
      <c r="G18" s="163">
        <v>13020</v>
      </c>
      <c r="H18" s="163">
        <v>13645</v>
      </c>
      <c r="I18" s="165">
        <f t="shared" si="10"/>
        <v>4.8003072196620478E-2</v>
      </c>
      <c r="J18" s="164">
        <f t="shared" si="4"/>
        <v>0.15244932432432434</v>
      </c>
      <c r="K18" s="162">
        <f t="shared" si="5"/>
        <v>625</v>
      </c>
      <c r="L18" s="163">
        <f t="shared" si="6"/>
        <v>1805</v>
      </c>
      <c r="M18" s="164">
        <f t="shared" si="1"/>
        <v>1.3603455048282545E-2</v>
      </c>
      <c r="P18" s="162" t="s">
        <v>119</v>
      </c>
      <c r="Q18" s="163">
        <v>3710</v>
      </c>
      <c r="R18" s="163">
        <v>4066</v>
      </c>
      <c r="S18" s="163">
        <v>1883</v>
      </c>
      <c r="T18" s="163">
        <v>3993</v>
      </c>
      <c r="U18" s="163">
        <v>4351</v>
      </c>
      <c r="V18" s="163">
        <v>4237</v>
      </c>
      <c r="W18" s="165">
        <f t="shared" si="11"/>
        <v>-2.6200873362445365E-2</v>
      </c>
      <c r="X18" s="164">
        <f t="shared" si="7"/>
        <v>4.20560747663552E-2</v>
      </c>
      <c r="Y18" s="162">
        <f t="shared" si="8"/>
        <v>-114</v>
      </c>
      <c r="Z18" s="163">
        <f t="shared" si="9"/>
        <v>171</v>
      </c>
      <c r="AA18" s="164">
        <f t="shared" si="3"/>
        <v>1.4026875188288535E-2</v>
      </c>
    </row>
    <row r="19" spans="1:27" x14ac:dyDescent="0.25">
      <c r="A19" s="161" t="s">
        <v>144</v>
      </c>
      <c r="B19" s="162" t="s">
        <v>128</v>
      </c>
      <c r="C19" s="163">
        <v>19803</v>
      </c>
      <c r="D19" s="163">
        <v>22566</v>
      </c>
      <c r="E19" s="163">
        <v>10431</v>
      </c>
      <c r="F19" s="163">
        <v>15444</v>
      </c>
      <c r="G19" s="163">
        <v>17504</v>
      </c>
      <c r="H19" s="163">
        <v>15762</v>
      </c>
      <c r="I19" s="165">
        <f t="shared" si="10"/>
        <v>-9.9520109689213876E-2</v>
      </c>
      <c r="J19" s="164">
        <f t="shared" si="4"/>
        <v>-0.3015155543738367</v>
      </c>
      <c r="K19" s="162">
        <f t="shared" si="5"/>
        <v>-1742</v>
      </c>
      <c r="L19" s="163">
        <f t="shared" si="6"/>
        <v>-6804</v>
      </c>
      <c r="M19" s="164">
        <f t="shared" si="1"/>
        <v>1.5714009415245839E-2</v>
      </c>
      <c r="P19" s="162" t="s">
        <v>128</v>
      </c>
      <c r="Q19" s="163">
        <v>2794</v>
      </c>
      <c r="R19" s="163">
        <v>3642</v>
      </c>
      <c r="S19" s="163">
        <v>1995</v>
      </c>
      <c r="T19" s="163">
        <v>1916</v>
      </c>
      <c r="U19" s="163">
        <v>2732</v>
      </c>
      <c r="V19" s="163">
        <v>2220</v>
      </c>
      <c r="W19" s="165">
        <f t="shared" si="11"/>
        <v>-0.18740849194729137</v>
      </c>
      <c r="X19" s="164">
        <f t="shared" si="7"/>
        <v>-0.39044481054365732</v>
      </c>
      <c r="Y19" s="162">
        <f t="shared" si="8"/>
        <v>-512</v>
      </c>
      <c r="Z19" s="163">
        <f t="shared" si="9"/>
        <v>-1422</v>
      </c>
      <c r="AA19" s="164">
        <f t="shared" si="3"/>
        <v>7.349460211942542E-3</v>
      </c>
    </row>
    <row r="20" spans="1:27" x14ac:dyDescent="0.25">
      <c r="A20" s="167" t="s">
        <v>145</v>
      </c>
      <c r="B20" s="162" t="s">
        <v>131</v>
      </c>
      <c r="C20" s="163">
        <v>37039</v>
      </c>
      <c r="D20" s="163">
        <v>31637</v>
      </c>
      <c r="E20" s="163">
        <v>16376</v>
      </c>
      <c r="F20" s="163">
        <v>13206</v>
      </c>
      <c r="G20" s="163">
        <v>17170</v>
      </c>
      <c r="H20" s="163">
        <v>19122</v>
      </c>
      <c r="I20" s="165">
        <f t="shared" si="10"/>
        <v>0.11368666278392547</v>
      </c>
      <c r="J20" s="164">
        <f t="shared" si="4"/>
        <v>-0.39558112336820817</v>
      </c>
      <c r="K20" s="162">
        <f t="shared" si="5"/>
        <v>1952</v>
      </c>
      <c r="L20" s="163">
        <f t="shared" si="6"/>
        <v>-12515</v>
      </c>
      <c r="M20" s="164">
        <f t="shared" si="1"/>
        <v>1.9063779218267411E-2</v>
      </c>
      <c r="P20" s="162" t="s">
        <v>131</v>
      </c>
      <c r="Q20" s="163">
        <v>4290</v>
      </c>
      <c r="R20" s="163">
        <v>4453</v>
      </c>
      <c r="S20" s="163">
        <v>1716</v>
      </c>
      <c r="T20" s="163">
        <v>1145</v>
      </c>
      <c r="U20" s="163">
        <v>2224</v>
      </c>
      <c r="V20" s="163">
        <v>2374</v>
      </c>
      <c r="W20" s="165">
        <f t="shared" si="11"/>
        <v>6.744604316546754E-2</v>
      </c>
      <c r="X20" s="164">
        <f t="shared" si="7"/>
        <v>-0.46687626319335285</v>
      </c>
      <c r="Y20" s="162">
        <f t="shared" si="8"/>
        <v>150</v>
      </c>
      <c r="Z20" s="163">
        <f t="shared" si="9"/>
        <v>-2079</v>
      </c>
      <c r="AA20" s="164">
        <f t="shared" si="3"/>
        <v>7.8592876320502675E-3</v>
      </c>
    </row>
    <row r="21" spans="1:27" x14ac:dyDescent="0.25">
      <c r="B21" s="168" t="s">
        <v>145</v>
      </c>
      <c r="C21" s="169">
        <f t="shared" ref="C21:H21" si="12">C13-SUM(C14:C20)</f>
        <v>221882</v>
      </c>
      <c r="D21" s="169">
        <f t="shared" si="12"/>
        <v>216654</v>
      </c>
      <c r="E21" s="169">
        <f t="shared" si="12"/>
        <v>78196</v>
      </c>
      <c r="F21" s="169">
        <f t="shared" si="12"/>
        <v>194511</v>
      </c>
      <c r="G21" s="169">
        <f t="shared" si="12"/>
        <v>206831</v>
      </c>
      <c r="H21" s="169">
        <f t="shared" si="12"/>
        <v>223774</v>
      </c>
      <c r="I21" s="171">
        <f t="shared" si="10"/>
        <v>8.1917120741088034E-2</v>
      </c>
      <c r="J21" s="170">
        <f t="shared" si="4"/>
        <v>3.2863459709952192E-2</v>
      </c>
      <c r="K21" s="168">
        <f>H21-G21</f>
        <v>16943</v>
      </c>
      <c r="L21" s="169">
        <f t="shared" si="6"/>
        <v>7120</v>
      </c>
      <c r="M21" s="170">
        <f t="shared" si="1"/>
        <v>0.22309267497063967</v>
      </c>
      <c r="P21" s="168" t="s">
        <v>145</v>
      </c>
      <c r="Q21" s="169">
        <f t="shared" ref="Q21:V21" si="13">Q13-SUM(Q14:Q20)</f>
        <v>58747</v>
      </c>
      <c r="R21" s="169">
        <f t="shared" si="13"/>
        <v>61218</v>
      </c>
      <c r="S21" s="169">
        <f t="shared" si="13"/>
        <v>16326</v>
      </c>
      <c r="T21" s="169">
        <f t="shared" si="13"/>
        <v>48338</v>
      </c>
      <c r="U21" s="169">
        <f t="shared" si="13"/>
        <v>58119</v>
      </c>
      <c r="V21" s="169">
        <f t="shared" si="13"/>
        <v>63955</v>
      </c>
      <c r="W21" s="171">
        <f t="shared" si="11"/>
        <v>0.1004146664601937</v>
      </c>
      <c r="X21" s="170">
        <f t="shared" si="7"/>
        <v>4.4709072495017876E-2</v>
      </c>
      <c r="Y21" s="168">
        <f>V21-U21</f>
        <v>5836</v>
      </c>
      <c r="Z21" s="169">
        <f t="shared" si="9"/>
        <v>2737</v>
      </c>
      <c r="AA21" s="170">
        <f t="shared" si="3"/>
        <v>0.21172735488954292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314919</v>
      </c>
      <c r="D23" s="176">
        <f t="shared" ref="D23:H23" si="14">D24+D27</f>
        <v>334917</v>
      </c>
      <c r="E23" s="176">
        <f t="shared" si="14"/>
        <v>88250</v>
      </c>
      <c r="F23" s="176">
        <f t="shared" si="14"/>
        <v>214850</v>
      </c>
      <c r="G23" s="176">
        <f t="shared" si="14"/>
        <v>283761</v>
      </c>
      <c r="H23" s="176">
        <f t="shared" si="14"/>
        <v>302063</v>
      </c>
      <c r="I23" s="177">
        <f>IFERROR(H23/G23-1,"-")</f>
        <v>6.4497940167958179E-2</v>
      </c>
      <c r="J23" s="177">
        <f>IFERROR(H23/D23-1,"-")</f>
        <v>-9.8095946159794778E-2</v>
      </c>
      <c r="K23" s="176">
        <f>H23-G23</f>
        <v>18302</v>
      </c>
      <c r="L23" s="176">
        <f>H23-D23</f>
        <v>-32854</v>
      </c>
      <c r="M23" s="177">
        <f t="shared" ref="M23:M35" si="15">H23/H$9</f>
        <v>0.30114330833634084</v>
      </c>
    </row>
    <row r="24" spans="1:27" x14ac:dyDescent="0.25">
      <c r="B24" s="157" t="s">
        <v>97</v>
      </c>
      <c r="C24" s="158">
        <v>25286</v>
      </c>
      <c r="D24" s="158">
        <v>36642</v>
      </c>
      <c r="E24" s="158">
        <v>17005</v>
      </c>
      <c r="F24" s="158">
        <v>29790</v>
      </c>
      <c r="G24" s="158">
        <v>34248</v>
      </c>
      <c r="H24" s="158">
        <v>29936</v>
      </c>
      <c r="I24" s="160">
        <f>IFERROR(H24/G24-1,"-")</f>
        <v>-0.1259051623452464</v>
      </c>
      <c r="J24" s="159">
        <f t="shared" ref="J24:J35" si="16">IFERROR(H24/D24-1,"-")</f>
        <v>-0.18301402761857977</v>
      </c>
      <c r="K24" s="157">
        <f t="shared" ref="K24:K34" si="17">H24-G24</f>
        <v>-4312</v>
      </c>
      <c r="L24" s="158">
        <f t="shared" ref="L24:L35" si="18">H24-D24</f>
        <v>-6706</v>
      </c>
      <c r="M24" s="159">
        <f t="shared" si="15"/>
        <v>2.984485381644458E-2</v>
      </c>
    </row>
    <row r="25" spans="1:27" x14ac:dyDescent="0.25">
      <c r="B25" s="162" t="s">
        <v>103</v>
      </c>
      <c r="C25" s="163">
        <v>16544</v>
      </c>
      <c r="D25" s="163">
        <v>26505</v>
      </c>
      <c r="E25" s="163">
        <v>14753</v>
      </c>
      <c r="F25" s="163">
        <v>16435</v>
      </c>
      <c r="G25" s="163">
        <v>18342</v>
      </c>
      <c r="H25" s="163">
        <v>15127</v>
      </c>
      <c r="I25" s="165">
        <f>IFERROR(H25/G25-1,"-")</f>
        <v>-0.17528077636026607</v>
      </c>
      <c r="J25" s="164">
        <f t="shared" si="16"/>
        <v>-0.4292774948122996</v>
      </c>
      <c r="K25" s="162">
        <f t="shared" si="17"/>
        <v>-3215</v>
      </c>
      <c r="L25" s="163">
        <f t="shared" si="18"/>
        <v>-11378</v>
      </c>
      <c r="M25" s="164">
        <f t="shared" si="15"/>
        <v>1.5080942800686703E-2</v>
      </c>
    </row>
    <row r="26" spans="1:27" x14ac:dyDescent="0.25">
      <c r="B26" s="162" t="s">
        <v>100</v>
      </c>
      <c r="C26" s="163">
        <v>8742</v>
      </c>
      <c r="D26" s="163">
        <v>10137</v>
      </c>
      <c r="E26" s="163">
        <v>2252</v>
      </c>
      <c r="F26" s="163">
        <v>13355</v>
      </c>
      <c r="G26" s="163">
        <v>15906</v>
      </c>
      <c r="H26" s="163">
        <v>14809</v>
      </c>
      <c r="I26" s="165">
        <f>IFERROR(H26/G26-1,"-")</f>
        <v>-6.8967685150257751E-2</v>
      </c>
      <c r="J26" s="164">
        <f t="shared" si="16"/>
        <v>0.46088586366775175</v>
      </c>
      <c r="K26" s="162">
        <f t="shared" si="17"/>
        <v>-1097</v>
      </c>
      <c r="L26" s="163">
        <f t="shared" si="18"/>
        <v>4672</v>
      </c>
      <c r="M26" s="164">
        <f t="shared" si="15"/>
        <v>1.4763911015757875E-2</v>
      </c>
    </row>
    <row r="27" spans="1:27" x14ac:dyDescent="0.25">
      <c r="B27" s="157" t="s">
        <v>107</v>
      </c>
      <c r="C27" s="158">
        <v>289633</v>
      </c>
      <c r="D27" s="158">
        <v>298275</v>
      </c>
      <c r="E27" s="158">
        <v>71245</v>
      </c>
      <c r="F27" s="158">
        <v>185060</v>
      </c>
      <c r="G27" s="158">
        <v>249513</v>
      </c>
      <c r="H27" s="158">
        <v>272127</v>
      </c>
      <c r="I27" s="160">
        <f>IFERROR(H27/G27-1,"-")</f>
        <v>9.0632552211708406E-2</v>
      </c>
      <c r="J27" s="159">
        <f t="shared" si="16"/>
        <v>-8.7664068393261241E-2</v>
      </c>
      <c r="K27" s="157">
        <f t="shared" si="17"/>
        <v>22614</v>
      </c>
      <c r="L27" s="158">
        <f t="shared" si="18"/>
        <v>-26148</v>
      </c>
      <c r="M27" s="159">
        <f t="shared" si="15"/>
        <v>0.27129845451989626</v>
      </c>
    </row>
    <row r="28" spans="1:27" x14ac:dyDescent="0.25">
      <c r="B28" s="162" t="s">
        <v>110</v>
      </c>
      <c r="C28" s="163">
        <v>177993</v>
      </c>
      <c r="D28" s="163">
        <v>180912</v>
      </c>
      <c r="E28" s="163">
        <v>37804</v>
      </c>
      <c r="F28" s="163">
        <v>100421</v>
      </c>
      <c r="G28" s="163">
        <v>143657</v>
      </c>
      <c r="H28" s="163">
        <v>163574</v>
      </c>
      <c r="I28" s="165">
        <f t="shared" ref="I28:I35" si="19">IFERROR(H28/G28-1,"-")</f>
        <v>0.13864273930264459</v>
      </c>
      <c r="J28" s="164">
        <f t="shared" si="16"/>
        <v>-9.5836649862916734E-2</v>
      </c>
      <c r="K28" s="162">
        <f t="shared" si="17"/>
        <v>19917</v>
      </c>
      <c r="L28" s="163">
        <f t="shared" si="18"/>
        <v>-17338</v>
      </c>
      <c r="M28" s="164">
        <f t="shared" si="15"/>
        <v>0.16307596599983651</v>
      </c>
    </row>
    <row r="29" spans="1:27" x14ac:dyDescent="0.25">
      <c r="B29" s="162" t="s">
        <v>113</v>
      </c>
      <c r="C29" s="163">
        <v>27235</v>
      </c>
      <c r="D29" s="163">
        <v>24436</v>
      </c>
      <c r="E29" s="163">
        <v>6205</v>
      </c>
      <c r="F29" s="163">
        <v>10588</v>
      </c>
      <c r="G29" s="163">
        <v>11713</v>
      </c>
      <c r="H29" s="163">
        <v>13264</v>
      </c>
      <c r="I29" s="165">
        <f t="shared" si="19"/>
        <v>0.13241697259455298</v>
      </c>
      <c r="J29" s="164">
        <f t="shared" si="16"/>
        <v>-0.45719430348665901</v>
      </c>
      <c r="K29" s="162">
        <f t="shared" si="17"/>
        <v>1551</v>
      </c>
      <c r="L29" s="163">
        <f t="shared" si="18"/>
        <v>-11172</v>
      </c>
      <c r="M29" s="164">
        <f t="shared" si="15"/>
        <v>1.3223615079547063E-2</v>
      </c>
    </row>
    <row r="30" spans="1:27" x14ac:dyDescent="0.25">
      <c r="B30" s="162" t="s">
        <v>116</v>
      </c>
      <c r="C30" s="163">
        <v>4568</v>
      </c>
      <c r="D30" s="163">
        <v>7852</v>
      </c>
      <c r="E30" s="163">
        <v>2700</v>
      </c>
      <c r="F30" s="163">
        <v>8627</v>
      </c>
      <c r="G30" s="163">
        <v>15488</v>
      </c>
      <c r="H30" s="163">
        <v>13632</v>
      </c>
      <c r="I30" s="165">
        <f t="shared" si="19"/>
        <v>-0.1198347107438017</v>
      </c>
      <c r="J30" s="164">
        <f t="shared" si="16"/>
        <v>0.73611818644931226</v>
      </c>
      <c r="K30" s="162">
        <f t="shared" si="17"/>
        <v>-1856</v>
      </c>
      <c r="L30" s="163">
        <f t="shared" si="18"/>
        <v>5780</v>
      </c>
      <c r="M30" s="164">
        <f t="shared" si="15"/>
        <v>1.3590494629401807E-2</v>
      </c>
    </row>
    <row r="31" spans="1:27" x14ac:dyDescent="0.25">
      <c r="B31" s="162" t="s">
        <v>123</v>
      </c>
      <c r="C31" s="163">
        <v>10296</v>
      </c>
      <c r="D31" s="163">
        <v>11696</v>
      </c>
      <c r="E31" s="163">
        <v>2616</v>
      </c>
      <c r="F31" s="163">
        <v>10032</v>
      </c>
      <c r="G31" s="163">
        <v>11229</v>
      </c>
      <c r="H31" s="163">
        <v>8871</v>
      </c>
      <c r="I31" s="165">
        <f t="shared" si="19"/>
        <v>-0.20999198503873895</v>
      </c>
      <c r="J31" s="164">
        <f t="shared" si="16"/>
        <v>-0.24153556771545825</v>
      </c>
      <c r="K31" s="162">
        <f t="shared" si="17"/>
        <v>-2358</v>
      </c>
      <c r="L31" s="163">
        <f t="shared" si="18"/>
        <v>-2825</v>
      </c>
      <c r="M31" s="164">
        <f t="shared" si="15"/>
        <v>8.8439904531560608E-3</v>
      </c>
    </row>
    <row r="32" spans="1:27" x14ac:dyDescent="0.25">
      <c r="B32" s="162" t="s">
        <v>119</v>
      </c>
      <c r="C32" s="163">
        <v>3710</v>
      </c>
      <c r="D32" s="163">
        <v>4066</v>
      </c>
      <c r="E32" s="163">
        <v>1883</v>
      </c>
      <c r="F32" s="163">
        <v>3993</v>
      </c>
      <c r="G32" s="163">
        <v>4351</v>
      </c>
      <c r="H32" s="163">
        <v>4237</v>
      </c>
      <c r="I32" s="165">
        <f t="shared" si="19"/>
        <v>-2.6200873362445365E-2</v>
      </c>
      <c r="J32" s="164">
        <f t="shared" si="16"/>
        <v>4.20560747663552E-2</v>
      </c>
      <c r="K32" s="162">
        <f t="shared" si="17"/>
        <v>-114</v>
      </c>
      <c r="L32" s="163">
        <f t="shared" si="18"/>
        <v>171</v>
      </c>
      <c r="M32" s="164">
        <f t="shared" si="15"/>
        <v>4.2240995998221436E-3</v>
      </c>
    </row>
    <row r="33" spans="2:13" x14ac:dyDescent="0.25">
      <c r="B33" s="162" t="s">
        <v>128</v>
      </c>
      <c r="C33" s="163">
        <v>2794</v>
      </c>
      <c r="D33" s="163">
        <v>3642</v>
      </c>
      <c r="E33" s="163">
        <v>1995</v>
      </c>
      <c r="F33" s="163">
        <v>1916</v>
      </c>
      <c r="G33" s="163">
        <v>2732</v>
      </c>
      <c r="H33" s="163">
        <v>2220</v>
      </c>
      <c r="I33" s="165">
        <f t="shared" si="19"/>
        <v>-0.18740849194729137</v>
      </c>
      <c r="J33" s="164">
        <f t="shared" si="16"/>
        <v>-0.39044481054365732</v>
      </c>
      <c r="K33" s="162">
        <f t="shared" si="17"/>
        <v>-512</v>
      </c>
      <c r="L33" s="163">
        <f t="shared" si="18"/>
        <v>-1422</v>
      </c>
      <c r="M33" s="164">
        <f t="shared" si="15"/>
        <v>2.2132407627106815E-3</v>
      </c>
    </row>
    <row r="34" spans="2:13" x14ac:dyDescent="0.25">
      <c r="B34" s="162" t="s">
        <v>131</v>
      </c>
      <c r="C34" s="163">
        <v>4290</v>
      </c>
      <c r="D34" s="163">
        <v>4453</v>
      </c>
      <c r="E34" s="163">
        <v>1716</v>
      </c>
      <c r="F34" s="163">
        <v>1145</v>
      </c>
      <c r="G34" s="163">
        <v>2224</v>
      </c>
      <c r="H34" s="163">
        <v>2374</v>
      </c>
      <c r="I34" s="165">
        <f t="shared" si="19"/>
        <v>6.744604316546754E-2</v>
      </c>
      <c r="J34" s="164">
        <f t="shared" si="16"/>
        <v>-0.46687626319335285</v>
      </c>
      <c r="K34" s="162">
        <f t="shared" si="17"/>
        <v>150</v>
      </c>
      <c r="L34" s="163">
        <f t="shared" si="18"/>
        <v>-2079</v>
      </c>
      <c r="M34" s="164">
        <f t="shared" si="15"/>
        <v>2.3667718786825036E-3</v>
      </c>
    </row>
    <row r="35" spans="2:13" x14ac:dyDescent="0.25">
      <c r="B35" s="168" t="s">
        <v>145</v>
      </c>
      <c r="C35" s="169">
        <f t="shared" ref="C35:H35" si="20">C27-SUM(C28:C34)</f>
        <v>58747</v>
      </c>
      <c r="D35" s="169">
        <f t="shared" si="20"/>
        <v>61218</v>
      </c>
      <c r="E35" s="169">
        <f t="shared" si="20"/>
        <v>16326</v>
      </c>
      <c r="F35" s="169">
        <f t="shared" si="20"/>
        <v>48338</v>
      </c>
      <c r="G35" s="169">
        <f t="shared" si="20"/>
        <v>58119</v>
      </c>
      <c r="H35" s="169">
        <f t="shared" si="20"/>
        <v>63955</v>
      </c>
      <c r="I35" s="171">
        <f t="shared" si="19"/>
        <v>0.1004146664601937</v>
      </c>
      <c r="J35" s="170">
        <f t="shared" si="16"/>
        <v>4.4709072495017876E-2</v>
      </c>
      <c r="K35" s="168">
        <f>H35-G35</f>
        <v>5836</v>
      </c>
      <c r="L35" s="169">
        <f t="shared" si="18"/>
        <v>2737</v>
      </c>
      <c r="M35" s="170">
        <f t="shared" si="15"/>
        <v>6.3760276116739484E-2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513445</v>
      </c>
      <c r="D37" s="176">
        <f t="shared" ref="D37:H37" si="21">D38+D41</f>
        <v>480222</v>
      </c>
      <c r="E37" s="176">
        <f t="shared" si="21"/>
        <v>140135</v>
      </c>
      <c r="F37" s="176">
        <f t="shared" si="21"/>
        <v>409026</v>
      </c>
      <c r="G37" s="176">
        <f t="shared" si="21"/>
        <v>422543</v>
      </c>
      <c r="H37" s="176">
        <f t="shared" si="21"/>
        <v>439267</v>
      </c>
      <c r="I37" s="177">
        <f>IFERROR(H37/G37-1,"-")</f>
        <v>3.9579403752990849E-2</v>
      </c>
      <c r="J37" s="177">
        <f>IFERROR(H37/D37-1,"-")</f>
        <v>-8.5283473060376203E-2</v>
      </c>
      <c r="K37" s="176">
        <f>H37-G37</f>
        <v>16724</v>
      </c>
      <c r="L37" s="176">
        <f>H37-D37</f>
        <v>-40955</v>
      </c>
      <c r="M37" s="177">
        <f t="shared" ref="M37:M49" si="22">H37/H$9</f>
        <v>0.43792956311424908</v>
      </c>
    </row>
    <row r="38" spans="2:13" x14ac:dyDescent="0.25">
      <c r="B38" s="157" t="s">
        <v>97</v>
      </c>
      <c r="C38" s="158">
        <v>49732</v>
      </c>
      <c r="D38" s="158">
        <v>42098</v>
      </c>
      <c r="E38" s="158">
        <v>21721</v>
      </c>
      <c r="F38" s="158">
        <v>37415</v>
      </c>
      <c r="G38" s="158">
        <v>34012</v>
      </c>
      <c r="H38" s="158">
        <v>29879</v>
      </c>
      <c r="I38" s="160">
        <f>IFERROR(H38/G38-1,"-")</f>
        <v>-0.12151593555215812</v>
      </c>
      <c r="J38" s="159">
        <f t="shared" ref="J38:J49" si="23">IFERROR(H38/D38-1,"-")</f>
        <v>-0.2902513183524158</v>
      </c>
      <c r="K38" s="157">
        <f t="shared" ref="K38:K48" si="24">H38-G38</f>
        <v>-4133</v>
      </c>
      <c r="L38" s="158">
        <f t="shared" ref="L38:L49" si="25">H38-D38</f>
        <v>-12219</v>
      </c>
      <c r="M38" s="159">
        <f t="shared" si="22"/>
        <v>2.9788027364429034E-2</v>
      </c>
    </row>
    <row r="39" spans="2:13" x14ac:dyDescent="0.25">
      <c r="B39" s="162" t="s">
        <v>103</v>
      </c>
      <c r="C39" s="163">
        <v>27811</v>
      </c>
      <c r="D39" s="163">
        <v>29605</v>
      </c>
      <c r="E39" s="163">
        <v>17094</v>
      </c>
      <c r="F39" s="163">
        <v>27660</v>
      </c>
      <c r="G39" s="163">
        <v>20787</v>
      </c>
      <c r="H39" s="163">
        <v>16933</v>
      </c>
      <c r="I39" s="165">
        <f>IFERROR(H39/G39-1,"-")</f>
        <v>-0.18540433925049304</v>
      </c>
      <c r="J39" s="164">
        <f t="shared" si="23"/>
        <v>-0.42803580476270897</v>
      </c>
      <c r="K39" s="162">
        <f t="shared" si="24"/>
        <v>-3854</v>
      </c>
      <c r="L39" s="163">
        <f t="shared" si="25"/>
        <v>-12672</v>
      </c>
      <c r="M39" s="164">
        <f t="shared" si="22"/>
        <v>1.6881444069810798E-2</v>
      </c>
    </row>
    <row r="40" spans="2:13" x14ac:dyDescent="0.25">
      <c r="B40" s="162" t="s">
        <v>100</v>
      </c>
      <c r="C40" s="163">
        <v>21921</v>
      </c>
      <c r="D40" s="163">
        <v>12493</v>
      </c>
      <c r="E40" s="163">
        <v>4627</v>
      </c>
      <c r="F40" s="163">
        <v>9755</v>
      </c>
      <c r="G40" s="163">
        <v>13225</v>
      </c>
      <c r="H40" s="163">
        <v>12946</v>
      </c>
      <c r="I40" s="165">
        <f>IFERROR(H40/G40-1,"-")</f>
        <v>-2.1096408317580306E-2</v>
      </c>
      <c r="J40" s="164">
        <f t="shared" si="23"/>
        <v>3.6260305771231849E-2</v>
      </c>
      <c r="K40" s="162">
        <f t="shared" si="24"/>
        <v>-279</v>
      </c>
      <c r="L40" s="163">
        <f t="shared" si="25"/>
        <v>453</v>
      </c>
      <c r="M40" s="164">
        <f t="shared" si="22"/>
        <v>1.2906583294618235E-2</v>
      </c>
    </row>
    <row r="41" spans="2:13" x14ac:dyDescent="0.25">
      <c r="B41" s="157" t="s">
        <v>107</v>
      </c>
      <c r="C41" s="158">
        <v>463713</v>
      </c>
      <c r="D41" s="158">
        <v>438124</v>
      </c>
      <c r="E41" s="158">
        <v>118414</v>
      </c>
      <c r="F41" s="158">
        <v>371611</v>
      </c>
      <c r="G41" s="158">
        <v>388531</v>
      </c>
      <c r="H41" s="158">
        <v>409388</v>
      </c>
      <c r="I41" s="160">
        <f>IFERROR(H41/G41-1,"-")</f>
        <v>5.3681688205059475E-2</v>
      </c>
      <c r="J41" s="159">
        <f t="shared" si="23"/>
        <v>-6.5588737435063993E-2</v>
      </c>
      <c r="K41" s="157">
        <f t="shared" si="24"/>
        <v>20857</v>
      </c>
      <c r="L41" s="158">
        <f t="shared" si="25"/>
        <v>-28736</v>
      </c>
      <c r="M41" s="159">
        <f t="shared" si="22"/>
        <v>0.40814153574982004</v>
      </c>
    </row>
    <row r="42" spans="2:13" x14ac:dyDescent="0.25">
      <c r="B42" s="162" t="s">
        <v>110</v>
      </c>
      <c r="C42" s="163">
        <v>256232</v>
      </c>
      <c r="D42" s="163">
        <v>254079</v>
      </c>
      <c r="E42" s="163">
        <v>47514</v>
      </c>
      <c r="F42" s="163">
        <v>198252</v>
      </c>
      <c r="G42" s="163">
        <v>220036</v>
      </c>
      <c r="H42" s="163">
        <v>232788</v>
      </c>
      <c r="I42" s="165">
        <f t="shared" ref="I42:I49" si="26">IFERROR(H42/G42-1,"-")</f>
        <v>5.7954152956788851E-2</v>
      </c>
      <c r="J42" s="164">
        <f t="shared" si="23"/>
        <v>-8.379677187016632E-2</v>
      </c>
      <c r="K42" s="162">
        <f t="shared" si="24"/>
        <v>12752</v>
      </c>
      <c r="L42" s="163">
        <f t="shared" si="25"/>
        <v>-21291</v>
      </c>
      <c r="M42" s="164">
        <f t="shared" si="22"/>
        <v>0.23207923003148384</v>
      </c>
    </row>
    <row r="43" spans="2:13" x14ac:dyDescent="0.25">
      <c r="B43" s="162" t="s">
        <v>113</v>
      </c>
      <c r="C43" s="163">
        <v>17812</v>
      </c>
      <c r="D43" s="163">
        <v>11704</v>
      </c>
      <c r="E43" s="163">
        <v>3928</v>
      </c>
      <c r="F43" s="163">
        <v>8802</v>
      </c>
      <c r="G43" s="163">
        <v>9005</v>
      </c>
      <c r="H43" s="163">
        <v>9946</v>
      </c>
      <c r="I43" s="165">
        <f t="shared" si="26"/>
        <v>0.10449750138811775</v>
      </c>
      <c r="J43" s="164">
        <f t="shared" si="23"/>
        <v>-0.1502050580997949</v>
      </c>
      <c r="K43" s="162">
        <f t="shared" si="24"/>
        <v>941</v>
      </c>
      <c r="L43" s="163">
        <f t="shared" si="25"/>
        <v>-1758</v>
      </c>
      <c r="M43" s="164">
        <f t="shared" si="22"/>
        <v>9.9157173990632608E-3</v>
      </c>
    </row>
    <row r="44" spans="2:13" x14ac:dyDescent="0.25">
      <c r="B44" s="162" t="s">
        <v>116</v>
      </c>
      <c r="C44" s="163">
        <v>7733</v>
      </c>
      <c r="D44" s="163">
        <v>6686</v>
      </c>
      <c r="E44" s="163">
        <v>3014</v>
      </c>
      <c r="F44" s="163">
        <v>8019</v>
      </c>
      <c r="G44" s="163">
        <v>7889</v>
      </c>
      <c r="H44" s="163">
        <v>8088</v>
      </c>
      <c r="I44" s="165">
        <f t="shared" si="26"/>
        <v>2.5224996831030522E-2</v>
      </c>
      <c r="J44" s="164">
        <f t="shared" si="23"/>
        <v>0.20969189350882433</v>
      </c>
      <c r="K44" s="162">
        <f t="shared" si="24"/>
        <v>199</v>
      </c>
      <c r="L44" s="163">
        <f t="shared" si="25"/>
        <v>1402</v>
      </c>
      <c r="M44" s="164">
        <f t="shared" si="22"/>
        <v>8.0633744544162129E-3</v>
      </c>
    </row>
    <row r="45" spans="2:13" x14ac:dyDescent="0.25">
      <c r="B45" s="162" t="s">
        <v>123</v>
      </c>
      <c r="C45" s="163">
        <v>24066</v>
      </c>
      <c r="D45" s="163">
        <v>23124</v>
      </c>
      <c r="E45" s="163">
        <v>6236</v>
      </c>
      <c r="F45" s="163">
        <v>23160</v>
      </c>
      <c r="G45" s="163">
        <v>21824</v>
      </c>
      <c r="H45" s="163">
        <v>22232</v>
      </c>
      <c r="I45" s="165">
        <f t="shared" si="26"/>
        <v>1.8695014662756693E-2</v>
      </c>
      <c r="J45" s="164">
        <f t="shared" si="23"/>
        <v>-3.8574641065559634E-2</v>
      </c>
      <c r="K45" s="162">
        <f t="shared" si="24"/>
        <v>408</v>
      </c>
      <c r="L45" s="163">
        <f t="shared" si="25"/>
        <v>-892</v>
      </c>
      <c r="M45" s="164">
        <f t="shared" si="22"/>
        <v>2.2164310196659404E-2</v>
      </c>
    </row>
    <row r="46" spans="2:13" x14ac:dyDescent="0.25">
      <c r="B46" s="162" t="s">
        <v>119</v>
      </c>
      <c r="C46" s="163">
        <v>7507</v>
      </c>
      <c r="D46" s="163">
        <v>6044</v>
      </c>
      <c r="E46" s="163">
        <v>2573</v>
      </c>
      <c r="F46" s="163">
        <v>6301</v>
      </c>
      <c r="G46" s="163">
        <v>6642</v>
      </c>
      <c r="H46" s="163">
        <v>7196</v>
      </c>
      <c r="I46" s="165">
        <f t="shared" si="26"/>
        <v>8.3408611863896365E-2</v>
      </c>
      <c r="J46" s="164">
        <f t="shared" si="23"/>
        <v>0.1906022501654534</v>
      </c>
      <c r="K46" s="162">
        <f t="shared" si="24"/>
        <v>554</v>
      </c>
      <c r="L46" s="163">
        <f t="shared" si="25"/>
        <v>1152</v>
      </c>
      <c r="M46" s="164">
        <f t="shared" si="22"/>
        <v>7.1740903281378669E-3</v>
      </c>
    </row>
    <row r="47" spans="2:13" x14ac:dyDescent="0.25">
      <c r="B47" s="162" t="s">
        <v>128</v>
      </c>
      <c r="C47" s="163">
        <v>13358</v>
      </c>
      <c r="D47" s="163">
        <v>14318</v>
      </c>
      <c r="E47" s="163">
        <v>6298</v>
      </c>
      <c r="F47" s="163">
        <v>10092</v>
      </c>
      <c r="G47" s="163">
        <v>10634</v>
      </c>
      <c r="H47" s="163">
        <v>9878</v>
      </c>
      <c r="I47" s="165">
        <f t="shared" si="26"/>
        <v>-7.1092721459469654E-2</v>
      </c>
      <c r="J47" s="164">
        <f t="shared" si="23"/>
        <v>-0.31009917586255065</v>
      </c>
      <c r="K47" s="162">
        <f t="shared" si="24"/>
        <v>-756</v>
      </c>
      <c r="L47" s="163">
        <f t="shared" si="25"/>
        <v>-4440</v>
      </c>
      <c r="M47" s="164">
        <f t="shared" si="22"/>
        <v>9.8479244387640139E-3</v>
      </c>
    </row>
    <row r="48" spans="2:13" x14ac:dyDescent="0.25">
      <c r="B48" s="162" t="s">
        <v>131</v>
      </c>
      <c r="C48" s="163">
        <v>25151</v>
      </c>
      <c r="D48" s="163">
        <v>21342</v>
      </c>
      <c r="E48" s="163">
        <v>10937</v>
      </c>
      <c r="F48" s="163">
        <v>9292</v>
      </c>
      <c r="G48" s="163">
        <v>10637</v>
      </c>
      <c r="H48" s="163">
        <v>11100</v>
      </c>
      <c r="I48" s="165">
        <f t="shared" si="26"/>
        <v>4.3527310331860525E-2</v>
      </c>
      <c r="J48" s="164">
        <f t="shared" si="23"/>
        <v>-0.47989879111610911</v>
      </c>
      <c r="K48" s="162">
        <f t="shared" si="24"/>
        <v>463</v>
      </c>
      <c r="L48" s="163">
        <f t="shared" si="25"/>
        <v>-10242</v>
      </c>
      <c r="M48" s="164">
        <f t="shared" si="22"/>
        <v>1.1066203813553407E-2</v>
      </c>
    </row>
    <row r="49" spans="2:13" x14ac:dyDescent="0.25">
      <c r="B49" s="168" t="s">
        <v>145</v>
      </c>
      <c r="C49" s="169">
        <f t="shared" ref="C49:H49" si="27">C41-SUM(C42:C48)</f>
        <v>111854</v>
      </c>
      <c r="D49" s="169">
        <f t="shared" si="27"/>
        <v>100827</v>
      </c>
      <c r="E49" s="169">
        <f t="shared" si="27"/>
        <v>37914</v>
      </c>
      <c r="F49" s="169">
        <f t="shared" si="27"/>
        <v>107693</v>
      </c>
      <c r="G49" s="169">
        <f t="shared" si="27"/>
        <v>101864</v>
      </c>
      <c r="H49" s="169">
        <f t="shared" si="27"/>
        <v>108160</v>
      </c>
      <c r="I49" s="171">
        <f t="shared" si="26"/>
        <v>6.1807900730385557E-2</v>
      </c>
      <c r="J49" s="170">
        <f t="shared" si="23"/>
        <v>7.2728535015422535E-2</v>
      </c>
      <c r="K49" s="168">
        <f>H49-G49</f>
        <v>6296</v>
      </c>
      <c r="L49" s="169">
        <f t="shared" si="25"/>
        <v>7333</v>
      </c>
      <c r="M49" s="170">
        <f t="shared" si="22"/>
        <v>0.10783068508774203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4832</v>
      </c>
      <c r="D51" s="176">
        <f t="shared" ref="D51:H51" si="28">IFERROR(D52+D55,"nd")</f>
        <v>5071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-5071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1271</v>
      </c>
      <c r="D52" s="158">
        <v>1726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-1726</v>
      </c>
      <c r="M52" s="159">
        <f t="shared" si="29"/>
        <v>0</v>
      </c>
    </row>
    <row r="53" spans="2:13" x14ac:dyDescent="0.25">
      <c r="B53" s="162" t="s">
        <v>103</v>
      </c>
      <c r="C53" s="163">
        <v>1005</v>
      </c>
      <c r="D53" s="163">
        <v>1027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-1027</v>
      </c>
      <c r="M53" s="164">
        <f t="shared" si="29"/>
        <v>0</v>
      </c>
    </row>
    <row r="54" spans="2:13" x14ac:dyDescent="0.25">
      <c r="B54" s="162" t="s">
        <v>100</v>
      </c>
      <c r="C54" s="163">
        <v>266</v>
      </c>
      <c r="D54" s="163">
        <v>699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-699</v>
      </c>
      <c r="M54" s="164">
        <f t="shared" si="29"/>
        <v>0</v>
      </c>
    </row>
    <row r="55" spans="2:13" x14ac:dyDescent="0.25">
      <c r="B55" s="157" t="s">
        <v>107</v>
      </c>
      <c r="C55" s="158">
        <v>3561</v>
      </c>
      <c r="D55" s="158">
        <v>3345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-3345</v>
      </c>
      <c r="M55" s="159">
        <f t="shared" si="29"/>
        <v>0</v>
      </c>
    </row>
    <row r="56" spans="2:13" x14ac:dyDescent="0.25">
      <c r="B56" s="162" t="s">
        <v>110</v>
      </c>
      <c r="C56" s="163">
        <v>1200</v>
      </c>
      <c r="D56" s="163">
        <v>1356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-1356</v>
      </c>
      <c r="M56" s="164">
        <f t="shared" si="29"/>
        <v>0</v>
      </c>
    </row>
    <row r="57" spans="2:13" x14ac:dyDescent="0.25">
      <c r="B57" s="162" t="s">
        <v>113</v>
      </c>
      <c r="C57" s="163">
        <v>900</v>
      </c>
      <c r="D57" s="163">
        <v>499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-499</v>
      </c>
      <c r="M57" s="164">
        <f t="shared" si="29"/>
        <v>0</v>
      </c>
    </row>
    <row r="58" spans="2:13" x14ac:dyDescent="0.25">
      <c r="B58" s="162" t="s">
        <v>116</v>
      </c>
      <c r="C58" s="163">
        <v>74</v>
      </c>
      <c r="D58" s="163">
        <v>197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-197</v>
      </c>
      <c r="M58" s="164">
        <f t="shared" si="29"/>
        <v>0</v>
      </c>
    </row>
    <row r="59" spans="2:13" x14ac:dyDescent="0.25">
      <c r="B59" s="162" t="s">
        <v>123</v>
      </c>
      <c r="C59" s="163">
        <v>119</v>
      </c>
      <c r="D59" s="163">
        <v>163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-163</v>
      </c>
      <c r="M59" s="164">
        <f t="shared" si="29"/>
        <v>0</v>
      </c>
    </row>
    <row r="60" spans="2:13" x14ac:dyDescent="0.25">
      <c r="B60" s="162" t="s">
        <v>119</v>
      </c>
      <c r="C60" s="163">
        <v>24</v>
      </c>
      <c r="D60" s="163">
        <v>38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-38</v>
      </c>
      <c r="M60" s="164">
        <f t="shared" si="29"/>
        <v>0</v>
      </c>
    </row>
    <row r="61" spans="2:13" x14ac:dyDescent="0.25">
      <c r="B61" s="162" t="s">
        <v>128</v>
      </c>
      <c r="C61" s="163">
        <v>27</v>
      </c>
      <c r="D61" s="163">
        <v>46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-46</v>
      </c>
      <c r="M61" s="164">
        <f t="shared" si="29"/>
        <v>0</v>
      </c>
    </row>
    <row r="62" spans="2:13" x14ac:dyDescent="0.25">
      <c r="B62" s="162" t="s">
        <v>131</v>
      </c>
      <c r="C62" s="163">
        <v>55</v>
      </c>
      <c r="D62" s="163">
        <v>84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-84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1162</v>
      </c>
      <c r="D63" s="169">
        <f t="shared" ref="D63:H63" si="34">IFERROR(D55-SUM(D56:D62),"nd")</f>
        <v>962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-962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324</v>
      </c>
      <c r="D66" s="158" t="s">
        <v>324</v>
      </c>
      <c r="E66" s="158" t="s">
        <v>324</v>
      </c>
      <c r="F66" s="158" t="s">
        <v>324</v>
      </c>
      <c r="G66" s="158" t="s">
        <v>324</v>
      </c>
      <c r="H66" s="158" t="s">
        <v>324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324</v>
      </c>
      <c r="D67" s="163" t="s">
        <v>324</v>
      </c>
      <c r="E67" s="163" t="s">
        <v>324</v>
      </c>
      <c r="F67" s="163" t="s">
        <v>324</v>
      </c>
      <c r="G67" s="163" t="s">
        <v>324</v>
      </c>
      <c r="H67" s="163" t="s">
        <v>324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324</v>
      </c>
      <c r="D68" s="163" t="s">
        <v>324</v>
      </c>
      <c r="E68" s="163" t="s">
        <v>324</v>
      </c>
      <c r="F68" s="163" t="s">
        <v>324</v>
      </c>
      <c r="G68" s="163" t="s">
        <v>324</v>
      </c>
      <c r="H68" s="163" t="s">
        <v>324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324</v>
      </c>
      <c r="D69" s="158" t="s">
        <v>324</v>
      </c>
      <c r="E69" s="158" t="s">
        <v>324</v>
      </c>
      <c r="F69" s="158" t="s">
        <v>324</v>
      </c>
      <c r="G69" s="158" t="s">
        <v>324</v>
      </c>
      <c r="H69" s="158" t="s">
        <v>324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324</v>
      </c>
      <c r="D70" s="163" t="s">
        <v>324</v>
      </c>
      <c r="E70" s="163" t="s">
        <v>324</v>
      </c>
      <c r="F70" s="163" t="s">
        <v>324</v>
      </c>
      <c r="G70" s="163" t="s">
        <v>324</v>
      </c>
      <c r="H70" s="163" t="s">
        <v>324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324</v>
      </c>
      <c r="D71" s="163" t="s">
        <v>324</v>
      </c>
      <c r="E71" s="163" t="s">
        <v>324</v>
      </c>
      <c r="F71" s="163" t="s">
        <v>324</v>
      </c>
      <c r="G71" s="163" t="s">
        <v>324</v>
      </c>
      <c r="H71" s="163" t="s">
        <v>324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324</v>
      </c>
      <c r="D72" s="163" t="s">
        <v>324</v>
      </c>
      <c r="E72" s="163" t="s">
        <v>324</v>
      </c>
      <c r="F72" s="163" t="s">
        <v>324</v>
      </c>
      <c r="G72" s="163" t="s">
        <v>324</v>
      </c>
      <c r="H72" s="163" t="s">
        <v>324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324</v>
      </c>
      <c r="D73" s="163" t="s">
        <v>324</v>
      </c>
      <c r="E73" s="163" t="s">
        <v>324</v>
      </c>
      <c r="F73" s="163" t="s">
        <v>324</v>
      </c>
      <c r="G73" s="163" t="s">
        <v>324</v>
      </c>
      <c r="H73" s="163" t="s">
        <v>324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324</v>
      </c>
      <c r="D74" s="163" t="s">
        <v>324</v>
      </c>
      <c r="E74" s="163" t="s">
        <v>324</v>
      </c>
      <c r="F74" s="163" t="s">
        <v>324</v>
      </c>
      <c r="G74" s="163" t="s">
        <v>324</v>
      </c>
      <c r="H74" s="163" t="s">
        <v>324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324</v>
      </c>
      <c r="D75" s="163" t="s">
        <v>324</v>
      </c>
      <c r="E75" s="163" t="s">
        <v>324</v>
      </c>
      <c r="F75" s="163" t="s">
        <v>324</v>
      </c>
      <c r="G75" s="163" t="s">
        <v>324</v>
      </c>
      <c r="H75" s="163" t="s">
        <v>324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324</v>
      </c>
      <c r="D76" s="163" t="s">
        <v>324</v>
      </c>
      <c r="E76" s="163" t="s">
        <v>324</v>
      </c>
      <c r="F76" s="163" t="s">
        <v>324</v>
      </c>
      <c r="G76" s="163" t="s">
        <v>324</v>
      </c>
      <c r="H76" s="163" t="s">
        <v>324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147521</v>
      </c>
      <c r="D79" s="176">
        <f t="shared" ref="D79:H79" si="42">IFERROR(D80+D83,"nd")</f>
        <v>134325</v>
      </c>
      <c r="E79" s="176">
        <f t="shared" si="42"/>
        <v>37921</v>
      </c>
      <c r="F79" s="176">
        <f t="shared" si="42"/>
        <v>112935</v>
      </c>
      <c r="G79" s="176">
        <f t="shared" si="42"/>
        <v>123146</v>
      </c>
      <c r="H79" s="176">
        <f t="shared" si="42"/>
        <v>149424</v>
      </c>
      <c r="I79" s="177">
        <f>IFERROR(H79/G79-1,"-")</f>
        <v>0.21338898543192641</v>
      </c>
      <c r="J79" s="177">
        <f>IFERROR(H79/D79-1,"-")</f>
        <v>0.11240647682858729</v>
      </c>
      <c r="K79" s="176">
        <f>IFERROR(H79-G79,"-")</f>
        <v>26278</v>
      </c>
      <c r="L79" s="176">
        <f>IFERROR(H79-D79,"-")</f>
        <v>15099</v>
      </c>
      <c r="M79" s="177">
        <f>IFERROR(H79/H$9,"-")</f>
        <v>0.1489690485258022</v>
      </c>
    </row>
    <row r="80" spans="2:13" x14ac:dyDescent="0.25">
      <c r="B80" s="157" t="s">
        <v>97</v>
      </c>
      <c r="C80" s="158">
        <v>70228</v>
      </c>
      <c r="D80" s="158">
        <v>63392</v>
      </c>
      <c r="E80" s="158">
        <v>14468</v>
      </c>
      <c r="F80" s="158">
        <v>56214</v>
      </c>
      <c r="G80" s="158">
        <v>57185</v>
      </c>
      <c r="H80" s="158">
        <v>75127</v>
      </c>
      <c r="I80" s="160">
        <f>IFERROR(H80/G80-1,"-")</f>
        <v>0.31375360671504771</v>
      </c>
      <c r="J80" s="159">
        <f t="shared" ref="J80:J91" si="43">IFERROR(H80/D80-1,"-")</f>
        <v>0.18511799596163558</v>
      </c>
      <c r="K80" s="178">
        <f t="shared" ref="K80:K91" si="44">IFERROR(H80-G80,"-")</f>
        <v>17942</v>
      </c>
      <c r="L80" s="158">
        <f t="shared" ref="L80:L91" si="45">IFERROR(H80-D80,"-")</f>
        <v>11735</v>
      </c>
      <c r="M80" s="159">
        <f t="shared" ref="M80:M91" si="46">IFERROR(H80/H$9,"-")</f>
        <v>7.4898260711786208E-2</v>
      </c>
    </row>
    <row r="81" spans="2:13" x14ac:dyDescent="0.25">
      <c r="B81" s="162" t="s">
        <v>103</v>
      </c>
      <c r="C81" s="163">
        <v>23537</v>
      </c>
      <c r="D81" s="163">
        <v>19817</v>
      </c>
      <c r="E81" s="163">
        <v>5002</v>
      </c>
      <c r="F81" s="163">
        <v>27935</v>
      </c>
      <c r="G81" s="163">
        <v>29457</v>
      </c>
      <c r="H81" s="163">
        <v>30608</v>
      </c>
      <c r="I81" s="165">
        <f>IFERROR(H81/G81-1,"-")</f>
        <v>3.907390433513247E-2</v>
      </c>
      <c r="J81" s="164">
        <f t="shared" si="43"/>
        <v>0.54453247211989697</v>
      </c>
      <c r="K81" s="179">
        <f t="shared" si="44"/>
        <v>1151</v>
      </c>
      <c r="L81" s="163">
        <f t="shared" si="45"/>
        <v>10791</v>
      </c>
      <c r="M81" s="164">
        <f t="shared" si="46"/>
        <v>3.0514807777048892E-2</v>
      </c>
    </row>
    <row r="82" spans="2:13" x14ac:dyDescent="0.25">
      <c r="B82" s="162" t="s">
        <v>100</v>
      </c>
      <c r="C82" s="163">
        <v>46691</v>
      </c>
      <c r="D82" s="163">
        <v>43575</v>
      </c>
      <c r="E82" s="163">
        <v>9466</v>
      </c>
      <c r="F82" s="163">
        <v>28279</v>
      </c>
      <c r="G82" s="163">
        <v>27728</v>
      </c>
      <c r="H82" s="163">
        <v>44519</v>
      </c>
      <c r="I82" s="165">
        <f>IFERROR(H82/G82-1,"-")</f>
        <v>0.60556116560877093</v>
      </c>
      <c r="J82" s="164">
        <f t="shared" si="43"/>
        <v>2.1663798049340155E-2</v>
      </c>
      <c r="K82" s="179">
        <f t="shared" si="44"/>
        <v>16791</v>
      </c>
      <c r="L82" s="163">
        <f t="shared" si="45"/>
        <v>944</v>
      </c>
      <c r="M82" s="164">
        <f t="shared" si="46"/>
        <v>4.4383452934737312E-2</v>
      </c>
    </row>
    <row r="83" spans="2:13" x14ac:dyDescent="0.25">
      <c r="B83" s="157" t="s">
        <v>107</v>
      </c>
      <c r="C83" s="158">
        <v>77293</v>
      </c>
      <c r="D83" s="158">
        <v>70933</v>
      </c>
      <c r="E83" s="158">
        <v>23453</v>
      </c>
      <c r="F83" s="158">
        <v>56721</v>
      </c>
      <c r="G83" s="158">
        <v>65961</v>
      </c>
      <c r="H83" s="158">
        <v>74297</v>
      </c>
      <c r="I83" s="160">
        <f>IFERROR(H83/G83-1,"-")</f>
        <v>0.12637770803959913</v>
      </c>
      <c r="J83" s="159">
        <f t="shared" si="43"/>
        <v>4.7425034892081275E-2</v>
      </c>
      <c r="K83" s="178">
        <f t="shared" si="44"/>
        <v>8336</v>
      </c>
      <c r="L83" s="158">
        <f t="shared" si="45"/>
        <v>3364</v>
      </c>
      <c r="M83" s="159">
        <f t="shared" si="46"/>
        <v>7.4070787814015993E-2</v>
      </c>
    </row>
    <row r="84" spans="2:13" x14ac:dyDescent="0.25">
      <c r="B84" s="162" t="s">
        <v>110</v>
      </c>
      <c r="C84" s="163">
        <v>11155</v>
      </c>
      <c r="D84" s="163">
        <v>9770</v>
      </c>
      <c r="E84" s="163">
        <v>2138</v>
      </c>
      <c r="F84" s="163">
        <v>7920</v>
      </c>
      <c r="G84" s="163">
        <v>10037</v>
      </c>
      <c r="H84" s="163">
        <v>12389</v>
      </c>
      <c r="I84" s="165">
        <f t="shared" ref="I84:I91" si="47">IFERROR(H84/G84-1,"-")</f>
        <v>0.23433296801833214</v>
      </c>
      <c r="J84" s="164">
        <f t="shared" si="43"/>
        <v>0.26806550665301954</v>
      </c>
      <c r="K84" s="179">
        <f t="shared" si="44"/>
        <v>2352</v>
      </c>
      <c r="L84" s="163">
        <f t="shared" si="45"/>
        <v>2619</v>
      </c>
      <c r="M84" s="164">
        <f t="shared" si="46"/>
        <v>1.2351279193343528E-2</v>
      </c>
    </row>
    <row r="85" spans="2:13" x14ac:dyDescent="0.25">
      <c r="B85" s="162" t="s">
        <v>113</v>
      </c>
      <c r="C85" s="163">
        <v>21494</v>
      </c>
      <c r="D85" s="163">
        <v>17331</v>
      </c>
      <c r="E85" s="163">
        <v>5311</v>
      </c>
      <c r="F85" s="163">
        <v>12173</v>
      </c>
      <c r="G85" s="163">
        <v>12179</v>
      </c>
      <c r="H85" s="163">
        <v>14664</v>
      </c>
      <c r="I85" s="165">
        <f t="shared" si="47"/>
        <v>0.20403974053698981</v>
      </c>
      <c r="J85" s="164">
        <f t="shared" si="43"/>
        <v>-0.15388610005193004</v>
      </c>
      <c r="K85" s="179">
        <f t="shared" si="44"/>
        <v>2485</v>
      </c>
      <c r="L85" s="163">
        <f t="shared" si="45"/>
        <v>-2667</v>
      </c>
      <c r="M85" s="164">
        <f t="shared" si="46"/>
        <v>1.4619352497472718E-2</v>
      </c>
    </row>
    <row r="86" spans="2:13" x14ac:dyDescent="0.25">
      <c r="B86" s="162" t="s">
        <v>116</v>
      </c>
      <c r="C86" s="163">
        <v>4887</v>
      </c>
      <c r="D86" s="163">
        <v>3843</v>
      </c>
      <c r="E86" s="163">
        <v>1163</v>
      </c>
      <c r="F86" s="163">
        <v>4154</v>
      </c>
      <c r="G86" s="163">
        <v>4180</v>
      </c>
      <c r="H86" s="163">
        <v>5101</v>
      </c>
      <c r="I86" s="165">
        <f t="shared" si="47"/>
        <v>0.22033492822966516</v>
      </c>
      <c r="J86" s="164">
        <f t="shared" si="43"/>
        <v>0.32734842570908151</v>
      </c>
      <c r="K86" s="179">
        <f t="shared" si="44"/>
        <v>921</v>
      </c>
      <c r="L86" s="163">
        <f t="shared" si="45"/>
        <v>1258</v>
      </c>
      <c r="M86" s="164">
        <f t="shared" si="46"/>
        <v>5.085468977741976E-3</v>
      </c>
    </row>
    <row r="87" spans="2:13" x14ac:dyDescent="0.25">
      <c r="B87" s="162" t="s">
        <v>123</v>
      </c>
      <c r="C87" s="163">
        <v>3745</v>
      </c>
      <c r="D87" s="163">
        <v>2806</v>
      </c>
      <c r="E87" s="163">
        <v>391</v>
      </c>
      <c r="F87" s="163">
        <v>4355</v>
      </c>
      <c r="G87" s="163">
        <v>4323</v>
      </c>
      <c r="H87" s="163">
        <v>4948</v>
      </c>
      <c r="I87" s="165">
        <f t="shared" si="47"/>
        <v>0.14457552625491554</v>
      </c>
      <c r="J87" s="164">
        <f t="shared" si="43"/>
        <v>0.76336421952957956</v>
      </c>
      <c r="K87" s="179">
        <f t="shared" si="44"/>
        <v>625</v>
      </c>
      <c r="L87" s="163">
        <f t="shared" si="45"/>
        <v>2142</v>
      </c>
      <c r="M87" s="164">
        <f t="shared" si="46"/>
        <v>4.9329348170686722E-3</v>
      </c>
    </row>
    <row r="88" spans="2:13" x14ac:dyDescent="0.25">
      <c r="B88" s="162" t="s">
        <v>119</v>
      </c>
      <c r="C88" s="163">
        <v>554</v>
      </c>
      <c r="D88" s="163">
        <v>580</v>
      </c>
      <c r="E88" s="163">
        <v>191</v>
      </c>
      <c r="F88" s="163">
        <v>662</v>
      </c>
      <c r="G88" s="163">
        <v>542</v>
      </c>
      <c r="H88" s="163">
        <v>759</v>
      </c>
      <c r="I88" s="165">
        <f t="shared" si="47"/>
        <v>0.40036900369003692</v>
      </c>
      <c r="J88" s="164">
        <f t="shared" si="43"/>
        <v>0.30862068965517242</v>
      </c>
      <c r="K88" s="179">
        <f t="shared" si="44"/>
        <v>217</v>
      </c>
      <c r="L88" s="163">
        <f t="shared" si="45"/>
        <v>179</v>
      </c>
      <c r="M88" s="164">
        <f t="shared" si="46"/>
        <v>7.5668907157540875E-4</v>
      </c>
    </row>
    <row r="89" spans="2:13" x14ac:dyDescent="0.25">
      <c r="B89" s="162" t="s">
        <v>128</v>
      </c>
      <c r="C89" s="163">
        <v>2715</v>
      </c>
      <c r="D89" s="163">
        <v>3476</v>
      </c>
      <c r="E89" s="163">
        <v>1329</v>
      </c>
      <c r="F89" s="163">
        <v>2876</v>
      </c>
      <c r="G89" s="163">
        <v>3502</v>
      </c>
      <c r="H89" s="163">
        <v>2730</v>
      </c>
      <c r="I89" s="165">
        <f t="shared" si="47"/>
        <v>-0.22044545973729301</v>
      </c>
      <c r="J89" s="164">
        <f t="shared" si="43"/>
        <v>-0.21461449942462596</v>
      </c>
      <c r="K89" s="179">
        <f t="shared" si="44"/>
        <v>-772</v>
      </c>
      <c r="L89" s="163">
        <f t="shared" si="45"/>
        <v>-746</v>
      </c>
      <c r="M89" s="164">
        <f t="shared" si="46"/>
        <v>2.7216879649550273E-3</v>
      </c>
    </row>
    <row r="90" spans="2:13" x14ac:dyDescent="0.25">
      <c r="B90" s="162" t="s">
        <v>131</v>
      </c>
      <c r="C90" s="163">
        <v>4200</v>
      </c>
      <c r="D90" s="163">
        <v>4214</v>
      </c>
      <c r="E90" s="163">
        <v>2424</v>
      </c>
      <c r="F90" s="163">
        <v>2290</v>
      </c>
      <c r="G90" s="163">
        <v>3780</v>
      </c>
      <c r="H90" s="163">
        <v>3496</v>
      </c>
      <c r="I90" s="165">
        <f t="shared" si="47"/>
        <v>-7.5132275132275161E-2</v>
      </c>
      <c r="J90" s="164">
        <f t="shared" si="43"/>
        <v>-0.17038443284290461</v>
      </c>
      <c r="K90" s="179">
        <f t="shared" si="44"/>
        <v>-284</v>
      </c>
      <c r="L90" s="163">
        <f t="shared" si="45"/>
        <v>-718</v>
      </c>
      <c r="M90" s="164">
        <f t="shared" si="46"/>
        <v>3.4853557236200644E-3</v>
      </c>
    </row>
    <row r="91" spans="2:13" x14ac:dyDescent="0.25">
      <c r="B91" s="168" t="s">
        <v>145</v>
      </c>
      <c r="C91" s="169">
        <f>IFERROR(C83-SUM(C84:C90),"nd")</f>
        <v>28543</v>
      </c>
      <c r="D91" s="169">
        <f t="shared" ref="D91:H91" si="48">IFERROR(D83-SUM(D84:D90),"nd")</f>
        <v>28913</v>
      </c>
      <c r="E91" s="169">
        <f t="shared" si="48"/>
        <v>10506</v>
      </c>
      <c r="F91" s="169">
        <f t="shared" si="48"/>
        <v>22291</v>
      </c>
      <c r="G91" s="169">
        <f t="shared" si="48"/>
        <v>27418</v>
      </c>
      <c r="H91" s="169">
        <f t="shared" si="48"/>
        <v>30210</v>
      </c>
      <c r="I91" s="171">
        <f t="shared" si="47"/>
        <v>0.10183091399810351</v>
      </c>
      <c r="J91" s="170">
        <f t="shared" si="43"/>
        <v>4.4858714073254147E-2</v>
      </c>
      <c r="K91" s="180">
        <f t="shared" si="44"/>
        <v>2792</v>
      </c>
      <c r="L91" s="169">
        <f t="shared" si="45"/>
        <v>1297</v>
      </c>
      <c r="M91" s="170">
        <f t="shared" si="46"/>
        <v>3.0118019568238598E-2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324</v>
      </c>
      <c r="D94" s="158" t="s">
        <v>324</v>
      </c>
      <c r="E94" s="158" t="s">
        <v>324</v>
      </c>
      <c r="F94" s="158" t="s">
        <v>324</v>
      </c>
      <c r="G94" s="158" t="s">
        <v>324</v>
      </c>
      <c r="H94" s="158" t="s">
        <v>324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324</v>
      </c>
      <c r="D95" s="163" t="s">
        <v>324</v>
      </c>
      <c r="E95" s="163" t="s">
        <v>324</v>
      </c>
      <c r="F95" s="163" t="s">
        <v>324</v>
      </c>
      <c r="G95" s="163" t="s">
        <v>324</v>
      </c>
      <c r="H95" s="163" t="s">
        <v>324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324</v>
      </c>
      <c r="D96" s="163" t="s">
        <v>324</v>
      </c>
      <c r="E96" s="163" t="s">
        <v>324</v>
      </c>
      <c r="F96" s="163" t="s">
        <v>324</v>
      </c>
      <c r="G96" s="163" t="s">
        <v>324</v>
      </c>
      <c r="H96" s="163" t="s">
        <v>324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324</v>
      </c>
      <c r="D97" s="158" t="s">
        <v>324</v>
      </c>
      <c r="E97" s="158" t="s">
        <v>324</v>
      </c>
      <c r="F97" s="158" t="s">
        <v>324</v>
      </c>
      <c r="G97" s="158" t="s">
        <v>324</v>
      </c>
      <c r="H97" s="158" t="s">
        <v>324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324</v>
      </c>
      <c r="D98" s="163" t="s">
        <v>324</v>
      </c>
      <c r="E98" s="163" t="s">
        <v>324</v>
      </c>
      <c r="F98" s="163" t="s">
        <v>324</v>
      </c>
      <c r="G98" s="163" t="s">
        <v>324</v>
      </c>
      <c r="H98" s="163" t="s">
        <v>324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324</v>
      </c>
      <c r="D99" s="163" t="s">
        <v>324</v>
      </c>
      <c r="E99" s="163" t="s">
        <v>324</v>
      </c>
      <c r="F99" s="163" t="s">
        <v>324</v>
      </c>
      <c r="G99" s="163" t="s">
        <v>324</v>
      </c>
      <c r="H99" s="163" t="s">
        <v>324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324</v>
      </c>
      <c r="D100" s="163" t="s">
        <v>324</v>
      </c>
      <c r="E100" s="163" t="s">
        <v>324</v>
      </c>
      <c r="F100" s="163" t="s">
        <v>324</v>
      </c>
      <c r="G100" s="163" t="s">
        <v>324</v>
      </c>
      <c r="H100" s="163" t="s">
        <v>324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324</v>
      </c>
      <c r="D101" s="163" t="s">
        <v>324</v>
      </c>
      <c r="E101" s="163" t="s">
        <v>324</v>
      </c>
      <c r="F101" s="163" t="s">
        <v>324</v>
      </c>
      <c r="G101" s="163" t="s">
        <v>324</v>
      </c>
      <c r="H101" s="163" t="s">
        <v>324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324</v>
      </c>
      <c r="D102" s="163" t="s">
        <v>324</v>
      </c>
      <c r="E102" s="163" t="s">
        <v>324</v>
      </c>
      <c r="F102" s="163" t="s">
        <v>324</v>
      </c>
      <c r="G102" s="163" t="s">
        <v>324</v>
      </c>
      <c r="H102" s="163" t="s">
        <v>324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324</v>
      </c>
      <c r="D103" s="163" t="s">
        <v>324</v>
      </c>
      <c r="E103" s="163" t="s">
        <v>324</v>
      </c>
      <c r="F103" s="163" t="s">
        <v>324</v>
      </c>
      <c r="G103" s="163" t="s">
        <v>324</v>
      </c>
      <c r="H103" s="163" t="s">
        <v>324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324</v>
      </c>
      <c r="D104" s="163" t="s">
        <v>324</v>
      </c>
      <c r="E104" s="163" t="s">
        <v>324</v>
      </c>
      <c r="F104" s="163" t="s">
        <v>324</v>
      </c>
      <c r="G104" s="163" t="s">
        <v>324</v>
      </c>
      <c r="H104" s="163" t="s">
        <v>324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50528</v>
      </c>
      <c r="D107" s="176">
        <f t="shared" ref="D107:H107" si="56">IFERROR(D108+D111,"nd")</f>
        <v>49021</v>
      </c>
      <c r="E107" s="176">
        <f t="shared" si="56"/>
        <v>13758</v>
      </c>
      <c r="F107" s="176">
        <f t="shared" si="56"/>
        <v>24115</v>
      </c>
      <c r="G107" s="176">
        <f t="shared" si="56"/>
        <v>26931</v>
      </c>
      <c r="H107" s="176">
        <f t="shared" si="56"/>
        <v>27016</v>
      </c>
      <c r="I107" s="177">
        <f>IFERROR(H107/G107-1,"-")</f>
        <v>3.1562140284431273E-3</v>
      </c>
      <c r="J107" s="177">
        <f>IFERROR(H107/D107-1,"-")</f>
        <v>-0.44888925154525616</v>
      </c>
      <c r="K107" s="176">
        <f>IFERROR(H107-G107,"-")</f>
        <v>85</v>
      </c>
      <c r="L107" s="176">
        <f>IFERROR(H107-D107,"-")</f>
        <v>-22005</v>
      </c>
      <c r="M107" s="177">
        <f>IFERROR(H107/H$9,"-")</f>
        <v>2.6933744344771068E-2</v>
      </c>
    </row>
    <row r="108" spans="2:13" x14ac:dyDescent="0.25">
      <c r="B108" s="157" t="s">
        <v>97</v>
      </c>
      <c r="C108" s="158">
        <v>13662</v>
      </c>
      <c r="D108" s="158">
        <v>11684</v>
      </c>
      <c r="E108" s="158">
        <v>2060</v>
      </c>
      <c r="F108" s="158">
        <v>6944</v>
      </c>
      <c r="G108" s="158">
        <v>6519</v>
      </c>
      <c r="H108" s="158">
        <v>5682</v>
      </c>
      <c r="I108" s="160">
        <f>IFERROR(H108/G108-1,"-")</f>
        <v>-0.12839392544868844</v>
      </c>
      <c r="J108" s="159">
        <f t="shared" ref="J108:J119" si="57">IFERROR(H108/D108-1,"-")</f>
        <v>-0.51369394043135919</v>
      </c>
      <c r="K108" s="178">
        <f t="shared" ref="K108:K119" si="58">IFERROR(H108-G108,"-")</f>
        <v>-837</v>
      </c>
      <c r="L108" s="158">
        <f t="shared" ref="L108:L119" si="59">IFERROR(H108-D108,"-")</f>
        <v>-6002</v>
      </c>
      <c r="M108" s="159">
        <f t="shared" ref="M108:M119" si="60">IFERROR(H108/H$9,"-")</f>
        <v>5.6647000061811233E-3</v>
      </c>
    </row>
    <row r="109" spans="2:13" x14ac:dyDescent="0.25">
      <c r="B109" s="162" t="s">
        <v>103</v>
      </c>
      <c r="C109" s="163">
        <v>10447</v>
      </c>
      <c r="D109" s="163">
        <v>7763</v>
      </c>
      <c r="E109" s="163">
        <v>1452</v>
      </c>
      <c r="F109" s="163">
        <v>5103</v>
      </c>
      <c r="G109" s="163">
        <v>4738</v>
      </c>
      <c r="H109" s="163">
        <v>3576</v>
      </c>
      <c r="I109" s="165">
        <f>IFERROR(H109/G109-1,"-")</f>
        <v>-0.24525116082735332</v>
      </c>
      <c r="J109" s="164">
        <f t="shared" si="57"/>
        <v>-0.53935334277985314</v>
      </c>
      <c r="K109" s="179">
        <f t="shared" si="58"/>
        <v>-1162</v>
      </c>
      <c r="L109" s="163">
        <f t="shared" si="59"/>
        <v>-4187</v>
      </c>
      <c r="M109" s="164">
        <f t="shared" si="60"/>
        <v>3.5651121475015301E-3</v>
      </c>
    </row>
    <row r="110" spans="2:13" x14ac:dyDescent="0.25">
      <c r="B110" s="162" t="s">
        <v>100</v>
      </c>
      <c r="C110" s="163">
        <v>3215</v>
      </c>
      <c r="D110" s="163">
        <v>3921</v>
      </c>
      <c r="E110" s="163">
        <v>608</v>
      </c>
      <c r="F110" s="163">
        <v>1841</v>
      </c>
      <c r="G110" s="163">
        <v>1781</v>
      </c>
      <c r="H110" s="163">
        <v>2106</v>
      </c>
      <c r="I110" s="165">
        <f>IFERROR(H110/G110-1,"-")</f>
        <v>0.18248175182481763</v>
      </c>
      <c r="J110" s="164">
        <f t="shared" si="57"/>
        <v>-0.46289211935730679</v>
      </c>
      <c r="K110" s="179">
        <f t="shared" si="58"/>
        <v>325</v>
      </c>
      <c r="L110" s="163">
        <f t="shared" si="59"/>
        <v>-1815</v>
      </c>
      <c r="M110" s="164">
        <f t="shared" si="60"/>
        <v>2.0995878586795927E-3</v>
      </c>
    </row>
    <row r="111" spans="2:13" x14ac:dyDescent="0.25">
      <c r="B111" s="157" t="s">
        <v>107</v>
      </c>
      <c r="C111" s="158">
        <v>36866</v>
      </c>
      <c r="D111" s="158">
        <v>37337</v>
      </c>
      <c r="E111" s="158">
        <v>11698</v>
      </c>
      <c r="F111" s="158">
        <v>17171</v>
      </c>
      <c r="G111" s="158">
        <v>20412</v>
      </c>
      <c r="H111" s="158">
        <v>21334</v>
      </c>
      <c r="I111" s="160">
        <f>IFERROR(H111/G111-1,"-")</f>
        <v>4.5169508132471003E-2</v>
      </c>
      <c r="J111" s="159">
        <f t="shared" si="57"/>
        <v>-0.42860969011972039</v>
      </c>
      <c r="K111" s="178">
        <f t="shared" si="58"/>
        <v>922</v>
      </c>
      <c r="L111" s="158">
        <f t="shared" si="59"/>
        <v>-16003</v>
      </c>
      <c r="M111" s="159">
        <f t="shared" si="60"/>
        <v>2.1269044338589945E-2</v>
      </c>
    </row>
    <row r="112" spans="2:13" x14ac:dyDescent="0.25">
      <c r="B112" s="162" t="s">
        <v>110</v>
      </c>
      <c r="C112" s="163">
        <v>21686</v>
      </c>
      <c r="D112" s="163">
        <v>20275</v>
      </c>
      <c r="E112" s="163">
        <v>6095</v>
      </c>
      <c r="F112" s="163">
        <v>10637</v>
      </c>
      <c r="G112" s="163">
        <v>12601</v>
      </c>
      <c r="H112" s="163">
        <v>12275</v>
      </c>
      <c r="I112" s="165">
        <f t="shared" ref="I112:I119" si="61">IFERROR(H112/G112-1,"-")</f>
        <v>-2.587096262201416E-2</v>
      </c>
      <c r="J112" s="164">
        <f t="shared" si="57"/>
        <v>-0.39457459926017258</v>
      </c>
      <c r="K112" s="179">
        <f t="shared" si="58"/>
        <v>-326</v>
      </c>
      <c r="L112" s="163">
        <f t="shared" si="59"/>
        <v>-8000</v>
      </c>
      <c r="M112" s="164">
        <f t="shared" si="60"/>
        <v>1.223762628931244E-2</v>
      </c>
    </row>
    <row r="113" spans="2:13" x14ac:dyDescent="0.25">
      <c r="B113" s="162" t="s">
        <v>113</v>
      </c>
      <c r="C113" s="163">
        <v>5869</v>
      </c>
      <c r="D113" s="163">
        <v>4078</v>
      </c>
      <c r="E113" s="163">
        <v>474</v>
      </c>
      <c r="F113" s="163">
        <v>662</v>
      </c>
      <c r="G113" s="163">
        <v>1021</v>
      </c>
      <c r="H113" s="163">
        <v>1052</v>
      </c>
      <c r="I113" s="165">
        <f t="shared" si="61"/>
        <v>3.0362389813908042E-2</v>
      </c>
      <c r="J113" s="164">
        <f t="shared" si="57"/>
        <v>-0.7420304070622854</v>
      </c>
      <c r="K113" s="179">
        <f t="shared" si="58"/>
        <v>31</v>
      </c>
      <c r="L113" s="163">
        <f t="shared" si="59"/>
        <v>-3026</v>
      </c>
      <c r="M113" s="164">
        <f t="shared" si="60"/>
        <v>1.048796974041278E-3</v>
      </c>
    </row>
    <row r="114" spans="2:13" x14ac:dyDescent="0.25">
      <c r="B114" s="162" t="s">
        <v>116</v>
      </c>
      <c r="C114" s="163">
        <v>1150</v>
      </c>
      <c r="D114" s="163">
        <v>2068</v>
      </c>
      <c r="E114" s="163">
        <v>623</v>
      </c>
      <c r="F114" s="163">
        <v>992</v>
      </c>
      <c r="G114" s="163">
        <v>1165</v>
      </c>
      <c r="H114" s="163">
        <v>1290</v>
      </c>
      <c r="I114" s="165">
        <f t="shared" si="61"/>
        <v>0.10729613733905574</v>
      </c>
      <c r="J114" s="164">
        <f t="shared" si="57"/>
        <v>-0.37620889748549324</v>
      </c>
      <c r="K114" s="179">
        <f t="shared" si="58"/>
        <v>125</v>
      </c>
      <c r="L114" s="163">
        <f t="shared" si="59"/>
        <v>-778</v>
      </c>
      <c r="M114" s="164">
        <f t="shared" si="60"/>
        <v>1.2860723350886392E-3</v>
      </c>
    </row>
    <row r="115" spans="2:13" x14ac:dyDescent="0.25">
      <c r="B115" s="162" t="s">
        <v>123</v>
      </c>
      <c r="C115" s="163">
        <v>720</v>
      </c>
      <c r="D115" s="163">
        <v>1187</v>
      </c>
      <c r="E115" s="163">
        <v>167</v>
      </c>
      <c r="F115" s="163">
        <v>302</v>
      </c>
      <c r="G115" s="163">
        <v>404</v>
      </c>
      <c r="H115" s="163">
        <v>463</v>
      </c>
      <c r="I115" s="165">
        <f t="shared" si="61"/>
        <v>0.14603960396039595</v>
      </c>
      <c r="J115" s="164">
        <f t="shared" si="57"/>
        <v>-0.60994102780117943</v>
      </c>
      <c r="K115" s="179">
        <f t="shared" si="58"/>
        <v>59</v>
      </c>
      <c r="L115" s="163">
        <f t="shared" si="59"/>
        <v>-724</v>
      </c>
      <c r="M115" s="164">
        <f t="shared" si="60"/>
        <v>4.6159030321398447E-4</v>
      </c>
    </row>
    <row r="116" spans="2:13" x14ac:dyDescent="0.25">
      <c r="B116" s="162" t="s">
        <v>119</v>
      </c>
      <c r="C116" s="163">
        <v>586</v>
      </c>
      <c r="D116" s="163">
        <v>549</v>
      </c>
      <c r="E116" s="163">
        <v>262</v>
      </c>
      <c r="F116" s="163">
        <v>337</v>
      </c>
      <c r="G116" s="163">
        <v>367</v>
      </c>
      <c r="H116" s="163">
        <v>371</v>
      </c>
      <c r="I116" s="165">
        <f t="shared" si="61"/>
        <v>1.0899182561307841E-2</v>
      </c>
      <c r="J116" s="164">
        <f t="shared" si="57"/>
        <v>-0.32422586520947172</v>
      </c>
      <c r="K116" s="179">
        <f t="shared" si="58"/>
        <v>4</v>
      </c>
      <c r="L116" s="163">
        <f t="shared" si="59"/>
        <v>-178</v>
      </c>
      <c r="M116" s="164">
        <f t="shared" si="60"/>
        <v>3.6987041575029856E-4</v>
      </c>
    </row>
    <row r="117" spans="2:13" x14ac:dyDescent="0.25">
      <c r="B117" s="162" t="s">
        <v>128</v>
      </c>
      <c r="C117" s="163">
        <v>180</v>
      </c>
      <c r="D117" s="163">
        <v>299</v>
      </c>
      <c r="E117" s="163">
        <v>180</v>
      </c>
      <c r="F117" s="163">
        <v>87</v>
      </c>
      <c r="G117" s="163">
        <v>120</v>
      </c>
      <c r="H117" s="163">
        <v>87</v>
      </c>
      <c r="I117" s="165">
        <f t="shared" si="61"/>
        <v>-0.27500000000000002</v>
      </c>
      <c r="J117" s="164">
        <f t="shared" si="57"/>
        <v>-0.70903010033444813</v>
      </c>
      <c r="K117" s="179">
        <f t="shared" si="58"/>
        <v>-33</v>
      </c>
      <c r="L117" s="163">
        <f t="shared" si="59"/>
        <v>-212</v>
      </c>
      <c r="M117" s="164">
        <f t="shared" si="60"/>
        <v>8.6735110971094282E-5</v>
      </c>
    </row>
    <row r="118" spans="2:13" x14ac:dyDescent="0.25">
      <c r="B118" s="162" t="s">
        <v>131</v>
      </c>
      <c r="C118" s="163">
        <v>309</v>
      </c>
      <c r="D118" s="163">
        <v>283</v>
      </c>
      <c r="E118" s="163">
        <v>383</v>
      </c>
      <c r="F118" s="163">
        <v>92</v>
      </c>
      <c r="G118" s="163">
        <v>89</v>
      </c>
      <c r="H118" s="163">
        <v>100</v>
      </c>
      <c r="I118" s="165">
        <f t="shared" si="61"/>
        <v>0.12359550561797761</v>
      </c>
      <c r="J118" s="164">
        <f t="shared" si="57"/>
        <v>-0.64664310954063597</v>
      </c>
      <c r="K118" s="179">
        <f t="shared" si="58"/>
        <v>11</v>
      </c>
      <c r="L118" s="163">
        <f t="shared" si="59"/>
        <v>-183</v>
      </c>
      <c r="M118" s="164">
        <f t="shared" si="60"/>
        <v>9.9695529851832507E-5</v>
      </c>
    </row>
    <row r="119" spans="2:13" x14ac:dyDescent="0.25">
      <c r="B119" s="168" t="s">
        <v>145</v>
      </c>
      <c r="C119" s="169">
        <f>IFERROR(C111-SUM(C112:C118),"nd")</f>
        <v>6366</v>
      </c>
      <c r="D119" s="169">
        <f t="shared" ref="D119:H119" si="62">IFERROR(D111-SUM(D112:D118),"nd")</f>
        <v>8598</v>
      </c>
      <c r="E119" s="169">
        <f t="shared" si="62"/>
        <v>3514</v>
      </c>
      <c r="F119" s="169">
        <f t="shared" si="62"/>
        <v>4062</v>
      </c>
      <c r="G119" s="169">
        <f t="shared" si="62"/>
        <v>4645</v>
      </c>
      <c r="H119" s="169">
        <f t="shared" si="62"/>
        <v>5696</v>
      </c>
      <c r="I119" s="171">
        <f t="shared" si="61"/>
        <v>0.22626480086114098</v>
      </c>
      <c r="J119" s="170">
        <f t="shared" si="57"/>
        <v>-0.33752035357059784</v>
      </c>
      <c r="K119" s="180">
        <f t="shared" si="58"/>
        <v>1051</v>
      </c>
      <c r="L119" s="169">
        <f t="shared" si="59"/>
        <v>-2902</v>
      </c>
      <c r="M119" s="170">
        <f t="shared" si="60"/>
        <v>5.6786573803603796E-3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324</v>
      </c>
      <c r="D122" s="158" t="s">
        <v>324</v>
      </c>
      <c r="E122" s="158" t="s">
        <v>324</v>
      </c>
      <c r="F122" s="158" t="s">
        <v>324</v>
      </c>
      <c r="G122" s="158" t="s">
        <v>324</v>
      </c>
      <c r="H122" s="158" t="s">
        <v>324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324</v>
      </c>
      <c r="D123" s="163" t="s">
        <v>324</v>
      </c>
      <c r="E123" s="163" t="s">
        <v>324</v>
      </c>
      <c r="F123" s="163" t="s">
        <v>324</v>
      </c>
      <c r="G123" s="163" t="s">
        <v>324</v>
      </c>
      <c r="H123" s="163" t="s">
        <v>324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324</v>
      </c>
      <c r="D124" s="163" t="s">
        <v>324</v>
      </c>
      <c r="E124" s="163" t="s">
        <v>324</v>
      </c>
      <c r="F124" s="163" t="s">
        <v>324</v>
      </c>
      <c r="G124" s="163" t="s">
        <v>324</v>
      </c>
      <c r="H124" s="163" t="s">
        <v>324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324</v>
      </c>
      <c r="D125" s="158" t="s">
        <v>324</v>
      </c>
      <c r="E125" s="158" t="s">
        <v>324</v>
      </c>
      <c r="F125" s="158" t="s">
        <v>324</v>
      </c>
      <c r="G125" s="158" t="s">
        <v>324</v>
      </c>
      <c r="H125" s="158" t="s">
        <v>324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324</v>
      </c>
      <c r="D126" s="163" t="s">
        <v>324</v>
      </c>
      <c r="E126" s="163" t="s">
        <v>324</v>
      </c>
      <c r="F126" s="163" t="s">
        <v>324</v>
      </c>
      <c r="G126" s="163" t="s">
        <v>324</v>
      </c>
      <c r="H126" s="163" t="s">
        <v>324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324</v>
      </c>
      <c r="D127" s="163" t="s">
        <v>324</v>
      </c>
      <c r="E127" s="163" t="s">
        <v>324</v>
      </c>
      <c r="F127" s="163" t="s">
        <v>324</v>
      </c>
      <c r="G127" s="163" t="s">
        <v>324</v>
      </c>
      <c r="H127" s="163" t="s">
        <v>324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324</v>
      </c>
      <c r="D128" s="163" t="s">
        <v>324</v>
      </c>
      <c r="E128" s="163" t="s">
        <v>324</v>
      </c>
      <c r="F128" s="163" t="s">
        <v>324</v>
      </c>
      <c r="G128" s="163" t="s">
        <v>324</v>
      </c>
      <c r="H128" s="163" t="s">
        <v>324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324</v>
      </c>
      <c r="D129" s="163" t="s">
        <v>324</v>
      </c>
      <c r="E129" s="163" t="s">
        <v>324</v>
      </c>
      <c r="F129" s="163" t="s">
        <v>324</v>
      </c>
      <c r="G129" s="163" t="s">
        <v>324</v>
      </c>
      <c r="H129" s="163" t="s">
        <v>324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324</v>
      </c>
      <c r="D130" s="163" t="s">
        <v>324</v>
      </c>
      <c r="E130" s="163" t="s">
        <v>324</v>
      </c>
      <c r="F130" s="163" t="s">
        <v>324</v>
      </c>
      <c r="G130" s="163" t="s">
        <v>324</v>
      </c>
      <c r="H130" s="163" t="s">
        <v>324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324</v>
      </c>
      <c r="D131" s="163" t="s">
        <v>324</v>
      </c>
      <c r="E131" s="163" t="s">
        <v>324</v>
      </c>
      <c r="F131" s="163" t="s">
        <v>324</v>
      </c>
      <c r="G131" s="163" t="s">
        <v>324</v>
      </c>
      <c r="H131" s="163" t="s">
        <v>324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324</v>
      </c>
      <c r="D132" s="163" t="s">
        <v>324</v>
      </c>
      <c r="E132" s="163" t="s">
        <v>324</v>
      </c>
      <c r="F132" s="163" t="s">
        <v>324</v>
      </c>
      <c r="G132" s="163" t="s">
        <v>324</v>
      </c>
      <c r="H132" s="163" t="s">
        <v>324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85504</v>
      </c>
      <c r="D135" s="176">
        <f t="shared" ref="D135:H135" si="70">IFERROR(D136+D139,"nd")</f>
        <v>58862</v>
      </c>
      <c r="E135" s="176">
        <f t="shared" si="70"/>
        <v>16780</v>
      </c>
      <c r="F135" s="176">
        <f t="shared" si="70"/>
        <v>36760</v>
      </c>
      <c r="G135" s="176">
        <f t="shared" si="70"/>
        <v>40747</v>
      </c>
      <c r="H135" s="176">
        <f t="shared" si="70"/>
        <v>42275</v>
      </c>
      <c r="I135" s="177">
        <f>IFERROR(H135/G135-1,"-")</f>
        <v>3.7499693228949305E-2</v>
      </c>
      <c r="J135" s="177">
        <f>IFERROR(H135/D135-1,"-")</f>
        <v>-0.28179470626210457</v>
      </c>
      <c r="K135" s="176">
        <f>IFERROR(H135-G135,"-")</f>
        <v>1528</v>
      </c>
      <c r="L135" s="176">
        <f>IFERROR(H135-D135,"-")</f>
        <v>-16587</v>
      </c>
      <c r="M135" s="177">
        <f>IFERROR(H135/H$9,"-")</f>
        <v>4.2146285244862192E-2</v>
      </c>
    </row>
    <row r="136" spans="2:13" x14ac:dyDescent="0.25">
      <c r="B136" s="157" t="s">
        <v>97</v>
      </c>
      <c r="C136" s="158">
        <v>18334</v>
      </c>
      <c r="D136" s="158">
        <v>9465</v>
      </c>
      <c r="E136" s="158">
        <v>3268</v>
      </c>
      <c r="F136" s="158">
        <v>6996</v>
      </c>
      <c r="G136" s="158">
        <v>8149</v>
      </c>
      <c r="H136" s="158">
        <v>7081</v>
      </c>
      <c r="I136" s="160">
        <f>IFERROR(H136/G136-1,"-")</f>
        <v>-0.13105902564731864</v>
      </c>
      <c r="J136" s="159">
        <f t="shared" ref="J136:J147" si="71">IFERROR(H136/D136-1,"-")</f>
        <v>-0.25187533016376118</v>
      </c>
      <c r="K136" s="178">
        <f t="shared" ref="K136:K147" si="72">IFERROR(H136-G136,"-")</f>
        <v>-1068</v>
      </c>
      <c r="L136" s="158">
        <f t="shared" ref="L136:L147" si="73">IFERROR(H136-D136,"-")</f>
        <v>-2384</v>
      </c>
      <c r="M136" s="159">
        <f t="shared" ref="M136:M147" si="74">IFERROR(H136/H$9,"-")</f>
        <v>7.0594404688082597E-3</v>
      </c>
    </row>
    <row r="137" spans="2:13" x14ac:dyDescent="0.25">
      <c r="B137" s="162" t="s">
        <v>103</v>
      </c>
      <c r="C137" s="163">
        <v>15288</v>
      </c>
      <c r="D137" s="163">
        <v>7076</v>
      </c>
      <c r="E137" s="163">
        <v>2718</v>
      </c>
      <c r="F137" s="163">
        <v>4967</v>
      </c>
      <c r="G137" s="163">
        <v>5721</v>
      </c>
      <c r="H137" s="163">
        <v>5033</v>
      </c>
      <c r="I137" s="165">
        <f>IFERROR(H137/G137-1,"-")</f>
        <v>-0.12025869603216222</v>
      </c>
      <c r="J137" s="164">
        <f t="shared" si="71"/>
        <v>-0.28872244205765973</v>
      </c>
      <c r="K137" s="179">
        <f t="shared" si="72"/>
        <v>-688</v>
      </c>
      <c r="L137" s="163">
        <f t="shared" si="73"/>
        <v>-2043</v>
      </c>
      <c r="M137" s="164">
        <f t="shared" si="74"/>
        <v>5.01767601744273E-3</v>
      </c>
    </row>
    <row r="138" spans="2:13" x14ac:dyDescent="0.25">
      <c r="B138" s="162" t="s">
        <v>100</v>
      </c>
      <c r="C138" s="163">
        <v>3046</v>
      </c>
      <c r="D138" s="163">
        <v>2389</v>
      </c>
      <c r="E138" s="163">
        <v>550</v>
      </c>
      <c r="F138" s="163">
        <v>2029</v>
      </c>
      <c r="G138" s="163">
        <v>2428</v>
      </c>
      <c r="H138" s="163">
        <v>2048</v>
      </c>
      <c r="I138" s="165">
        <f>IFERROR(H138/G138-1,"-")</f>
        <v>-0.15650741350906094</v>
      </c>
      <c r="J138" s="164">
        <f t="shared" si="71"/>
        <v>-0.14273754709083297</v>
      </c>
      <c r="K138" s="179">
        <f t="shared" si="72"/>
        <v>-380</v>
      </c>
      <c r="L138" s="163">
        <f t="shared" si="73"/>
        <v>-341</v>
      </c>
      <c r="M138" s="164">
        <f t="shared" si="74"/>
        <v>2.0417644513655298E-3</v>
      </c>
    </row>
    <row r="139" spans="2:13" x14ac:dyDescent="0.25">
      <c r="B139" s="157" t="s">
        <v>107</v>
      </c>
      <c r="C139" s="158">
        <v>67170</v>
      </c>
      <c r="D139" s="158">
        <v>49397</v>
      </c>
      <c r="E139" s="158">
        <v>13512</v>
      </c>
      <c r="F139" s="158">
        <v>29764</v>
      </c>
      <c r="G139" s="158">
        <v>32598</v>
      </c>
      <c r="H139" s="158">
        <v>35194</v>
      </c>
      <c r="I139" s="160">
        <f>IFERROR(H139/G139-1,"-")</f>
        <v>7.9636787532977538E-2</v>
      </c>
      <c r="J139" s="159">
        <f t="shared" si="71"/>
        <v>-0.2875275826467194</v>
      </c>
      <c r="K139" s="178">
        <f t="shared" si="72"/>
        <v>2596</v>
      </c>
      <c r="L139" s="158">
        <f t="shared" si="73"/>
        <v>-14203</v>
      </c>
      <c r="M139" s="159">
        <f t="shared" si="74"/>
        <v>3.5086844776053928E-2</v>
      </c>
    </row>
    <row r="140" spans="2:13" x14ac:dyDescent="0.25">
      <c r="B140" s="162" t="s">
        <v>110</v>
      </c>
      <c r="C140" s="163">
        <v>37806</v>
      </c>
      <c r="D140" s="163">
        <v>25726</v>
      </c>
      <c r="E140" s="163">
        <v>6534</v>
      </c>
      <c r="F140" s="163">
        <v>11538</v>
      </c>
      <c r="G140" s="163">
        <v>13247</v>
      </c>
      <c r="H140" s="163">
        <v>15330</v>
      </c>
      <c r="I140" s="165">
        <f t="shared" ref="I140:I147" si="75">IFERROR(H140/G140-1,"-")</f>
        <v>0.15724314939231521</v>
      </c>
      <c r="J140" s="164">
        <f t="shared" si="71"/>
        <v>-0.4041047967037239</v>
      </c>
      <c r="K140" s="179">
        <f t="shared" si="72"/>
        <v>2083</v>
      </c>
      <c r="L140" s="163">
        <f t="shared" si="73"/>
        <v>-10396</v>
      </c>
      <c r="M140" s="164">
        <f t="shared" si="74"/>
        <v>1.5283324726285923E-2</v>
      </c>
    </row>
    <row r="141" spans="2:13" x14ac:dyDescent="0.25">
      <c r="B141" s="162" t="s">
        <v>113</v>
      </c>
      <c r="C141" s="163">
        <v>2718</v>
      </c>
      <c r="D141" s="163">
        <v>1997</v>
      </c>
      <c r="E141" s="163">
        <v>737</v>
      </c>
      <c r="F141" s="163">
        <v>2252</v>
      </c>
      <c r="G141" s="163">
        <v>2056</v>
      </c>
      <c r="H141" s="163">
        <v>2151</v>
      </c>
      <c r="I141" s="165">
        <f t="shared" si="75"/>
        <v>4.620622568093391E-2</v>
      </c>
      <c r="J141" s="164">
        <f t="shared" si="71"/>
        <v>7.7115673510265381E-2</v>
      </c>
      <c r="K141" s="179">
        <f t="shared" si="72"/>
        <v>95</v>
      </c>
      <c r="L141" s="163">
        <f t="shared" si="73"/>
        <v>154</v>
      </c>
      <c r="M141" s="164">
        <f t="shared" si="74"/>
        <v>2.1444508471129171E-3</v>
      </c>
    </row>
    <row r="142" spans="2:13" x14ac:dyDescent="0.25">
      <c r="B142" s="162" t="s">
        <v>116</v>
      </c>
      <c r="C142" s="163">
        <v>6929</v>
      </c>
      <c r="D142" s="163">
        <v>2945</v>
      </c>
      <c r="E142" s="163">
        <v>641</v>
      </c>
      <c r="F142" s="163">
        <v>3218</v>
      </c>
      <c r="G142" s="163">
        <v>3572</v>
      </c>
      <c r="H142" s="163">
        <v>3492</v>
      </c>
      <c r="I142" s="165">
        <f t="shared" si="75"/>
        <v>-2.2396416573348232E-2</v>
      </c>
      <c r="J142" s="164">
        <f t="shared" si="71"/>
        <v>0.18573853989813238</v>
      </c>
      <c r="K142" s="179">
        <f t="shared" si="72"/>
        <v>-80</v>
      </c>
      <c r="L142" s="163">
        <f t="shared" si="73"/>
        <v>547</v>
      </c>
      <c r="M142" s="164">
        <f t="shared" si="74"/>
        <v>3.4813679024259911E-3</v>
      </c>
    </row>
    <row r="143" spans="2:13" x14ac:dyDescent="0.25">
      <c r="B143" s="162" t="s">
        <v>123</v>
      </c>
      <c r="C143" s="163">
        <v>1270</v>
      </c>
      <c r="D143" s="163">
        <v>1138</v>
      </c>
      <c r="E143" s="163">
        <v>374</v>
      </c>
      <c r="F143" s="163">
        <v>1476</v>
      </c>
      <c r="G143" s="163">
        <v>1303</v>
      </c>
      <c r="H143" s="163">
        <v>1097</v>
      </c>
      <c r="I143" s="165">
        <f t="shared" si="75"/>
        <v>-0.15809669992325404</v>
      </c>
      <c r="J143" s="164">
        <f t="shared" si="71"/>
        <v>-3.6028119507908629E-2</v>
      </c>
      <c r="K143" s="179">
        <f t="shared" si="72"/>
        <v>-206</v>
      </c>
      <c r="L143" s="163">
        <f t="shared" si="73"/>
        <v>-41</v>
      </c>
      <c r="M143" s="164">
        <f t="shared" si="74"/>
        <v>1.0936599624746025E-3</v>
      </c>
    </row>
    <row r="144" spans="2:13" x14ac:dyDescent="0.25">
      <c r="B144" s="162" t="s">
        <v>119</v>
      </c>
      <c r="C144" s="163">
        <v>617</v>
      </c>
      <c r="D144" s="163">
        <v>543</v>
      </c>
      <c r="E144" s="163">
        <v>223</v>
      </c>
      <c r="F144" s="163">
        <v>715</v>
      </c>
      <c r="G144" s="163">
        <v>583</v>
      </c>
      <c r="H144" s="163">
        <v>588</v>
      </c>
      <c r="I144" s="165">
        <f t="shared" si="75"/>
        <v>8.5763293310463506E-3</v>
      </c>
      <c r="J144" s="164">
        <f t="shared" si="71"/>
        <v>8.287292817679548E-2</v>
      </c>
      <c r="K144" s="179">
        <f t="shared" si="72"/>
        <v>5</v>
      </c>
      <c r="L144" s="163">
        <f t="shared" si="73"/>
        <v>45</v>
      </c>
      <c r="M144" s="164">
        <f t="shared" si="74"/>
        <v>5.8620971552877509E-4</v>
      </c>
    </row>
    <row r="145" spans="2:13" x14ac:dyDescent="0.25">
      <c r="B145" s="162" t="s">
        <v>128</v>
      </c>
      <c r="C145" s="163">
        <v>685</v>
      </c>
      <c r="D145" s="163">
        <v>718</v>
      </c>
      <c r="E145" s="163">
        <v>382</v>
      </c>
      <c r="F145" s="163">
        <v>272</v>
      </c>
      <c r="G145" s="163">
        <v>326</v>
      </c>
      <c r="H145" s="163">
        <v>214</v>
      </c>
      <c r="I145" s="165">
        <f t="shared" si="75"/>
        <v>-0.34355828220858897</v>
      </c>
      <c r="J145" s="164">
        <f t="shared" si="71"/>
        <v>-0.70194986072423404</v>
      </c>
      <c r="K145" s="179">
        <f t="shared" si="72"/>
        <v>-112</v>
      </c>
      <c r="L145" s="163">
        <f t="shared" si="73"/>
        <v>-504</v>
      </c>
      <c r="M145" s="164">
        <f t="shared" si="74"/>
        <v>2.1334843388292157E-4</v>
      </c>
    </row>
    <row r="146" spans="2:13" x14ac:dyDescent="0.25">
      <c r="B146" s="162" t="s">
        <v>131</v>
      </c>
      <c r="C146" s="163">
        <v>3012</v>
      </c>
      <c r="D146" s="163">
        <v>1197</v>
      </c>
      <c r="E146" s="163">
        <v>656</v>
      </c>
      <c r="F146" s="163">
        <v>230</v>
      </c>
      <c r="G146" s="163">
        <v>355</v>
      </c>
      <c r="H146" s="163">
        <v>392</v>
      </c>
      <c r="I146" s="165">
        <f t="shared" si="75"/>
        <v>0.10422535211267614</v>
      </c>
      <c r="J146" s="164">
        <f t="shared" si="71"/>
        <v>-0.67251461988304095</v>
      </c>
      <c r="K146" s="179">
        <f t="shared" si="72"/>
        <v>37</v>
      </c>
      <c r="L146" s="163">
        <f t="shared" si="73"/>
        <v>-805</v>
      </c>
      <c r="M146" s="164">
        <f t="shared" si="74"/>
        <v>3.9080647701918343E-4</v>
      </c>
    </row>
    <row r="147" spans="2:13" x14ac:dyDescent="0.25">
      <c r="B147" s="168" t="s">
        <v>145</v>
      </c>
      <c r="C147" s="169">
        <f>IFERROR(C139-SUM(C140:C146),"nd")</f>
        <v>14133</v>
      </c>
      <c r="D147" s="169">
        <f t="shared" ref="D147:H147" si="76">IFERROR(D139-SUM(D140:D146),"nd")</f>
        <v>15133</v>
      </c>
      <c r="E147" s="169">
        <f t="shared" si="76"/>
        <v>3965</v>
      </c>
      <c r="F147" s="169">
        <f t="shared" si="76"/>
        <v>10063</v>
      </c>
      <c r="G147" s="169">
        <f t="shared" si="76"/>
        <v>11156</v>
      </c>
      <c r="H147" s="169">
        <f t="shared" si="76"/>
        <v>11930</v>
      </c>
      <c r="I147" s="171">
        <f t="shared" si="75"/>
        <v>6.9379705987809182E-2</v>
      </c>
      <c r="J147" s="170">
        <f t="shared" si="71"/>
        <v>-0.21165664441948062</v>
      </c>
      <c r="K147" s="180">
        <f t="shared" si="72"/>
        <v>774</v>
      </c>
      <c r="L147" s="169">
        <f t="shared" si="73"/>
        <v>-3203</v>
      </c>
      <c r="M147" s="170">
        <f t="shared" si="74"/>
        <v>1.1893676711323617E-2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6145</v>
      </c>
      <c r="D149" s="176">
        <f t="shared" ref="D149:H149" si="77">IFERROR(D150+D153,"nd")</f>
        <v>5152</v>
      </c>
      <c r="E149" s="176">
        <f t="shared" si="77"/>
        <v>2131</v>
      </c>
      <c r="F149" s="176">
        <f t="shared" si="77"/>
        <v>11115</v>
      </c>
      <c r="G149" s="176">
        <f t="shared" si="77"/>
        <v>15002</v>
      </c>
      <c r="H149" s="176">
        <f t="shared" si="77"/>
        <v>42471</v>
      </c>
      <c r="I149" s="177">
        <f>IFERROR(H149/G149-1,"-")</f>
        <v>1.8310225303292893</v>
      </c>
      <c r="J149" s="177">
        <f>IFERROR(H149/D149-1,"-")</f>
        <v>7.243594720496894</v>
      </c>
      <c r="K149" s="176">
        <f>IFERROR(H149-G149,"-")</f>
        <v>27469</v>
      </c>
      <c r="L149" s="176">
        <f>IFERROR(H149-D149,"-")</f>
        <v>37319</v>
      </c>
      <c r="M149" s="177">
        <f>IFERROR(H149/H$9,"-")</f>
        <v>4.2341688483371782E-2</v>
      </c>
    </row>
    <row r="150" spans="2:13" x14ac:dyDescent="0.25">
      <c r="B150" s="157" t="s">
        <v>97</v>
      </c>
      <c r="C150" s="158">
        <v>1490</v>
      </c>
      <c r="D150" s="158">
        <v>1192</v>
      </c>
      <c r="E150" s="158">
        <v>428</v>
      </c>
      <c r="F150" s="158">
        <v>2230</v>
      </c>
      <c r="G150" s="158">
        <v>4016</v>
      </c>
      <c r="H150" s="158">
        <v>4986</v>
      </c>
      <c r="I150" s="160">
        <f>IFERROR(H150/G150-1,"-")</f>
        <v>0.24153386454183257</v>
      </c>
      <c r="J150" s="159">
        <f t="shared" ref="J150:J161" si="78">IFERROR(H150/D150-1,"-")</f>
        <v>3.1828859060402683</v>
      </c>
      <c r="K150" s="178">
        <f t="shared" ref="K150:K161" si="79">IFERROR(H150-G150,"-")</f>
        <v>970</v>
      </c>
      <c r="L150" s="158">
        <f t="shared" ref="L150:L161" si="80">IFERROR(H150-D150,"-")</f>
        <v>3794</v>
      </c>
      <c r="M150" s="159">
        <f t="shared" ref="M150:M161" si="81">IFERROR(H150/H$9,"-")</f>
        <v>4.9708191184123689E-3</v>
      </c>
    </row>
    <row r="151" spans="2:13" x14ac:dyDescent="0.25">
      <c r="B151" s="162" t="s">
        <v>103</v>
      </c>
      <c r="C151" s="163">
        <v>982</v>
      </c>
      <c r="D151" s="163">
        <v>781</v>
      </c>
      <c r="E151" s="163">
        <v>305</v>
      </c>
      <c r="F151" s="163">
        <v>681</v>
      </c>
      <c r="G151" s="163">
        <v>1936</v>
      </c>
      <c r="H151" s="163">
        <v>3177</v>
      </c>
      <c r="I151" s="165">
        <f>IFERROR(H151/G151-1,"-")</f>
        <v>0.64101239669421495</v>
      </c>
      <c r="J151" s="164">
        <f t="shared" si="78"/>
        <v>3.0678617157490393</v>
      </c>
      <c r="K151" s="179">
        <f t="shared" si="79"/>
        <v>1241</v>
      </c>
      <c r="L151" s="163">
        <f t="shared" si="80"/>
        <v>2396</v>
      </c>
      <c r="M151" s="164">
        <f t="shared" si="81"/>
        <v>3.1673269833927186E-3</v>
      </c>
    </row>
    <row r="152" spans="2:13" x14ac:dyDescent="0.25">
      <c r="B152" s="162" t="s">
        <v>100</v>
      </c>
      <c r="C152" s="163">
        <v>508</v>
      </c>
      <c r="D152" s="163">
        <v>411</v>
      </c>
      <c r="E152" s="163">
        <v>123</v>
      </c>
      <c r="F152" s="163">
        <v>1549</v>
      </c>
      <c r="G152" s="163">
        <v>2080</v>
      </c>
      <c r="H152" s="163">
        <v>1809</v>
      </c>
      <c r="I152" s="165">
        <f>IFERROR(H152/G152-1,"-")</f>
        <v>-0.13028846153846152</v>
      </c>
      <c r="J152" s="164">
        <f t="shared" si="78"/>
        <v>3.4014598540145986</v>
      </c>
      <c r="K152" s="179">
        <f t="shared" si="79"/>
        <v>-271</v>
      </c>
      <c r="L152" s="163">
        <f t="shared" si="80"/>
        <v>1398</v>
      </c>
      <c r="M152" s="164">
        <f t="shared" si="81"/>
        <v>1.80349213501965E-3</v>
      </c>
    </row>
    <row r="153" spans="2:13" x14ac:dyDescent="0.25">
      <c r="B153" s="157" t="s">
        <v>107</v>
      </c>
      <c r="C153" s="158">
        <v>4655</v>
      </c>
      <c r="D153" s="158">
        <v>3960</v>
      </c>
      <c r="E153" s="158">
        <v>1703</v>
      </c>
      <c r="F153" s="158">
        <v>8885</v>
      </c>
      <c r="G153" s="158">
        <v>10986</v>
      </c>
      <c r="H153" s="158">
        <v>37485</v>
      </c>
      <c r="I153" s="160">
        <f>IFERROR(H153/G153-1,"-")</f>
        <v>2.4120699071545602</v>
      </c>
      <c r="J153" s="159">
        <f t="shared" si="78"/>
        <v>8.4659090909090917</v>
      </c>
      <c r="K153" s="178">
        <f t="shared" si="79"/>
        <v>26499</v>
      </c>
      <c r="L153" s="158">
        <f t="shared" si="80"/>
        <v>33525</v>
      </c>
      <c r="M153" s="159">
        <f t="shared" si="81"/>
        <v>3.7370869364959411E-2</v>
      </c>
    </row>
    <row r="154" spans="2:13" x14ac:dyDescent="0.25">
      <c r="B154" s="162" t="s">
        <v>110</v>
      </c>
      <c r="C154" s="163">
        <v>411</v>
      </c>
      <c r="D154" s="163">
        <v>316</v>
      </c>
      <c r="E154" s="163">
        <v>298</v>
      </c>
      <c r="F154" s="163">
        <v>2999</v>
      </c>
      <c r="G154" s="163">
        <v>2210</v>
      </c>
      <c r="H154" s="163">
        <v>24353</v>
      </c>
      <c r="I154" s="165">
        <f t="shared" ref="I154:I161" si="82">IFERROR(H154/G154-1,"-")</f>
        <v>10.019457013574661</v>
      </c>
      <c r="J154" s="164">
        <f t="shared" si="78"/>
        <v>76.066455696202539</v>
      </c>
      <c r="K154" s="179">
        <f t="shared" si="79"/>
        <v>22143</v>
      </c>
      <c r="L154" s="163">
        <f t="shared" si="80"/>
        <v>24037</v>
      </c>
      <c r="M154" s="164">
        <f t="shared" si="81"/>
        <v>2.4278852384816769E-2</v>
      </c>
    </row>
    <row r="155" spans="2:13" x14ac:dyDescent="0.25">
      <c r="B155" s="162" t="s">
        <v>113</v>
      </c>
      <c r="C155" s="163">
        <v>2714</v>
      </c>
      <c r="D155" s="163">
        <v>2095</v>
      </c>
      <c r="E155" s="163">
        <v>440</v>
      </c>
      <c r="F155" s="163">
        <v>1743</v>
      </c>
      <c r="G155" s="163">
        <v>2494</v>
      </c>
      <c r="H155" s="163">
        <v>2946</v>
      </c>
      <c r="I155" s="165">
        <f t="shared" si="82"/>
        <v>0.18123496391339211</v>
      </c>
      <c r="J155" s="164">
        <f t="shared" si="78"/>
        <v>0.40620525059665868</v>
      </c>
      <c r="K155" s="179">
        <f t="shared" si="79"/>
        <v>452</v>
      </c>
      <c r="L155" s="163">
        <f t="shared" si="80"/>
        <v>851</v>
      </c>
      <c r="M155" s="164">
        <f t="shared" si="81"/>
        <v>2.9370303094349856E-3</v>
      </c>
    </row>
    <row r="156" spans="2:13" x14ac:dyDescent="0.25">
      <c r="B156" s="162" t="s">
        <v>116</v>
      </c>
      <c r="C156" s="163">
        <v>167</v>
      </c>
      <c r="D156" s="163">
        <v>238</v>
      </c>
      <c r="E156" s="163">
        <v>62</v>
      </c>
      <c r="F156" s="163">
        <v>462</v>
      </c>
      <c r="G156" s="163">
        <v>1182</v>
      </c>
      <c r="H156" s="163">
        <v>1080</v>
      </c>
      <c r="I156" s="165">
        <f t="shared" si="82"/>
        <v>-8.6294416243654859E-2</v>
      </c>
      <c r="J156" s="164">
        <f t="shared" si="78"/>
        <v>3.53781512605042</v>
      </c>
      <c r="K156" s="179">
        <f t="shared" si="79"/>
        <v>-102</v>
      </c>
      <c r="L156" s="163">
        <f t="shared" si="80"/>
        <v>842</v>
      </c>
      <c r="M156" s="164">
        <f t="shared" si="81"/>
        <v>1.076711722399791E-3</v>
      </c>
    </row>
    <row r="157" spans="2:13" x14ac:dyDescent="0.25">
      <c r="B157" s="162" t="s">
        <v>123</v>
      </c>
      <c r="C157" s="163">
        <v>178</v>
      </c>
      <c r="D157" s="163">
        <v>157</v>
      </c>
      <c r="E157" s="163">
        <v>30</v>
      </c>
      <c r="F157" s="163">
        <v>938</v>
      </c>
      <c r="G157" s="163">
        <v>809</v>
      </c>
      <c r="H157" s="163">
        <v>2639</v>
      </c>
      <c r="I157" s="165">
        <f t="shared" si="82"/>
        <v>2.2620519159456118</v>
      </c>
      <c r="J157" s="164">
        <f t="shared" si="78"/>
        <v>15.808917197452228</v>
      </c>
      <c r="K157" s="179">
        <f t="shared" si="79"/>
        <v>1830</v>
      </c>
      <c r="L157" s="163">
        <f t="shared" si="80"/>
        <v>2482</v>
      </c>
      <c r="M157" s="164">
        <f t="shared" si="81"/>
        <v>2.6309650327898597E-3</v>
      </c>
    </row>
    <row r="158" spans="2:13" x14ac:dyDescent="0.25">
      <c r="B158" s="162" t="s">
        <v>119</v>
      </c>
      <c r="C158" s="163">
        <v>42</v>
      </c>
      <c r="D158" s="163">
        <v>20</v>
      </c>
      <c r="E158" s="163">
        <v>47</v>
      </c>
      <c r="F158" s="163">
        <v>321</v>
      </c>
      <c r="G158" s="163">
        <v>509</v>
      </c>
      <c r="H158" s="163">
        <v>490</v>
      </c>
      <c r="I158" s="165">
        <f t="shared" si="82"/>
        <v>-3.7328094302554016E-2</v>
      </c>
      <c r="J158" s="164">
        <f t="shared" si="78"/>
        <v>23.5</v>
      </c>
      <c r="K158" s="179">
        <f t="shared" si="79"/>
        <v>-19</v>
      </c>
      <c r="L158" s="163">
        <f t="shared" si="80"/>
        <v>470</v>
      </c>
      <c r="M158" s="164">
        <f t="shared" si="81"/>
        <v>4.8850809627397926E-4</v>
      </c>
    </row>
    <row r="159" spans="2:13" x14ac:dyDescent="0.25">
      <c r="B159" s="162" t="s">
        <v>128</v>
      </c>
      <c r="C159" s="163">
        <v>44</v>
      </c>
      <c r="D159" s="163">
        <v>67</v>
      </c>
      <c r="E159" s="163">
        <v>152</v>
      </c>
      <c r="F159" s="163">
        <v>201</v>
      </c>
      <c r="G159" s="163">
        <v>188</v>
      </c>
      <c r="H159" s="163">
        <v>633</v>
      </c>
      <c r="I159" s="165">
        <f t="shared" si="82"/>
        <v>2.3670212765957448</v>
      </c>
      <c r="J159" s="164">
        <f t="shared" si="78"/>
        <v>8.4477611940298516</v>
      </c>
      <c r="K159" s="179">
        <f t="shared" si="79"/>
        <v>445</v>
      </c>
      <c r="L159" s="163">
        <f t="shared" si="80"/>
        <v>566</v>
      </c>
      <c r="M159" s="164">
        <f t="shared" si="81"/>
        <v>6.3107270396209976E-4</v>
      </c>
    </row>
    <row r="160" spans="2:13" x14ac:dyDescent="0.25">
      <c r="B160" s="162" t="s">
        <v>131</v>
      </c>
      <c r="C160" s="163">
        <v>22</v>
      </c>
      <c r="D160" s="163">
        <v>64</v>
      </c>
      <c r="E160" s="163">
        <v>159</v>
      </c>
      <c r="F160" s="163">
        <v>157</v>
      </c>
      <c r="G160" s="163">
        <v>85</v>
      </c>
      <c r="H160" s="163">
        <v>1658</v>
      </c>
      <c r="I160" s="165">
        <f t="shared" si="82"/>
        <v>18.505882352941178</v>
      </c>
      <c r="J160" s="164">
        <f t="shared" si="78"/>
        <v>24.90625</v>
      </c>
      <c r="K160" s="179">
        <f t="shared" si="79"/>
        <v>1573</v>
      </c>
      <c r="L160" s="163">
        <f t="shared" si="80"/>
        <v>1594</v>
      </c>
      <c r="M160" s="164">
        <f t="shared" si="81"/>
        <v>1.6529518849433828E-3</v>
      </c>
    </row>
    <row r="161" spans="2:13" x14ac:dyDescent="0.25">
      <c r="B161" s="168" t="s">
        <v>145</v>
      </c>
      <c r="C161" s="169">
        <f>IFERROR(C153-SUM(C154:C160),"nd")</f>
        <v>1077</v>
      </c>
      <c r="D161" s="169">
        <f t="shared" ref="D161:H161" si="83">IFERROR(D153-SUM(D154:D160),"nd")</f>
        <v>1003</v>
      </c>
      <c r="E161" s="169">
        <f t="shared" si="83"/>
        <v>515</v>
      </c>
      <c r="F161" s="169">
        <f t="shared" si="83"/>
        <v>2064</v>
      </c>
      <c r="G161" s="169">
        <f t="shared" si="83"/>
        <v>3509</v>
      </c>
      <c r="H161" s="169">
        <f t="shared" si="83"/>
        <v>3686</v>
      </c>
      <c r="I161" s="171">
        <f t="shared" si="82"/>
        <v>5.0441721288116304E-2</v>
      </c>
      <c r="J161" s="170">
        <f t="shared" si="78"/>
        <v>2.6749750747756731</v>
      </c>
      <c r="K161" s="180">
        <f t="shared" si="79"/>
        <v>177</v>
      </c>
      <c r="L161" s="169">
        <f t="shared" si="80"/>
        <v>2683</v>
      </c>
      <c r="M161" s="170">
        <f t="shared" si="81"/>
        <v>3.6747772303385461E-3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22F1-4F14-4165-97C9-896D849A7176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264</v>
      </c>
      <c r="D6" s="172" t="s">
        <v>265</v>
      </c>
      <c r="E6" s="172" t="s">
        <v>271</v>
      </c>
      <c r="F6" s="172" t="s">
        <v>266</v>
      </c>
      <c r="G6" s="172" t="s">
        <v>267</v>
      </c>
      <c r="H6" s="172" t="s">
        <v>268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264</v>
      </c>
      <c r="M6" s="172" t="s">
        <v>265</v>
      </c>
      <c r="N6" s="172" t="s">
        <v>271</v>
      </c>
      <c r="O6" s="172" t="s">
        <v>266</v>
      </c>
      <c r="P6" s="172" t="s">
        <v>267</v>
      </c>
      <c r="Q6" s="172" t="s">
        <v>268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264</v>
      </c>
      <c r="V6" s="172" t="s">
        <v>271</v>
      </c>
      <c r="W6" s="172" t="s">
        <v>266</v>
      </c>
      <c r="X6" s="172" t="s">
        <v>267</v>
      </c>
      <c r="Y6" s="172" t="s">
        <v>268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614542</v>
      </c>
      <c r="D8" s="176">
        <f t="shared" si="0"/>
        <v>218294</v>
      </c>
      <c r="E8" s="176">
        <f t="shared" si="0"/>
        <v>234168</v>
      </c>
      <c r="F8" s="176">
        <f t="shared" si="0"/>
        <v>550405</v>
      </c>
      <c r="G8" s="176">
        <f t="shared" si="0"/>
        <v>609467</v>
      </c>
      <c r="H8" s="176">
        <f t="shared" si="0"/>
        <v>629259</v>
      </c>
      <c r="I8" s="177">
        <f>IFERROR(H8/G8-1,"-")</f>
        <v>3.2474276704070881E-2</v>
      </c>
      <c r="J8" s="177">
        <f>IFERROR(H8/C8-1,"-")</f>
        <v>2.3947915683549592E-2</v>
      </c>
      <c r="K8" s="177">
        <f>H8/H$8</f>
        <v>1</v>
      </c>
      <c r="L8" s="176">
        <f t="shared" ref="L8:Q8" si="1">L9+L12</f>
        <v>2358958</v>
      </c>
      <c r="M8" s="176">
        <f t="shared" si="1"/>
        <v>856735</v>
      </c>
      <c r="N8" s="176">
        <f t="shared" si="1"/>
        <v>1101788</v>
      </c>
      <c r="O8" s="176">
        <f t="shared" si="1"/>
        <v>2565617</v>
      </c>
      <c r="P8" s="176">
        <f t="shared" si="1"/>
        <v>2798721</v>
      </c>
      <c r="Q8" s="176">
        <f t="shared" si="1"/>
        <v>2955884</v>
      </c>
      <c r="R8" s="177">
        <f>IFERROR(Q8/P8-1,"-")</f>
        <v>5.6155293793129113E-2</v>
      </c>
      <c r="S8" s="177">
        <f>IFERROR(Q8/L8-1,"-")</f>
        <v>0.25304647221357901</v>
      </c>
      <c r="T8" s="177">
        <f>Q8/Q$8</f>
        <v>1</v>
      </c>
      <c r="U8" s="176">
        <f>U9+U12</f>
        <v>2973500</v>
      </c>
      <c r="V8" s="176">
        <f>V9+V12</f>
        <v>1335956</v>
      </c>
      <c r="W8" s="176">
        <f>W9+W12</f>
        <v>3116022</v>
      </c>
      <c r="X8" s="176">
        <f>X9+X12</f>
        <v>3408188</v>
      </c>
      <c r="Y8" s="176">
        <f>Y9+Y12</f>
        <v>3585143</v>
      </c>
      <c r="Z8" s="177">
        <f>IFERROR(Y8/X8-1,"-")</f>
        <v>5.1920551331088527E-2</v>
      </c>
      <c r="AA8" s="177">
        <f t="shared" ref="AA8:AA20" si="2">IFERROR(Y8/U8-1,"-")</f>
        <v>0.20569799899108787</v>
      </c>
      <c r="AB8" s="177">
        <f>Y8/Y$8</f>
        <v>1</v>
      </c>
    </row>
    <row r="9" spans="1:28" x14ac:dyDescent="0.25">
      <c r="A9" s="1"/>
      <c r="B9" s="157" t="s">
        <v>97</v>
      </c>
      <c r="C9" s="158">
        <v>159022</v>
      </c>
      <c r="D9" s="158">
        <v>69168</v>
      </c>
      <c r="E9" s="158">
        <v>99214</v>
      </c>
      <c r="F9" s="158">
        <v>148023</v>
      </c>
      <c r="G9" s="158">
        <v>178993</v>
      </c>
      <c r="H9" s="158">
        <v>184141</v>
      </c>
      <c r="I9" s="159">
        <f>IFERROR(H9/G9-1,"-")</f>
        <v>2.8760901264295313E-2</v>
      </c>
      <c r="J9" s="160">
        <f>IFERROR(H9/C9-1,"-")</f>
        <v>0.15795927607500859</v>
      </c>
      <c r="K9" s="159">
        <f>H9/H$8</f>
        <v>0.29263149196117971</v>
      </c>
      <c r="L9" s="158">
        <v>584992</v>
      </c>
      <c r="M9" s="158">
        <v>264802</v>
      </c>
      <c r="N9" s="158">
        <v>468129</v>
      </c>
      <c r="O9" s="158">
        <v>595539</v>
      </c>
      <c r="P9" s="158">
        <v>590605</v>
      </c>
      <c r="Q9" s="158">
        <v>583773</v>
      </c>
      <c r="R9" s="159">
        <f>IFERROR(Q9/P9-1,"-")</f>
        <v>-1.1567799121240063E-2</v>
      </c>
      <c r="S9" s="160">
        <f>IFERROR(Q9/L9-1,"-")</f>
        <v>-2.0837891800229436E-3</v>
      </c>
      <c r="T9" s="159">
        <f>Q9/Q$8</f>
        <v>0.19749523323648696</v>
      </c>
      <c r="U9" s="158">
        <v>744014</v>
      </c>
      <c r="V9" s="158">
        <v>567343</v>
      </c>
      <c r="W9" s="158">
        <v>743562</v>
      </c>
      <c r="X9" s="158">
        <v>769598</v>
      </c>
      <c r="Y9" s="158">
        <v>767914</v>
      </c>
      <c r="Z9" s="159">
        <f>IFERROR(Y9/X9-1,"-")</f>
        <v>-2.1881553746241345E-3</v>
      </c>
      <c r="AA9" s="160">
        <f t="shared" si="2"/>
        <v>3.2123051447956685E-2</v>
      </c>
      <c r="AB9" s="159">
        <f>Y9/Y$8</f>
        <v>0.21419340874269172</v>
      </c>
    </row>
    <row r="10" spans="1:28" x14ac:dyDescent="0.25">
      <c r="A10" s="161"/>
      <c r="B10" s="162" t="s">
        <v>103</v>
      </c>
      <c r="C10" s="163">
        <v>78464</v>
      </c>
      <c r="D10" s="163">
        <v>31208</v>
      </c>
      <c r="E10" s="163">
        <v>64998</v>
      </c>
      <c r="F10" s="163">
        <v>84765</v>
      </c>
      <c r="G10" s="163">
        <v>101819</v>
      </c>
      <c r="H10" s="163">
        <v>103638</v>
      </c>
      <c r="I10" s="164">
        <f>IFERROR(H10/G10-1,"-")</f>
        <v>1.7865035013111541E-2</v>
      </c>
      <c r="J10" s="165">
        <f>IFERROR(H10/C10-1,"-")</f>
        <v>0.32083503262642732</v>
      </c>
      <c r="K10" s="164">
        <f>H10/H$8</f>
        <v>0.16469847868683643</v>
      </c>
      <c r="L10" s="163">
        <v>192835</v>
      </c>
      <c r="M10" s="163">
        <v>96313</v>
      </c>
      <c r="N10" s="163">
        <v>216360</v>
      </c>
      <c r="O10" s="163">
        <v>206818</v>
      </c>
      <c r="P10" s="163">
        <v>198077</v>
      </c>
      <c r="Q10" s="163">
        <v>193012</v>
      </c>
      <c r="R10" s="164">
        <f>IFERROR(Q10/P10-1,"-")</f>
        <v>-2.5570863855975179E-2</v>
      </c>
      <c r="S10" s="165">
        <f>IFERROR(Q10/L10-1,"-")</f>
        <v>9.1788316436325346E-4</v>
      </c>
      <c r="T10" s="164">
        <f>Q10/Q$8</f>
        <v>6.5297555655093362E-2</v>
      </c>
      <c r="U10" s="163">
        <v>271299</v>
      </c>
      <c r="V10" s="163">
        <v>281358</v>
      </c>
      <c r="W10" s="163">
        <v>291583</v>
      </c>
      <c r="X10" s="163">
        <v>299896</v>
      </c>
      <c r="Y10" s="163">
        <v>296650</v>
      </c>
      <c r="Z10" s="164">
        <f>IFERROR(Y10/X10-1,"-")</f>
        <v>-1.0823752234107809E-2</v>
      </c>
      <c r="AA10" s="165">
        <f t="shared" si="2"/>
        <v>9.3443027803272294E-2</v>
      </c>
      <c r="AB10" s="164">
        <f>Y10/Y$8</f>
        <v>8.2744258736680801E-2</v>
      </c>
    </row>
    <row r="11" spans="1:28" x14ac:dyDescent="0.25">
      <c r="A11" s="161"/>
      <c r="B11" s="162" t="s">
        <v>100</v>
      </c>
      <c r="C11" s="163">
        <v>80558</v>
      </c>
      <c r="D11" s="163">
        <v>37960</v>
      </c>
      <c r="E11" s="163">
        <v>34216</v>
      </c>
      <c r="F11" s="163">
        <v>63258</v>
      </c>
      <c r="G11" s="163">
        <v>77174</v>
      </c>
      <c r="H11" s="163">
        <v>80503</v>
      </c>
      <c r="I11" s="164">
        <f>IFERROR(H11/G11-1,"-")</f>
        <v>4.3136289423899132E-2</v>
      </c>
      <c r="J11" s="165">
        <f>IFERROR(H11/C11-1,"-")</f>
        <v>-6.8273790312567417E-4</v>
      </c>
      <c r="K11" s="164">
        <f>H11/H$8</f>
        <v>0.12793301327434331</v>
      </c>
      <c r="L11" s="163">
        <v>392157</v>
      </c>
      <c r="M11" s="163">
        <v>168489</v>
      </c>
      <c r="N11" s="163">
        <v>251769</v>
      </c>
      <c r="O11" s="163">
        <v>388721</v>
      </c>
      <c r="P11" s="163">
        <v>392528</v>
      </c>
      <c r="Q11" s="163">
        <v>390761</v>
      </c>
      <c r="R11" s="164">
        <f>IFERROR(Q11/P11-1,"-")</f>
        <v>-4.5015896955121759E-3</v>
      </c>
      <c r="S11" s="165">
        <f>IFERROR(Q11/L11-1,"-")</f>
        <v>-3.5597987540704201E-3</v>
      </c>
      <c r="T11" s="164">
        <f>Q11/Q$8</f>
        <v>0.13219767758139359</v>
      </c>
      <c r="U11" s="163">
        <v>472715</v>
      </c>
      <c r="V11" s="163">
        <v>285985</v>
      </c>
      <c r="W11" s="163">
        <v>451979</v>
      </c>
      <c r="X11" s="163">
        <v>469702</v>
      </c>
      <c r="Y11" s="163">
        <v>471264</v>
      </c>
      <c r="Z11" s="164">
        <f>IFERROR(Y11/X11-1,"-")</f>
        <v>3.3255127719278299E-3</v>
      </c>
      <c r="AA11" s="165">
        <f t="shared" si="2"/>
        <v>-3.0695027659372043E-3</v>
      </c>
      <c r="AB11" s="164">
        <f>Y11/Y$8</f>
        <v>0.13144915000601093</v>
      </c>
    </row>
    <row r="12" spans="1:28" x14ac:dyDescent="0.25">
      <c r="A12" s="1"/>
      <c r="B12" s="157" t="s">
        <v>107</v>
      </c>
      <c r="C12" s="158">
        <v>455520</v>
      </c>
      <c r="D12" s="158">
        <v>149126</v>
      </c>
      <c r="E12" s="158">
        <v>134954</v>
      </c>
      <c r="F12" s="158">
        <v>402382</v>
      </c>
      <c r="G12" s="158">
        <v>430474</v>
      </c>
      <c r="H12" s="158">
        <v>445118</v>
      </c>
      <c r="I12" s="159">
        <f>IFERROR(H12/G12-1,"-")</f>
        <v>3.4018314694964191E-2</v>
      </c>
      <c r="J12" s="160">
        <f>IFERROR(H12/C12-1,"-")</f>
        <v>-2.283544081489286E-2</v>
      </c>
      <c r="K12" s="159">
        <f>H12/H$8</f>
        <v>0.70736850803882023</v>
      </c>
      <c r="L12" s="158">
        <v>1773966</v>
      </c>
      <c r="M12" s="158">
        <v>591933</v>
      </c>
      <c r="N12" s="158">
        <v>633659</v>
      </c>
      <c r="O12" s="158">
        <v>1970078</v>
      </c>
      <c r="P12" s="158">
        <v>2208116</v>
      </c>
      <c r="Q12" s="158">
        <v>2372111</v>
      </c>
      <c r="R12" s="159">
        <f>IFERROR(Q12/P12-1,"-")</f>
        <v>7.4269196002384019E-2</v>
      </c>
      <c r="S12" s="160">
        <f>IFERROR(Q12/L12-1,"-")</f>
        <v>0.33717951753303055</v>
      </c>
      <c r="T12" s="159">
        <f>Q12/Q$8</f>
        <v>0.80250476676351301</v>
      </c>
      <c r="U12" s="158">
        <v>2229486</v>
      </c>
      <c r="V12" s="158">
        <v>768613</v>
      </c>
      <c r="W12" s="158">
        <v>2372460</v>
      </c>
      <c r="X12" s="158">
        <v>2638590</v>
      </c>
      <c r="Y12" s="158">
        <v>2817229</v>
      </c>
      <c r="Z12" s="159">
        <f>IFERROR(Y12/X12-1,"-")</f>
        <v>6.7702447140328692E-2</v>
      </c>
      <c r="AA12" s="160">
        <f t="shared" si="2"/>
        <v>0.26362264665487922</v>
      </c>
      <c r="AB12" s="159">
        <f>Y12/Y$8</f>
        <v>0.78580659125730834</v>
      </c>
    </row>
    <row r="13" spans="1:28" s="56" customFormat="1" x14ac:dyDescent="0.25">
      <c r="B13" s="162" t="s">
        <v>110</v>
      </c>
      <c r="C13" s="163">
        <v>164086</v>
      </c>
      <c r="D13" s="163">
        <v>48583</v>
      </c>
      <c r="E13" s="163">
        <v>29915</v>
      </c>
      <c r="F13" s="163">
        <v>152375</v>
      </c>
      <c r="G13" s="163">
        <v>170625</v>
      </c>
      <c r="H13" s="163">
        <v>170073</v>
      </c>
      <c r="I13" s="164">
        <f t="shared" ref="I13:I20" si="3">IFERROR(H13/G13-1,"-")</f>
        <v>-3.2351648351648388E-3</v>
      </c>
      <c r="J13" s="165">
        <f t="shared" ref="J13:J20" si="4">IFERROR(H13/C13-1,"-")</f>
        <v>3.6486964152944168E-2</v>
      </c>
      <c r="K13" s="164">
        <f t="shared" ref="K13:K20" si="5">H13/H$8</f>
        <v>0.2702750377825347</v>
      </c>
      <c r="L13" s="163">
        <v>802040</v>
      </c>
      <c r="M13" s="163">
        <v>229035</v>
      </c>
      <c r="N13" s="163">
        <v>167632</v>
      </c>
      <c r="O13" s="163">
        <v>946984</v>
      </c>
      <c r="P13" s="163">
        <v>1052168</v>
      </c>
      <c r="Q13" s="163">
        <v>1121972</v>
      </c>
      <c r="R13" s="164">
        <f t="shared" ref="R13:R20" si="6">IFERROR(Q13/P13-1,"-")</f>
        <v>6.6343017464891574E-2</v>
      </c>
      <c r="S13" s="165">
        <f t="shared" ref="S13:S20" si="7">IFERROR(Q13/L13-1,"-")</f>
        <v>0.39889781058301321</v>
      </c>
      <c r="T13" s="164">
        <f t="shared" ref="T13:T20" si="8">Q13/Q$8</f>
        <v>0.37957240541239101</v>
      </c>
      <c r="U13" s="163">
        <v>966126</v>
      </c>
      <c r="V13" s="163">
        <v>197547</v>
      </c>
      <c r="W13" s="163">
        <v>1099359</v>
      </c>
      <c r="X13" s="163">
        <v>1222793</v>
      </c>
      <c r="Y13" s="163">
        <v>1292045</v>
      </c>
      <c r="Z13" s="164">
        <f t="shared" ref="Z13:Z20" si="9">IFERROR(Y13/X13-1,"-")</f>
        <v>5.6634279064404103E-2</v>
      </c>
      <c r="AA13" s="165">
        <f t="shared" si="2"/>
        <v>0.33734626746407814</v>
      </c>
      <c r="AB13" s="164">
        <f t="shared" ref="AB13:AB20" si="10">Y13/Y$8</f>
        <v>0.36038869300331955</v>
      </c>
    </row>
    <row r="14" spans="1:28" s="56" customFormat="1" x14ac:dyDescent="0.25">
      <c r="B14" s="162" t="s">
        <v>113</v>
      </c>
      <c r="C14" s="163">
        <v>66535</v>
      </c>
      <c r="D14" s="163">
        <v>21675</v>
      </c>
      <c r="E14" s="163">
        <v>24517</v>
      </c>
      <c r="F14" s="163">
        <v>50078</v>
      </c>
      <c r="G14" s="163">
        <v>57109</v>
      </c>
      <c r="H14" s="163">
        <v>58523</v>
      </c>
      <c r="I14" s="164">
        <f t="shared" si="3"/>
        <v>2.4759670104536946E-2</v>
      </c>
      <c r="J14" s="165">
        <f t="shared" si="4"/>
        <v>-0.12041782520477939</v>
      </c>
      <c r="K14" s="164">
        <f t="shared" si="5"/>
        <v>9.3003040083653954E-2</v>
      </c>
      <c r="L14" s="163">
        <v>275073</v>
      </c>
      <c r="M14" s="163">
        <v>83087</v>
      </c>
      <c r="N14" s="163">
        <v>100470</v>
      </c>
      <c r="O14" s="163">
        <v>213954</v>
      </c>
      <c r="P14" s="163">
        <v>245101</v>
      </c>
      <c r="Q14" s="163">
        <v>253634</v>
      </c>
      <c r="R14" s="164">
        <f t="shared" si="6"/>
        <v>3.4814219444229133E-2</v>
      </c>
      <c r="S14" s="165">
        <f t="shared" si="7"/>
        <v>-7.7939310655716798E-2</v>
      </c>
      <c r="T14" s="164">
        <f t="shared" si="8"/>
        <v>8.5806479550618361E-2</v>
      </c>
      <c r="U14" s="163">
        <v>341608</v>
      </c>
      <c r="V14" s="163">
        <v>124987</v>
      </c>
      <c r="W14" s="163">
        <v>264032</v>
      </c>
      <c r="X14" s="163">
        <v>302210</v>
      </c>
      <c r="Y14" s="163">
        <v>312157</v>
      </c>
      <c r="Z14" s="164">
        <f t="shared" si="9"/>
        <v>3.2914198735978228E-2</v>
      </c>
      <c r="AA14" s="165">
        <f t="shared" si="2"/>
        <v>-8.6212852158029096E-2</v>
      </c>
      <c r="AB14" s="164">
        <f t="shared" si="10"/>
        <v>8.7069609217819199E-2</v>
      </c>
    </row>
    <row r="15" spans="1:28" x14ac:dyDescent="0.25">
      <c r="A15" s="1"/>
      <c r="B15" s="162" t="s">
        <v>116</v>
      </c>
      <c r="C15" s="163">
        <v>25995</v>
      </c>
      <c r="D15" s="163">
        <v>10155</v>
      </c>
      <c r="E15" s="163">
        <v>16229</v>
      </c>
      <c r="F15" s="163">
        <v>26590</v>
      </c>
      <c r="G15" s="163">
        <v>29348</v>
      </c>
      <c r="H15" s="163">
        <v>28513</v>
      </c>
      <c r="I15" s="164">
        <f t="shared" si="3"/>
        <v>-2.8451683249284487E-2</v>
      </c>
      <c r="J15" s="165">
        <f t="shared" si="4"/>
        <v>9.6864781688786206E-2</v>
      </c>
      <c r="K15" s="164">
        <f t="shared" si="5"/>
        <v>4.5312025731852862E-2</v>
      </c>
      <c r="L15" s="163">
        <v>93407</v>
      </c>
      <c r="M15" s="163">
        <v>33981</v>
      </c>
      <c r="N15" s="163">
        <v>63373</v>
      </c>
      <c r="O15" s="163">
        <v>112326</v>
      </c>
      <c r="P15" s="163">
        <v>122771</v>
      </c>
      <c r="Q15" s="163">
        <v>137893</v>
      </c>
      <c r="R15" s="164">
        <f t="shared" si="6"/>
        <v>0.12317241042265681</v>
      </c>
      <c r="S15" s="165">
        <f>IFERROR(Q15/L15-1,"-")</f>
        <v>0.47625980922200695</v>
      </c>
      <c r="T15" s="164">
        <f t="shared" si="8"/>
        <v>4.6650342164983469E-2</v>
      </c>
      <c r="U15" s="163">
        <v>119402</v>
      </c>
      <c r="V15" s="163">
        <v>79602</v>
      </c>
      <c r="W15" s="163">
        <v>138916</v>
      </c>
      <c r="X15" s="163">
        <v>152119</v>
      </c>
      <c r="Y15" s="163">
        <v>166406</v>
      </c>
      <c r="Z15" s="164">
        <f t="shared" si="9"/>
        <v>9.3919891663763133E-2</v>
      </c>
      <c r="AA15" s="165">
        <f t="shared" si="2"/>
        <v>0.39366174770941864</v>
      </c>
      <c r="AB15" s="164">
        <f t="shared" si="10"/>
        <v>4.6415442842865681E-2</v>
      </c>
    </row>
    <row r="16" spans="1:28" x14ac:dyDescent="0.25">
      <c r="A16" s="1"/>
      <c r="B16" s="162" t="s">
        <v>123</v>
      </c>
      <c r="C16" s="163">
        <v>13044</v>
      </c>
      <c r="D16" s="163">
        <v>4195</v>
      </c>
      <c r="E16" s="163">
        <v>5622</v>
      </c>
      <c r="F16" s="163">
        <v>16119</v>
      </c>
      <c r="G16" s="163">
        <v>11923</v>
      </c>
      <c r="H16" s="163">
        <v>11442</v>
      </c>
      <c r="I16" s="164">
        <f t="shared" si="3"/>
        <v>-4.0342195756101651E-2</v>
      </c>
      <c r="J16" s="165">
        <f t="shared" si="4"/>
        <v>-0.12281508739650415</v>
      </c>
      <c r="K16" s="164">
        <f t="shared" si="5"/>
        <v>1.8183291776518094E-2</v>
      </c>
      <c r="L16" s="163">
        <v>64064</v>
      </c>
      <c r="M16" s="163">
        <v>21386</v>
      </c>
      <c r="N16" s="163">
        <v>39702</v>
      </c>
      <c r="O16" s="163">
        <v>89016</v>
      </c>
      <c r="P16" s="163">
        <v>86478</v>
      </c>
      <c r="Q16" s="163">
        <v>96077</v>
      </c>
      <c r="R16" s="164">
        <f t="shared" si="6"/>
        <v>0.11099932930918843</v>
      </c>
      <c r="S16" s="165">
        <f t="shared" si="7"/>
        <v>0.49970342157842151</v>
      </c>
      <c r="T16" s="164">
        <f t="shared" si="8"/>
        <v>3.2503643580059298E-2</v>
      </c>
      <c r="U16" s="163">
        <v>77108</v>
      </c>
      <c r="V16" s="163">
        <v>45324</v>
      </c>
      <c r="W16" s="163">
        <v>105135</v>
      </c>
      <c r="X16" s="163">
        <v>98401</v>
      </c>
      <c r="Y16" s="163">
        <v>107519</v>
      </c>
      <c r="Z16" s="164">
        <f t="shared" si="9"/>
        <v>9.2661659942480323E-2</v>
      </c>
      <c r="AA16" s="165">
        <f t="shared" si="2"/>
        <v>0.3943948747211703</v>
      </c>
      <c r="AB16" s="164">
        <f t="shared" si="10"/>
        <v>2.999015659905337E-2</v>
      </c>
    </row>
    <row r="17" spans="1:28" x14ac:dyDescent="0.25">
      <c r="A17" s="56"/>
      <c r="B17" s="162" t="s">
        <v>119</v>
      </c>
      <c r="C17" s="163">
        <v>10305</v>
      </c>
      <c r="D17" s="163">
        <v>4827</v>
      </c>
      <c r="E17" s="163">
        <v>3820</v>
      </c>
      <c r="F17" s="163">
        <v>8442</v>
      </c>
      <c r="G17" s="163">
        <v>8382</v>
      </c>
      <c r="H17" s="163">
        <v>7699</v>
      </c>
      <c r="I17" s="164">
        <f t="shared" si="3"/>
        <v>-8.1484132665235021E-2</v>
      </c>
      <c r="J17" s="165">
        <f t="shared" si="4"/>
        <v>-0.25288694808345469</v>
      </c>
      <c r="K17" s="164">
        <f t="shared" si="5"/>
        <v>1.2235025641270129E-2</v>
      </c>
      <c r="L17" s="163">
        <v>87381</v>
      </c>
      <c r="M17" s="163">
        <v>40327</v>
      </c>
      <c r="N17" s="163">
        <v>51275</v>
      </c>
      <c r="O17" s="163">
        <v>99066</v>
      </c>
      <c r="P17" s="163">
        <v>102189</v>
      </c>
      <c r="Q17" s="163">
        <v>108005</v>
      </c>
      <c r="R17" s="164">
        <f t="shared" si="6"/>
        <v>5.6914149272426551E-2</v>
      </c>
      <c r="S17" s="165">
        <f t="shared" si="7"/>
        <v>0.2360238495782836</v>
      </c>
      <c r="T17" s="164">
        <f t="shared" si="8"/>
        <v>3.6538984615093147E-2</v>
      </c>
      <c r="U17" s="163">
        <v>97686</v>
      </c>
      <c r="V17" s="163">
        <v>55095</v>
      </c>
      <c r="W17" s="163">
        <v>107508</v>
      </c>
      <c r="X17" s="163">
        <v>110571</v>
      </c>
      <c r="Y17" s="163">
        <v>115704</v>
      </c>
      <c r="Z17" s="164">
        <f t="shared" si="9"/>
        <v>4.6422660552947859E-2</v>
      </c>
      <c r="AA17" s="165">
        <f t="shared" si="2"/>
        <v>0.1844481297217615</v>
      </c>
      <c r="AB17" s="164">
        <f t="shared" si="10"/>
        <v>3.227318966077504E-2</v>
      </c>
    </row>
    <row r="18" spans="1:28" x14ac:dyDescent="0.25">
      <c r="A18" s="56"/>
      <c r="B18" s="162" t="s">
        <v>128</v>
      </c>
      <c r="C18" s="163">
        <v>10721</v>
      </c>
      <c r="D18" s="163">
        <v>3300</v>
      </c>
      <c r="E18" s="163">
        <v>767</v>
      </c>
      <c r="F18" s="163">
        <v>4401</v>
      </c>
      <c r="G18" s="163">
        <v>4797</v>
      </c>
      <c r="H18" s="163">
        <v>3926</v>
      </c>
      <c r="I18" s="164">
        <f t="shared" si="3"/>
        <v>-0.18157181571815717</v>
      </c>
      <c r="J18" s="165">
        <f t="shared" si="4"/>
        <v>-0.63380281690140849</v>
      </c>
      <c r="K18" s="164">
        <f t="shared" si="5"/>
        <v>6.2390843833779099E-3</v>
      </c>
      <c r="L18" s="163">
        <v>23940</v>
      </c>
      <c r="M18" s="163">
        <v>14838</v>
      </c>
      <c r="N18" s="163">
        <v>4354</v>
      </c>
      <c r="O18" s="163">
        <v>24570</v>
      </c>
      <c r="P18" s="163">
        <v>29489</v>
      </c>
      <c r="Q18" s="163">
        <v>27617</v>
      </c>
      <c r="R18" s="164">
        <f t="shared" si="6"/>
        <v>-6.34812981111601E-2</v>
      </c>
      <c r="S18" s="165">
        <f t="shared" si="7"/>
        <v>0.15359231411862995</v>
      </c>
      <c r="T18" s="164">
        <f t="shared" si="8"/>
        <v>9.3430594705340257E-3</v>
      </c>
      <c r="U18" s="163">
        <v>34661</v>
      </c>
      <c r="V18" s="163">
        <v>5121</v>
      </c>
      <c r="W18" s="163">
        <v>28971</v>
      </c>
      <c r="X18" s="163">
        <v>34286</v>
      </c>
      <c r="Y18" s="163">
        <v>31543</v>
      </c>
      <c r="Z18" s="164">
        <f t="shared" si="9"/>
        <v>-8.0003499970833558E-2</v>
      </c>
      <c r="AA18" s="165">
        <f t="shared" si="2"/>
        <v>-8.9957012203917941E-2</v>
      </c>
      <c r="AB18" s="164">
        <f t="shared" si="10"/>
        <v>8.7982543513606005E-3</v>
      </c>
    </row>
    <row r="19" spans="1:28" x14ac:dyDescent="0.25">
      <c r="A19" s="56"/>
      <c r="B19" s="162" t="s">
        <v>131</v>
      </c>
      <c r="C19" s="163">
        <v>7909</v>
      </c>
      <c r="D19" s="163">
        <v>3358</v>
      </c>
      <c r="E19" s="163">
        <v>533</v>
      </c>
      <c r="F19" s="163">
        <v>2337</v>
      </c>
      <c r="G19" s="163">
        <v>2922</v>
      </c>
      <c r="H19" s="163">
        <v>2431</v>
      </c>
      <c r="I19" s="164">
        <f t="shared" si="3"/>
        <v>-0.16803559206023266</v>
      </c>
      <c r="J19" s="165">
        <f t="shared" si="4"/>
        <v>-0.69262865090403336</v>
      </c>
      <c r="K19" s="164">
        <f t="shared" si="5"/>
        <v>3.8632741049393015E-3</v>
      </c>
      <c r="L19" s="163">
        <v>32606</v>
      </c>
      <c r="M19" s="163">
        <v>21335</v>
      </c>
      <c r="N19" s="163">
        <v>3282</v>
      </c>
      <c r="O19" s="163">
        <v>18440</v>
      </c>
      <c r="P19" s="163">
        <v>27757</v>
      </c>
      <c r="Q19" s="163">
        <v>26099</v>
      </c>
      <c r="R19" s="164">
        <f t="shared" si="6"/>
        <v>-5.973268004467347E-2</v>
      </c>
      <c r="S19" s="165">
        <f t="shared" si="7"/>
        <v>-0.19956449733177939</v>
      </c>
      <c r="T19" s="164">
        <f t="shared" si="8"/>
        <v>8.8295075178863574E-3</v>
      </c>
      <c r="U19" s="163">
        <v>40515</v>
      </c>
      <c r="V19" s="163">
        <v>3815</v>
      </c>
      <c r="W19" s="163">
        <v>20777</v>
      </c>
      <c r="X19" s="163">
        <v>30679</v>
      </c>
      <c r="Y19" s="163">
        <v>28530</v>
      </c>
      <c r="Z19" s="164">
        <f t="shared" si="9"/>
        <v>-7.0047915512239656E-2</v>
      </c>
      <c r="AA19" s="165">
        <f t="shared" si="2"/>
        <v>-0.29581636430951497</v>
      </c>
      <c r="AB19" s="164">
        <f t="shared" si="10"/>
        <v>7.9578415700573175E-3</v>
      </c>
    </row>
    <row r="20" spans="1:28" x14ac:dyDescent="0.25">
      <c r="A20" s="56"/>
      <c r="B20" s="168" t="s">
        <v>145</v>
      </c>
      <c r="C20" s="169">
        <f t="shared" ref="C20:H20" si="11">C12-SUM(C13:C19)</f>
        <v>156925</v>
      </c>
      <c r="D20" s="169">
        <f t="shared" si="11"/>
        <v>53033</v>
      </c>
      <c r="E20" s="169">
        <f t="shared" si="11"/>
        <v>53551</v>
      </c>
      <c r="F20" s="169">
        <f t="shared" si="11"/>
        <v>142040</v>
      </c>
      <c r="G20" s="169">
        <f t="shared" si="11"/>
        <v>145368</v>
      </c>
      <c r="H20" s="169">
        <f t="shared" si="11"/>
        <v>162511</v>
      </c>
      <c r="I20" s="170">
        <f t="shared" si="3"/>
        <v>0.11792829233393864</v>
      </c>
      <c r="J20" s="171">
        <f t="shared" si="4"/>
        <v>3.559662259040941E-2</v>
      </c>
      <c r="K20" s="170">
        <f t="shared" si="5"/>
        <v>0.25825772853467333</v>
      </c>
      <c r="L20" s="169">
        <f t="shared" ref="L20:Q20" si="12">L12-SUM(L13:L19)</f>
        <v>395455</v>
      </c>
      <c r="M20" s="169">
        <f t="shared" si="12"/>
        <v>147944</v>
      </c>
      <c r="N20" s="169">
        <f t="shared" si="12"/>
        <v>203571</v>
      </c>
      <c r="O20" s="169">
        <f t="shared" si="12"/>
        <v>465722</v>
      </c>
      <c r="P20" s="169">
        <f t="shared" si="12"/>
        <v>542163</v>
      </c>
      <c r="Q20" s="169">
        <f t="shared" si="12"/>
        <v>600814</v>
      </c>
      <c r="R20" s="170">
        <f t="shared" si="6"/>
        <v>0.10817964339137864</v>
      </c>
      <c r="S20" s="171">
        <f t="shared" si="7"/>
        <v>0.51929802379537504</v>
      </c>
      <c r="T20" s="170">
        <f t="shared" si="8"/>
        <v>0.20326034445194738</v>
      </c>
      <c r="U20" s="169">
        <f>U12-SUM(U13:U19)</f>
        <v>552380</v>
      </c>
      <c r="V20" s="169">
        <f>V12-SUM(V13:V19)</f>
        <v>257122</v>
      </c>
      <c r="W20" s="169">
        <f>W12-SUM(W13:W19)</f>
        <v>607762</v>
      </c>
      <c r="X20" s="169">
        <f>X12-SUM(X13:X19)</f>
        <v>687531</v>
      </c>
      <c r="Y20" s="169">
        <f>Y12-SUM(Y13:Y19)</f>
        <v>763325</v>
      </c>
      <c r="Z20" s="170">
        <f t="shared" si="9"/>
        <v>0.11024084732179351</v>
      </c>
      <c r="AA20" s="171">
        <f t="shared" si="2"/>
        <v>0.38188384807560016</v>
      </c>
      <c r="AB20" s="170">
        <f t="shared" si="10"/>
        <v>0.21291340401205755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183472</v>
      </c>
      <c r="D22" s="176">
        <f t="shared" si="13"/>
        <v>40145</v>
      </c>
      <c r="E22" s="176">
        <f t="shared" si="13"/>
        <v>41580</v>
      </c>
      <c r="F22" s="176">
        <f t="shared" si="13"/>
        <v>135229</v>
      </c>
      <c r="G22" s="176">
        <f t="shared" si="13"/>
        <v>138754</v>
      </c>
      <c r="H22" s="176">
        <f t="shared" si="13"/>
        <v>128262</v>
      </c>
      <c r="I22" s="177">
        <f>IFERROR(H22/G22-1,"-")</f>
        <v>-7.5615838101964594E-2</v>
      </c>
      <c r="J22" s="177">
        <f>IFERROR(H22/C22-1,"-")</f>
        <v>-0.30091785122525505</v>
      </c>
      <c r="K22" s="177">
        <f>H22/H$8</f>
        <v>0.20383021935323928</v>
      </c>
      <c r="L22" s="176">
        <f t="shared" ref="L22:Q22" si="14">L23+L26</f>
        <v>967103</v>
      </c>
      <c r="M22" s="176">
        <f t="shared" si="14"/>
        <v>335669</v>
      </c>
      <c r="N22" s="176">
        <f t="shared" si="14"/>
        <v>506074</v>
      </c>
      <c r="O22" s="176">
        <f t="shared" si="14"/>
        <v>1107316</v>
      </c>
      <c r="P22" s="176">
        <f t="shared" si="14"/>
        <v>1149793</v>
      </c>
      <c r="Q22" s="176">
        <f t="shared" si="14"/>
        <v>1192213</v>
      </c>
      <c r="R22" s="177">
        <f>IFERROR(Q22/P22-1,"-")</f>
        <v>3.6893597369265674E-2</v>
      </c>
      <c r="S22" s="177">
        <f>IFERROR(Q22/L22-1,"-")</f>
        <v>0.23276734742835048</v>
      </c>
      <c r="T22" s="177">
        <f>Q22/Q$8</f>
        <v>0.40333551654936389</v>
      </c>
      <c r="U22" s="176">
        <f>U23+U26</f>
        <v>1150575</v>
      </c>
      <c r="V22" s="176">
        <f>V23+V26</f>
        <v>547654</v>
      </c>
      <c r="W22" s="176">
        <f>W23+W26</f>
        <v>1242545</v>
      </c>
      <c r="X22" s="176">
        <f>X23+X26</f>
        <v>1288547</v>
      </c>
      <c r="Y22" s="176">
        <f>Y23+Y26</f>
        <v>1320475</v>
      </c>
      <c r="Z22" s="177">
        <f>IFERROR(Y22/X22-1,"-")</f>
        <v>2.4778296794761845E-2</v>
      </c>
      <c r="AA22" s="177">
        <f t="shared" ref="AA22:AA34" si="15">IFERROR(Y22/U22-1,"-")</f>
        <v>0.14766529778588966</v>
      </c>
      <c r="AB22" s="177">
        <f>Y22/Y$8</f>
        <v>0.36831864168319089</v>
      </c>
    </row>
    <row r="23" spans="1:28" x14ac:dyDescent="0.25">
      <c r="A23" s="56"/>
      <c r="B23" s="157" t="s">
        <v>97</v>
      </c>
      <c r="C23" s="158">
        <v>17671</v>
      </c>
      <c r="D23" s="158">
        <v>2633</v>
      </c>
      <c r="E23" s="158">
        <v>7752</v>
      </c>
      <c r="F23" s="158">
        <v>11083</v>
      </c>
      <c r="G23" s="158">
        <v>10580</v>
      </c>
      <c r="H23" s="158">
        <v>6847</v>
      </c>
      <c r="I23" s="159">
        <f>IFERROR(H23/G23-1,"-")</f>
        <v>-0.35283553875236295</v>
      </c>
      <c r="J23" s="160">
        <f>IFERROR(H23/C23-1,"-")</f>
        <v>-0.61252900232018559</v>
      </c>
      <c r="K23" s="159">
        <f>H23/H$8</f>
        <v>1.0881052158173343E-2</v>
      </c>
      <c r="L23" s="158">
        <v>145948</v>
      </c>
      <c r="M23" s="158">
        <v>71371</v>
      </c>
      <c r="N23" s="158">
        <v>178880</v>
      </c>
      <c r="O23" s="158">
        <v>143433</v>
      </c>
      <c r="P23" s="158">
        <v>116673</v>
      </c>
      <c r="Q23" s="158">
        <v>106162</v>
      </c>
      <c r="R23" s="159">
        <f>IFERROR(Q23/P23-1,"-")</f>
        <v>-9.0089395147120555E-2</v>
      </c>
      <c r="S23" s="160">
        <f>IFERROR(Q23/L23-1,"-")</f>
        <v>-0.27260394112971742</v>
      </c>
      <c r="T23" s="159">
        <f>Q23/Q$8</f>
        <v>3.5915482474955039E-2</v>
      </c>
      <c r="U23" s="158">
        <v>163619</v>
      </c>
      <c r="V23" s="158">
        <v>186632</v>
      </c>
      <c r="W23" s="158">
        <v>154516</v>
      </c>
      <c r="X23" s="158">
        <v>127253</v>
      </c>
      <c r="Y23" s="158">
        <v>113009</v>
      </c>
      <c r="Z23" s="159">
        <f>IFERROR(Y23/X23-1,"-")</f>
        <v>-0.11193449270351186</v>
      </c>
      <c r="AA23" s="160">
        <f t="shared" si="15"/>
        <v>-0.30931615521424771</v>
      </c>
      <c r="AB23" s="159">
        <f>Y23/Y$8</f>
        <v>3.1521476270263138E-2</v>
      </c>
    </row>
    <row r="24" spans="1:28" x14ac:dyDescent="0.25">
      <c r="A24" s="56"/>
      <c r="B24" s="162" t="s">
        <v>103</v>
      </c>
      <c r="C24" s="163">
        <v>8790</v>
      </c>
      <c r="D24" s="163">
        <v>1649</v>
      </c>
      <c r="E24" s="163">
        <v>3874</v>
      </c>
      <c r="F24" s="163">
        <v>5353</v>
      </c>
      <c r="G24" s="163">
        <v>5102</v>
      </c>
      <c r="H24" s="163">
        <v>2225</v>
      </c>
      <c r="I24" s="164">
        <f>IFERROR(H24/G24-1,"-")</f>
        <v>-0.56389651117208939</v>
      </c>
      <c r="J24" s="165">
        <f>IFERROR(H24/C24-1,"-")</f>
        <v>-0.7468714448236633</v>
      </c>
      <c r="K24" s="164">
        <f>H24/H$8</f>
        <v>3.5359049294487644E-3</v>
      </c>
      <c r="L24" s="163">
        <v>67520</v>
      </c>
      <c r="M24" s="163">
        <v>35772</v>
      </c>
      <c r="N24" s="163">
        <v>85392</v>
      </c>
      <c r="O24" s="163">
        <v>56425</v>
      </c>
      <c r="P24" s="163">
        <v>45103</v>
      </c>
      <c r="Q24" s="163">
        <v>37371</v>
      </c>
      <c r="R24" s="164">
        <f>IFERROR(Q24/P24-1,"-")</f>
        <v>-0.17142983836995318</v>
      </c>
      <c r="S24" s="165">
        <f>IFERROR(Q24/L24-1,"-")</f>
        <v>-0.44651954976303321</v>
      </c>
      <c r="T24" s="164">
        <f>Q24/Q$8</f>
        <v>1.2642918328324116E-2</v>
      </c>
      <c r="U24" s="163">
        <v>76310</v>
      </c>
      <c r="V24" s="163">
        <v>89266</v>
      </c>
      <c r="W24" s="163">
        <v>61778</v>
      </c>
      <c r="X24" s="163">
        <v>50205</v>
      </c>
      <c r="Y24" s="163">
        <v>39596</v>
      </c>
      <c r="Z24" s="164">
        <f>IFERROR(Y24/X24-1,"-")</f>
        <v>-0.21131361418185435</v>
      </c>
      <c r="AA24" s="165">
        <f t="shared" si="15"/>
        <v>-0.4811164984929891</v>
      </c>
      <c r="AB24" s="164">
        <f>Y24/Y$8</f>
        <v>1.1044468798036786E-2</v>
      </c>
    </row>
    <row r="25" spans="1:28" x14ac:dyDescent="0.25">
      <c r="A25" s="56"/>
      <c r="B25" s="162" t="s">
        <v>100</v>
      </c>
      <c r="C25" s="163">
        <v>8881</v>
      </c>
      <c r="D25" s="163">
        <v>984</v>
      </c>
      <c r="E25" s="163">
        <v>3878</v>
      </c>
      <c r="F25" s="163">
        <v>5730</v>
      </c>
      <c r="G25" s="163">
        <v>5478</v>
      </c>
      <c r="H25" s="163">
        <v>4622</v>
      </c>
      <c r="I25" s="164">
        <f>IFERROR(H25/G25-1,"-")</f>
        <v>-0.15626140927345744</v>
      </c>
      <c r="J25" s="165">
        <f>IFERROR(H25/C25-1,"-")</f>
        <v>-0.47956311226213266</v>
      </c>
      <c r="K25" s="164">
        <f>H25/H$8</f>
        <v>7.345147228724579E-3</v>
      </c>
      <c r="L25" s="163">
        <v>78428</v>
      </c>
      <c r="M25" s="163">
        <v>35599</v>
      </c>
      <c r="N25" s="163">
        <v>93488</v>
      </c>
      <c r="O25" s="163">
        <v>87008</v>
      </c>
      <c r="P25" s="163">
        <v>71570</v>
      </c>
      <c r="Q25" s="163">
        <v>68791</v>
      </c>
      <c r="R25" s="164">
        <f>IFERROR(Q25/P25-1,"-")</f>
        <v>-3.8829118345675595E-2</v>
      </c>
      <c r="S25" s="165">
        <f>IFERROR(Q25/L25-1,"-")</f>
        <v>-0.12287703371244962</v>
      </c>
      <c r="T25" s="164">
        <f>Q25/Q$8</f>
        <v>2.3272564146630922E-2</v>
      </c>
      <c r="U25" s="163">
        <v>87309</v>
      </c>
      <c r="V25" s="163">
        <v>97366</v>
      </c>
      <c r="W25" s="163">
        <v>92738</v>
      </c>
      <c r="X25" s="163">
        <v>77048</v>
      </c>
      <c r="Y25" s="163">
        <v>73413</v>
      </c>
      <c r="Z25" s="164">
        <f>IFERROR(Y25/X25-1,"-")</f>
        <v>-4.7178382307133226E-2</v>
      </c>
      <c r="AA25" s="165">
        <f t="shared" si="15"/>
        <v>-0.15915884960313365</v>
      </c>
      <c r="AB25" s="164">
        <f>Y25/Y$8</f>
        <v>2.047700747222635E-2</v>
      </c>
    </row>
    <row r="26" spans="1:28" x14ac:dyDescent="0.25">
      <c r="A26" s="56"/>
      <c r="B26" s="157" t="s">
        <v>107</v>
      </c>
      <c r="C26" s="158">
        <v>165801</v>
      </c>
      <c r="D26" s="158">
        <v>37512</v>
      </c>
      <c r="E26" s="158">
        <v>33828</v>
      </c>
      <c r="F26" s="158">
        <v>124146</v>
      </c>
      <c r="G26" s="158">
        <v>128174</v>
      </c>
      <c r="H26" s="158">
        <v>121415</v>
      </c>
      <c r="I26" s="159">
        <f>IFERROR(H26/G26-1,"-")</f>
        <v>-5.2733003573267601E-2</v>
      </c>
      <c r="J26" s="160">
        <f>IFERROR(H26/C26-1,"-")</f>
        <v>-0.26770646739163217</v>
      </c>
      <c r="K26" s="159">
        <f>H26/H$8</f>
        <v>0.19294916719506594</v>
      </c>
      <c r="L26" s="158">
        <v>821155</v>
      </c>
      <c r="M26" s="158">
        <v>264298</v>
      </c>
      <c r="N26" s="158">
        <v>327194</v>
      </c>
      <c r="O26" s="158">
        <v>963883</v>
      </c>
      <c r="P26" s="158">
        <v>1033120</v>
      </c>
      <c r="Q26" s="158">
        <v>1086051</v>
      </c>
      <c r="R26" s="159">
        <f>IFERROR(Q26/P26-1,"-")</f>
        <v>5.1234125754994642E-2</v>
      </c>
      <c r="S26" s="160">
        <f>IFERROR(Q26/L26-1,"-")</f>
        <v>0.32258952329340995</v>
      </c>
      <c r="T26" s="159">
        <f>Q26/Q$8</f>
        <v>0.36742003407440887</v>
      </c>
      <c r="U26" s="158">
        <v>986956</v>
      </c>
      <c r="V26" s="158">
        <v>361022</v>
      </c>
      <c r="W26" s="158">
        <v>1088029</v>
      </c>
      <c r="X26" s="158">
        <v>1161294</v>
      </c>
      <c r="Y26" s="158">
        <v>1207466</v>
      </c>
      <c r="Z26" s="159">
        <f>IFERROR(Y26/X26-1,"-")</f>
        <v>3.975909631841712E-2</v>
      </c>
      <c r="AA26" s="160">
        <f t="shared" si="15"/>
        <v>0.22342434718467685</v>
      </c>
      <c r="AB26" s="159">
        <f>Y26/Y$8</f>
        <v>0.33679716541292776</v>
      </c>
    </row>
    <row r="27" spans="1:28" s="56" customFormat="1" x14ac:dyDescent="0.25">
      <c r="B27" s="162" t="s">
        <v>110</v>
      </c>
      <c r="C27" s="163">
        <v>67942</v>
      </c>
      <c r="D27" s="163">
        <v>14271</v>
      </c>
      <c r="E27" s="163">
        <v>8627</v>
      </c>
      <c r="F27" s="163">
        <v>54528</v>
      </c>
      <c r="G27" s="163">
        <v>57978</v>
      </c>
      <c r="H27" s="163">
        <v>54006</v>
      </c>
      <c r="I27" s="164">
        <f t="shared" ref="I27:I34" si="16">IFERROR(H27/G27-1,"-")</f>
        <v>-6.8508744696264112E-2</v>
      </c>
      <c r="J27" s="165">
        <f t="shared" ref="J27:J34" si="17">IFERROR(H27/C27-1,"-")</f>
        <v>-0.20511612846251215</v>
      </c>
      <c r="K27" s="164">
        <f t="shared" ref="K27:K34" si="18">H27/H$8</f>
        <v>8.5824755784184248E-2</v>
      </c>
      <c r="L27" s="163">
        <v>395594</v>
      </c>
      <c r="M27" s="163">
        <v>109883</v>
      </c>
      <c r="N27" s="163">
        <v>94750</v>
      </c>
      <c r="O27" s="163">
        <v>497484</v>
      </c>
      <c r="P27" s="163">
        <v>538896</v>
      </c>
      <c r="Q27" s="163">
        <v>565581</v>
      </c>
      <c r="R27" s="164">
        <f t="shared" ref="R27:R34" si="19">IFERROR(Q27/P27-1,"-")</f>
        <v>4.9517903268905261E-2</v>
      </c>
      <c r="S27" s="165">
        <f t="shared" ref="S27:S34" si="20">IFERROR(Q27/L27-1,"-")</f>
        <v>0.42970065268937341</v>
      </c>
      <c r="T27" s="164">
        <f t="shared" ref="T27:T34" si="21">Q27/Q$8</f>
        <v>0.19134072920317577</v>
      </c>
      <c r="U27" s="163">
        <v>463536</v>
      </c>
      <c r="V27" s="163">
        <v>103377</v>
      </c>
      <c r="W27" s="163">
        <v>552012</v>
      </c>
      <c r="X27" s="163">
        <v>596874</v>
      </c>
      <c r="Y27" s="163">
        <v>619587</v>
      </c>
      <c r="Z27" s="164">
        <f t="shared" ref="Z27:Z34" si="22">IFERROR(Y27/X27-1,"-")</f>
        <v>3.8053257471426072E-2</v>
      </c>
      <c r="AA27" s="165">
        <f t="shared" si="15"/>
        <v>0.33665346380863626</v>
      </c>
      <c r="AB27" s="164">
        <f t="shared" ref="AB27:AB34" si="23">Y27/Y$8</f>
        <v>0.17282072151654759</v>
      </c>
    </row>
    <row r="28" spans="1:28" s="56" customFormat="1" x14ac:dyDescent="0.25">
      <c r="B28" s="162" t="s">
        <v>113</v>
      </c>
      <c r="C28" s="163">
        <v>27150</v>
      </c>
      <c r="D28" s="163">
        <v>6747</v>
      </c>
      <c r="E28" s="163">
        <v>9627</v>
      </c>
      <c r="F28" s="163">
        <v>22193</v>
      </c>
      <c r="G28" s="163">
        <v>25099</v>
      </c>
      <c r="H28" s="163">
        <v>24378</v>
      </c>
      <c r="I28" s="164">
        <f t="shared" si="16"/>
        <v>-2.8726244073469021E-2</v>
      </c>
      <c r="J28" s="165">
        <f t="shared" si="17"/>
        <v>-0.10209944751381217</v>
      </c>
      <c r="K28" s="164">
        <f t="shared" si="18"/>
        <v>3.8740804660719989E-2</v>
      </c>
      <c r="L28" s="163">
        <v>116769</v>
      </c>
      <c r="M28" s="163">
        <v>32940</v>
      </c>
      <c r="N28" s="163">
        <v>56231</v>
      </c>
      <c r="O28" s="163">
        <v>103293</v>
      </c>
      <c r="P28" s="163">
        <v>111487</v>
      </c>
      <c r="Q28" s="163">
        <v>112336</v>
      </c>
      <c r="R28" s="164">
        <f t="shared" si="19"/>
        <v>7.6152376510265629E-3</v>
      </c>
      <c r="S28" s="165">
        <f t="shared" si="20"/>
        <v>-3.7963843143300036E-2</v>
      </c>
      <c r="T28" s="164">
        <f t="shared" si="21"/>
        <v>3.8004197729004249E-2</v>
      </c>
      <c r="U28" s="163">
        <v>143919</v>
      </c>
      <c r="V28" s="163">
        <v>65858</v>
      </c>
      <c r="W28" s="163">
        <v>125486</v>
      </c>
      <c r="X28" s="163">
        <v>136586</v>
      </c>
      <c r="Y28" s="163">
        <v>136714</v>
      </c>
      <c r="Z28" s="164">
        <f t="shared" si="22"/>
        <v>9.3713850614274286E-4</v>
      </c>
      <c r="AA28" s="165">
        <f t="shared" si="15"/>
        <v>-5.0062882593681191E-2</v>
      </c>
      <c r="AB28" s="164">
        <f t="shared" si="23"/>
        <v>3.8133485888847393E-2</v>
      </c>
    </row>
    <row r="29" spans="1:28" x14ac:dyDescent="0.25">
      <c r="A29" s="56"/>
      <c r="B29" s="162" t="s">
        <v>116</v>
      </c>
      <c r="C29" s="163">
        <v>7493</v>
      </c>
      <c r="D29" s="163">
        <v>2801</v>
      </c>
      <c r="E29" s="163">
        <v>4115</v>
      </c>
      <c r="F29" s="163">
        <v>3452</v>
      </c>
      <c r="G29" s="163">
        <v>2636</v>
      </c>
      <c r="H29" s="163">
        <v>2608</v>
      </c>
      <c r="I29" s="164">
        <f t="shared" si="16"/>
        <v>-1.0622154779969639E-2</v>
      </c>
      <c r="J29" s="165">
        <f t="shared" si="17"/>
        <v>-0.65194181235820103</v>
      </c>
      <c r="K29" s="164">
        <f t="shared" si="18"/>
        <v>4.1445573285403946E-3</v>
      </c>
      <c r="L29" s="163">
        <v>29540</v>
      </c>
      <c r="M29" s="163">
        <v>12267</v>
      </c>
      <c r="N29" s="163">
        <v>23779</v>
      </c>
      <c r="O29" s="163">
        <v>41597</v>
      </c>
      <c r="P29" s="163">
        <v>38094</v>
      </c>
      <c r="Q29" s="163">
        <v>33969</v>
      </c>
      <c r="R29" s="164">
        <f t="shared" si="19"/>
        <v>-0.10828476925500075</v>
      </c>
      <c r="S29" s="165">
        <f t="shared" si="20"/>
        <v>0.1499322951929587</v>
      </c>
      <c r="T29" s="164">
        <f t="shared" si="21"/>
        <v>1.149199359650108E-2</v>
      </c>
      <c r="U29" s="163">
        <v>37033</v>
      </c>
      <c r="V29" s="163">
        <v>27894</v>
      </c>
      <c r="W29" s="163">
        <v>45049</v>
      </c>
      <c r="X29" s="163">
        <v>40730</v>
      </c>
      <c r="Y29" s="163">
        <v>36577</v>
      </c>
      <c r="Z29" s="164">
        <f t="shared" si="22"/>
        <v>-0.10196415418610361</v>
      </c>
      <c r="AA29" s="165">
        <f t="shared" si="15"/>
        <v>-1.2313342154294804E-2</v>
      </c>
      <c r="AB29" s="164">
        <f t="shared" si="23"/>
        <v>1.0202382443322345E-2</v>
      </c>
    </row>
    <row r="30" spans="1:28" x14ac:dyDescent="0.25">
      <c r="A30" s="56"/>
      <c r="B30" s="162" t="s">
        <v>123</v>
      </c>
      <c r="C30" s="163">
        <v>6912</v>
      </c>
      <c r="D30" s="163">
        <v>1705</v>
      </c>
      <c r="E30" s="163">
        <v>2023</v>
      </c>
      <c r="F30" s="163">
        <v>6662</v>
      </c>
      <c r="G30" s="163">
        <v>3340</v>
      </c>
      <c r="H30" s="163">
        <v>2667</v>
      </c>
      <c r="I30" s="164">
        <f t="shared" si="16"/>
        <v>-0.201497005988024</v>
      </c>
      <c r="J30" s="165">
        <f t="shared" si="17"/>
        <v>-0.61414930555555558</v>
      </c>
      <c r="K30" s="164">
        <f t="shared" si="18"/>
        <v>4.2383184030740919E-3</v>
      </c>
      <c r="L30" s="163">
        <v>33663</v>
      </c>
      <c r="M30" s="163">
        <v>11018</v>
      </c>
      <c r="N30" s="163">
        <v>23432</v>
      </c>
      <c r="O30" s="163">
        <v>49393</v>
      </c>
      <c r="P30" s="163">
        <v>46038</v>
      </c>
      <c r="Q30" s="163">
        <v>49488</v>
      </c>
      <c r="R30" s="164">
        <f t="shared" si="19"/>
        <v>7.4938094617489792E-2</v>
      </c>
      <c r="S30" s="165">
        <f t="shared" si="20"/>
        <v>0.47010070403707327</v>
      </c>
      <c r="T30" s="164">
        <f t="shared" si="21"/>
        <v>1.6742199626237023E-2</v>
      </c>
      <c r="U30" s="163">
        <v>40575</v>
      </c>
      <c r="V30" s="163">
        <v>25455</v>
      </c>
      <c r="W30" s="163">
        <v>56055</v>
      </c>
      <c r="X30" s="163">
        <v>49378</v>
      </c>
      <c r="Y30" s="163">
        <v>52155</v>
      </c>
      <c r="Z30" s="164">
        <f t="shared" si="22"/>
        <v>5.6239620883794306E-2</v>
      </c>
      <c r="AA30" s="165">
        <f t="shared" si="15"/>
        <v>0.28539741219963033</v>
      </c>
      <c r="AB30" s="164">
        <f t="shared" si="23"/>
        <v>1.4547536876492793E-2</v>
      </c>
    </row>
    <row r="31" spans="1:28" x14ac:dyDescent="0.25">
      <c r="A31" s="56"/>
      <c r="B31" s="162" t="s">
        <v>119</v>
      </c>
      <c r="C31" s="163">
        <v>5971</v>
      </c>
      <c r="D31" s="163">
        <v>1308</v>
      </c>
      <c r="E31" s="163">
        <v>1134</v>
      </c>
      <c r="F31" s="163">
        <v>3630</v>
      </c>
      <c r="G31" s="163">
        <v>2551</v>
      </c>
      <c r="H31" s="163">
        <v>1950</v>
      </c>
      <c r="I31" s="164">
        <f t="shared" si="16"/>
        <v>-0.23559388475107801</v>
      </c>
      <c r="J31" s="165">
        <f t="shared" si="17"/>
        <v>-0.67342153743091604</v>
      </c>
      <c r="K31" s="164">
        <f t="shared" si="18"/>
        <v>3.0988829718764451E-3</v>
      </c>
      <c r="L31" s="163">
        <v>47831</v>
      </c>
      <c r="M31" s="163">
        <v>21033</v>
      </c>
      <c r="N31" s="163">
        <v>30800</v>
      </c>
      <c r="O31" s="163">
        <v>60867</v>
      </c>
      <c r="P31" s="163">
        <v>58426</v>
      </c>
      <c r="Q31" s="163">
        <v>60690</v>
      </c>
      <c r="R31" s="164">
        <f t="shared" si="19"/>
        <v>3.8749871632492328E-2</v>
      </c>
      <c r="S31" s="165">
        <f t="shared" si="20"/>
        <v>0.26884238255524662</v>
      </c>
      <c r="T31" s="164">
        <f t="shared" si="21"/>
        <v>2.0531928857830686E-2</v>
      </c>
      <c r="U31" s="163">
        <v>53802</v>
      </c>
      <c r="V31" s="163">
        <v>31934</v>
      </c>
      <c r="W31" s="163">
        <v>64497</v>
      </c>
      <c r="X31" s="163">
        <v>60977</v>
      </c>
      <c r="Y31" s="163">
        <v>62640</v>
      </c>
      <c r="Z31" s="164">
        <f t="shared" si="22"/>
        <v>2.7272578185217444E-2</v>
      </c>
      <c r="AA31" s="165">
        <f t="shared" si="15"/>
        <v>0.16426898628303777</v>
      </c>
      <c r="AB31" s="164">
        <f t="shared" si="23"/>
        <v>1.7472106412491775E-2</v>
      </c>
    </row>
    <row r="32" spans="1:28" x14ac:dyDescent="0.25">
      <c r="A32" s="56"/>
      <c r="B32" s="162" t="s">
        <v>128</v>
      </c>
      <c r="C32" s="163">
        <v>6075</v>
      </c>
      <c r="D32" s="163">
        <v>1374</v>
      </c>
      <c r="E32" s="163">
        <v>245</v>
      </c>
      <c r="F32" s="163">
        <v>1377</v>
      </c>
      <c r="G32" s="163">
        <v>1698</v>
      </c>
      <c r="H32" s="163">
        <v>1818</v>
      </c>
      <c r="I32" s="164">
        <f t="shared" si="16"/>
        <v>7.067137809187285E-2</v>
      </c>
      <c r="J32" s="165">
        <f t="shared" si="17"/>
        <v>-0.70074074074074066</v>
      </c>
      <c r="K32" s="164">
        <f t="shared" si="18"/>
        <v>2.8891124322417321E-3</v>
      </c>
      <c r="L32" s="163">
        <v>14925</v>
      </c>
      <c r="M32" s="163">
        <v>8169</v>
      </c>
      <c r="N32" s="163">
        <v>1932</v>
      </c>
      <c r="O32" s="163">
        <v>13774</v>
      </c>
      <c r="P32" s="163">
        <v>14634</v>
      </c>
      <c r="Q32" s="163">
        <v>14353</v>
      </c>
      <c r="R32" s="164">
        <f t="shared" si="19"/>
        <v>-1.9201858685253481E-2</v>
      </c>
      <c r="S32" s="165">
        <f t="shared" si="20"/>
        <v>-3.832495812395309E-2</v>
      </c>
      <c r="T32" s="164">
        <f t="shared" si="21"/>
        <v>4.8557385878471547E-3</v>
      </c>
      <c r="U32" s="163">
        <v>21000</v>
      </c>
      <c r="V32" s="163">
        <v>2177</v>
      </c>
      <c r="W32" s="163">
        <v>15151</v>
      </c>
      <c r="X32" s="163">
        <v>16332</v>
      </c>
      <c r="Y32" s="163">
        <v>16171</v>
      </c>
      <c r="Z32" s="164">
        <f t="shared" si="22"/>
        <v>-9.8579475875582023E-3</v>
      </c>
      <c r="AA32" s="165">
        <f t="shared" si="15"/>
        <v>-0.22995238095238091</v>
      </c>
      <c r="AB32" s="164">
        <f t="shared" si="23"/>
        <v>4.510559271973252E-3</v>
      </c>
    </row>
    <row r="33" spans="1:28" x14ac:dyDescent="0.25">
      <c r="A33" s="56"/>
      <c r="B33" s="162" t="s">
        <v>131</v>
      </c>
      <c r="C33" s="163">
        <v>2254</v>
      </c>
      <c r="D33" s="163">
        <v>667</v>
      </c>
      <c r="E33" s="163">
        <v>50</v>
      </c>
      <c r="F33" s="163">
        <v>480</v>
      </c>
      <c r="G33" s="163">
        <v>614</v>
      </c>
      <c r="H33" s="163">
        <v>374</v>
      </c>
      <c r="I33" s="164">
        <f t="shared" si="16"/>
        <v>-0.39087947882736152</v>
      </c>
      <c r="J33" s="165">
        <f t="shared" si="17"/>
        <v>-0.83407275953859805</v>
      </c>
      <c r="K33" s="164">
        <f t="shared" si="18"/>
        <v>5.9434986229835412E-4</v>
      </c>
      <c r="L33" s="163">
        <v>17328</v>
      </c>
      <c r="M33" s="163">
        <v>10601</v>
      </c>
      <c r="N33" s="163">
        <v>1306</v>
      </c>
      <c r="O33" s="163">
        <v>9435</v>
      </c>
      <c r="P33" s="163">
        <v>14385</v>
      </c>
      <c r="Q33" s="163">
        <v>13493</v>
      </c>
      <c r="R33" s="164">
        <f t="shared" si="19"/>
        <v>-6.2009037191518956E-2</v>
      </c>
      <c r="S33" s="165">
        <f t="shared" si="20"/>
        <v>-0.22131809787626966</v>
      </c>
      <c r="T33" s="164">
        <f t="shared" si="21"/>
        <v>4.5647934763339837E-3</v>
      </c>
      <c r="U33" s="163">
        <v>19582</v>
      </c>
      <c r="V33" s="163">
        <v>1356</v>
      </c>
      <c r="W33" s="163">
        <v>9915</v>
      </c>
      <c r="X33" s="163">
        <v>14999</v>
      </c>
      <c r="Y33" s="163">
        <v>13867</v>
      </c>
      <c r="Z33" s="164">
        <f t="shared" si="22"/>
        <v>-7.547169811320753E-2</v>
      </c>
      <c r="AA33" s="165">
        <f t="shared" si="15"/>
        <v>-0.29184965784904504</v>
      </c>
      <c r="AB33" s="164">
        <f t="shared" si="23"/>
        <v>3.8679070820884969E-3</v>
      </c>
    </row>
    <row r="34" spans="1:28" x14ac:dyDescent="0.25">
      <c r="A34" s="56"/>
      <c r="B34" s="168" t="s">
        <v>145</v>
      </c>
      <c r="C34" s="169">
        <f t="shared" ref="C34:H34" si="24">C26-SUM(C27:C33)</f>
        <v>42004</v>
      </c>
      <c r="D34" s="169">
        <f t="shared" si="24"/>
        <v>8639</v>
      </c>
      <c r="E34" s="169">
        <f t="shared" si="24"/>
        <v>8007</v>
      </c>
      <c r="F34" s="169">
        <f t="shared" si="24"/>
        <v>31824</v>
      </c>
      <c r="G34" s="169">
        <f t="shared" si="24"/>
        <v>34258</v>
      </c>
      <c r="H34" s="169">
        <f t="shared" si="24"/>
        <v>33614</v>
      </c>
      <c r="I34" s="170">
        <f t="shared" si="16"/>
        <v>-1.8798528810788695E-2</v>
      </c>
      <c r="J34" s="171">
        <f t="shared" si="17"/>
        <v>-0.19974288163032095</v>
      </c>
      <c r="K34" s="170">
        <f t="shared" si="18"/>
        <v>5.3418385752130683E-2</v>
      </c>
      <c r="L34" s="169">
        <f t="shared" ref="L34:Q34" si="25">L26-SUM(L27:L33)</f>
        <v>165505</v>
      </c>
      <c r="M34" s="169">
        <f t="shared" si="25"/>
        <v>58387</v>
      </c>
      <c r="N34" s="169">
        <f t="shared" si="25"/>
        <v>94964</v>
      </c>
      <c r="O34" s="169">
        <f t="shared" si="25"/>
        <v>188040</v>
      </c>
      <c r="P34" s="169">
        <f t="shared" si="25"/>
        <v>211160</v>
      </c>
      <c r="Q34" s="169">
        <f t="shared" si="25"/>
        <v>236141</v>
      </c>
      <c r="R34" s="170">
        <f t="shared" si="19"/>
        <v>0.11830365599545378</v>
      </c>
      <c r="S34" s="171">
        <f t="shared" si="20"/>
        <v>0.42679073139784296</v>
      </c>
      <c r="T34" s="170">
        <f t="shared" si="21"/>
        <v>7.9888452997478931E-2</v>
      </c>
      <c r="U34" s="169">
        <f>U26-SUM(U27:U33)</f>
        <v>207509</v>
      </c>
      <c r="V34" s="169">
        <f>V26-SUM(V27:V33)</f>
        <v>102971</v>
      </c>
      <c r="W34" s="169">
        <f>W26-SUM(W27:W33)</f>
        <v>219864</v>
      </c>
      <c r="X34" s="169">
        <f>X26-SUM(X27:X33)</f>
        <v>245418</v>
      </c>
      <c r="Y34" s="169">
        <f>Y26-SUM(Y27:Y33)</f>
        <v>269755</v>
      </c>
      <c r="Z34" s="170">
        <f t="shared" si="22"/>
        <v>9.916550538265323E-2</v>
      </c>
      <c r="AA34" s="171">
        <f t="shared" si="15"/>
        <v>0.29996771224380625</v>
      </c>
      <c r="AB34" s="170">
        <f t="shared" si="23"/>
        <v>7.5242465921164098E-2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144262</v>
      </c>
      <c r="D36" s="176">
        <f t="shared" si="26"/>
        <v>47555</v>
      </c>
      <c r="E36" s="176">
        <f t="shared" si="26"/>
        <v>28822</v>
      </c>
      <c r="F36" s="176">
        <f t="shared" si="26"/>
        <v>147825</v>
      </c>
      <c r="G36" s="176">
        <f t="shared" si="26"/>
        <v>163340</v>
      </c>
      <c r="H36" s="176">
        <f t="shared" si="26"/>
        <v>175743</v>
      </c>
      <c r="I36" s="177">
        <f>IFERROR(H36/G36-1,"-")</f>
        <v>7.5933635361822072E-2</v>
      </c>
      <c r="J36" s="177">
        <f>IFERROR(H36/C36-1,"-")</f>
        <v>0.21822101454298437</v>
      </c>
      <c r="K36" s="177">
        <f>H36/H$8</f>
        <v>0.2792856359622985</v>
      </c>
      <c r="L36" s="176">
        <f t="shared" ref="L36:Q36" si="27">L37+L40</f>
        <v>458218</v>
      </c>
      <c r="M36" s="176">
        <f t="shared" si="27"/>
        <v>132244</v>
      </c>
      <c r="N36" s="176">
        <f t="shared" si="27"/>
        <v>129922</v>
      </c>
      <c r="O36" s="176">
        <f t="shared" si="27"/>
        <v>470401</v>
      </c>
      <c r="P36" s="176">
        <f t="shared" si="27"/>
        <v>508477</v>
      </c>
      <c r="Q36" s="176">
        <f t="shared" si="27"/>
        <v>543447</v>
      </c>
      <c r="R36" s="177">
        <f>IFERROR(Q36/P36-1,"-")</f>
        <v>6.8774005510573666E-2</v>
      </c>
      <c r="S36" s="177">
        <f>IFERROR(Q36/L36-1,"-")</f>
        <v>0.18600098643003982</v>
      </c>
      <c r="T36" s="177">
        <f>Q36/Q$8</f>
        <v>0.1838526139726728</v>
      </c>
      <c r="U36" s="176">
        <f>U37+U40</f>
        <v>602480</v>
      </c>
      <c r="V36" s="176">
        <f>V37+V40</f>
        <v>158744</v>
      </c>
      <c r="W36" s="176">
        <f>W37+W40</f>
        <v>618226</v>
      </c>
      <c r="X36" s="176">
        <f>X37+X40</f>
        <v>671817</v>
      </c>
      <c r="Y36" s="176">
        <f>Y37+Y40</f>
        <v>719190</v>
      </c>
      <c r="Z36" s="177">
        <f>IFERROR(Y36/X36-1,"-")</f>
        <v>7.0514738388579135E-2</v>
      </c>
      <c r="AA36" s="177">
        <f t="shared" ref="AA36:AA48" si="28">IFERROR(Y36/U36-1,"-")</f>
        <v>0.19371597397423979</v>
      </c>
      <c r="AB36" s="177">
        <f>Y36/Y$8</f>
        <v>0.20060287692847956</v>
      </c>
    </row>
    <row r="37" spans="1:28" x14ac:dyDescent="0.25">
      <c r="A37" s="56"/>
      <c r="B37" s="157" t="s">
        <v>97</v>
      </c>
      <c r="C37" s="158">
        <v>13289</v>
      </c>
      <c r="D37" s="158">
        <v>4675</v>
      </c>
      <c r="E37" s="158">
        <v>4121</v>
      </c>
      <c r="F37" s="158">
        <v>19690</v>
      </c>
      <c r="G37" s="158">
        <v>24974</v>
      </c>
      <c r="H37" s="158">
        <v>28224</v>
      </c>
      <c r="I37" s="159">
        <f>IFERROR(H37/G37-1,"-")</f>
        <v>0.1301353407543846</v>
      </c>
      <c r="J37" s="160">
        <f>IFERROR(H37/C37-1,"-")</f>
        <v>1.1238618406200618</v>
      </c>
      <c r="K37" s="159">
        <f>H37/H$8</f>
        <v>4.4852755383713222E-2</v>
      </c>
      <c r="L37" s="158">
        <v>56372</v>
      </c>
      <c r="M37" s="158">
        <v>15570</v>
      </c>
      <c r="N37" s="158">
        <v>25947</v>
      </c>
      <c r="O37" s="158">
        <v>52918</v>
      </c>
      <c r="P37" s="158">
        <v>45502</v>
      </c>
      <c r="Q37" s="158">
        <v>42839</v>
      </c>
      <c r="R37" s="159">
        <f>IFERROR(Q37/P37-1,"-")</f>
        <v>-5.8524900004395364E-2</v>
      </c>
      <c r="S37" s="160">
        <f>IFERROR(Q37/L37-1,"-")</f>
        <v>-0.24006599020790464</v>
      </c>
      <c r="T37" s="159">
        <f>Q37/Q$8</f>
        <v>1.4492787944317166E-2</v>
      </c>
      <c r="U37" s="158">
        <v>69661</v>
      </c>
      <c r="V37" s="158">
        <v>30068</v>
      </c>
      <c r="W37" s="158">
        <v>72608</v>
      </c>
      <c r="X37" s="158">
        <v>70476</v>
      </c>
      <c r="Y37" s="158">
        <v>71063</v>
      </c>
      <c r="Z37" s="159">
        <f>IFERROR(Y37/X37-1,"-")</f>
        <v>8.329076565071869E-3</v>
      </c>
      <c r="AA37" s="160">
        <f t="shared" si="28"/>
        <v>2.0126038960106785E-2</v>
      </c>
      <c r="AB37" s="159">
        <f>Y37/Y$8</f>
        <v>1.9821524552856049E-2</v>
      </c>
    </row>
    <row r="38" spans="1:28" x14ac:dyDescent="0.25">
      <c r="A38" s="56"/>
      <c r="B38" s="162" t="s">
        <v>103</v>
      </c>
      <c r="C38" s="163">
        <v>8550</v>
      </c>
      <c r="D38" s="163">
        <v>1880</v>
      </c>
      <c r="E38" s="163">
        <v>2975</v>
      </c>
      <c r="F38" s="163">
        <v>8674</v>
      </c>
      <c r="G38" s="163">
        <v>13940</v>
      </c>
      <c r="H38" s="163">
        <v>19449</v>
      </c>
      <c r="I38" s="164">
        <f>IFERROR(H38/G38-1,"-")</f>
        <v>0.39519368723099002</v>
      </c>
      <c r="J38" s="165">
        <f>IFERROR(H38/C38-1,"-")</f>
        <v>1.2747368421052632</v>
      </c>
      <c r="K38" s="164">
        <f>H38/H$8</f>
        <v>3.0907782010269221E-2</v>
      </c>
      <c r="L38" s="163">
        <v>7373</v>
      </c>
      <c r="M38" s="163">
        <v>1578</v>
      </c>
      <c r="N38" s="163">
        <v>3884</v>
      </c>
      <c r="O38" s="163">
        <v>8136</v>
      </c>
      <c r="P38" s="163">
        <v>11630</v>
      </c>
      <c r="Q38" s="163">
        <v>9069</v>
      </c>
      <c r="R38" s="164">
        <f>IFERROR(Q38/P38-1,"-")</f>
        <v>-0.2202063628546862</v>
      </c>
      <c r="S38" s="165">
        <f>IFERROR(Q38/L38-1,"-")</f>
        <v>0.23002848230028472</v>
      </c>
      <c r="T38" s="164">
        <f>Q38/Q$8</f>
        <v>3.0681176933871558E-3</v>
      </c>
      <c r="U38" s="163">
        <v>15923</v>
      </c>
      <c r="V38" s="163">
        <v>6859</v>
      </c>
      <c r="W38" s="163">
        <v>16810</v>
      </c>
      <c r="X38" s="163">
        <v>25570</v>
      </c>
      <c r="Y38" s="163">
        <v>28518</v>
      </c>
      <c r="Z38" s="164">
        <f>IFERROR(Y38/X38-1,"-")</f>
        <v>0.11529135705905347</v>
      </c>
      <c r="AA38" s="165">
        <f t="shared" si="28"/>
        <v>0.7909941593920744</v>
      </c>
      <c r="AB38" s="164">
        <f>Y38/Y$8</f>
        <v>7.9544944232350003E-3</v>
      </c>
    </row>
    <row r="39" spans="1:28" x14ac:dyDescent="0.25">
      <c r="A39" s="56"/>
      <c r="B39" s="162" t="s">
        <v>100</v>
      </c>
      <c r="C39" s="163">
        <v>4739</v>
      </c>
      <c r="D39" s="163">
        <v>2795</v>
      </c>
      <c r="E39" s="163">
        <v>1146</v>
      </c>
      <c r="F39" s="163">
        <v>11016</v>
      </c>
      <c r="G39" s="163">
        <v>11034</v>
      </c>
      <c r="H39" s="163">
        <v>8775</v>
      </c>
      <c r="I39" s="164">
        <f>IFERROR(H39/G39-1,"-")</f>
        <v>-0.20473083197389885</v>
      </c>
      <c r="J39" s="165">
        <f>IFERROR(H39/C39-1,"-")</f>
        <v>0.85165646760920022</v>
      </c>
      <c r="K39" s="164">
        <f>H39/H$8</f>
        <v>1.3944973373444003E-2</v>
      </c>
      <c r="L39" s="163">
        <v>48999</v>
      </c>
      <c r="M39" s="163">
        <v>13992</v>
      </c>
      <c r="N39" s="163">
        <v>22063</v>
      </c>
      <c r="O39" s="163">
        <v>44782</v>
      </c>
      <c r="P39" s="163">
        <v>33872</v>
      </c>
      <c r="Q39" s="163">
        <v>33770</v>
      </c>
      <c r="R39" s="164">
        <f>IFERROR(Q39/P39-1,"-")</f>
        <v>-3.0113367973547689E-3</v>
      </c>
      <c r="S39" s="165">
        <f>IFERROR(Q39/L39-1,"-")</f>
        <v>-0.31080226127063815</v>
      </c>
      <c r="T39" s="164">
        <f>Q39/Q$8</f>
        <v>1.1424670250930009E-2</v>
      </c>
      <c r="U39" s="163">
        <v>53738</v>
      </c>
      <c r="V39" s="163">
        <v>23209</v>
      </c>
      <c r="W39" s="163">
        <v>55798</v>
      </c>
      <c r="X39" s="163">
        <v>44906</v>
      </c>
      <c r="Y39" s="163">
        <v>42545</v>
      </c>
      <c r="Z39" s="164">
        <f>IFERROR(Y39/X39-1,"-")</f>
        <v>-5.2576493118959622E-2</v>
      </c>
      <c r="AA39" s="165">
        <f t="shared" si="28"/>
        <v>-0.20828836205292345</v>
      </c>
      <c r="AB39" s="164">
        <f>Y39/Y$8</f>
        <v>1.1867030129621051E-2</v>
      </c>
    </row>
    <row r="40" spans="1:28" x14ac:dyDescent="0.25">
      <c r="A40" s="56"/>
      <c r="B40" s="157" t="s">
        <v>107</v>
      </c>
      <c r="C40" s="158">
        <v>130973</v>
      </c>
      <c r="D40" s="158">
        <v>42880</v>
      </c>
      <c r="E40" s="158">
        <v>24701</v>
      </c>
      <c r="F40" s="158">
        <v>128135</v>
      </c>
      <c r="G40" s="158">
        <v>138366</v>
      </c>
      <c r="H40" s="158">
        <v>147519</v>
      </c>
      <c r="I40" s="159">
        <f>IFERROR(H40/G40-1,"-")</f>
        <v>6.6150643944321574E-2</v>
      </c>
      <c r="J40" s="160">
        <f>IFERROR(H40/C40-1,"-")</f>
        <v>0.12633138127705701</v>
      </c>
      <c r="K40" s="159">
        <f>H40/H$8</f>
        <v>0.2344328805785853</v>
      </c>
      <c r="L40" s="158">
        <v>401846</v>
      </c>
      <c r="M40" s="158">
        <v>116674</v>
      </c>
      <c r="N40" s="158">
        <v>103975</v>
      </c>
      <c r="O40" s="158">
        <v>417483</v>
      </c>
      <c r="P40" s="158">
        <v>462975</v>
      </c>
      <c r="Q40" s="158">
        <v>500608</v>
      </c>
      <c r="R40" s="159">
        <f>IFERROR(Q40/P40-1,"-")</f>
        <v>8.1285166585668867E-2</v>
      </c>
      <c r="S40" s="160">
        <f>IFERROR(Q40/L40-1,"-")</f>
        <v>0.24577076790611319</v>
      </c>
      <c r="T40" s="159">
        <f>Q40/Q$8</f>
        <v>0.16935982602835564</v>
      </c>
      <c r="U40" s="158">
        <v>532819</v>
      </c>
      <c r="V40" s="158">
        <v>128676</v>
      </c>
      <c r="W40" s="158">
        <v>545618</v>
      </c>
      <c r="X40" s="158">
        <v>601341</v>
      </c>
      <c r="Y40" s="158">
        <v>648127</v>
      </c>
      <c r="Z40" s="159">
        <f>IFERROR(Y40/X40-1,"-")</f>
        <v>7.7802777459045735E-2</v>
      </c>
      <c r="AA40" s="160">
        <f t="shared" si="28"/>
        <v>0.21641120155249727</v>
      </c>
      <c r="AB40" s="159">
        <f>Y40/Y$8</f>
        <v>0.18078135237562351</v>
      </c>
    </row>
    <row r="41" spans="1:28" s="56" customFormat="1" x14ac:dyDescent="0.25">
      <c r="B41" s="162" t="s">
        <v>110</v>
      </c>
      <c r="C41" s="163">
        <v>72484</v>
      </c>
      <c r="D41" s="163">
        <v>21093</v>
      </c>
      <c r="E41" s="163">
        <v>10164</v>
      </c>
      <c r="F41" s="163">
        <v>62633</v>
      </c>
      <c r="G41" s="163">
        <v>60859</v>
      </c>
      <c r="H41" s="163">
        <v>63144</v>
      </c>
      <c r="I41" s="164">
        <f t="shared" ref="I41:I48" si="29">IFERROR(H41/G41-1,"-")</f>
        <v>3.7545802592878541E-2</v>
      </c>
      <c r="J41" s="165">
        <f t="shared" ref="J41:J48" si="30">IFERROR(H41/C41-1,"-")</f>
        <v>-0.12885602339826718</v>
      </c>
      <c r="K41" s="164">
        <f t="shared" ref="K41:K48" si="31">H41/H$8</f>
        <v>0.10034659814162372</v>
      </c>
      <c r="L41" s="163">
        <v>220182</v>
      </c>
      <c r="M41" s="163">
        <v>54573</v>
      </c>
      <c r="N41" s="163">
        <v>36464</v>
      </c>
      <c r="O41" s="163">
        <v>223068</v>
      </c>
      <c r="P41" s="163">
        <v>253656</v>
      </c>
      <c r="Q41" s="163">
        <v>285385</v>
      </c>
      <c r="R41" s="164">
        <f t="shared" ref="R41:R48" si="32">IFERROR(Q41/P41-1,"-")</f>
        <v>0.12508673163654715</v>
      </c>
      <c r="S41" s="165">
        <f t="shared" ref="S41:S48" si="33">IFERROR(Q41/L41-1,"-")</f>
        <v>0.29613229055962798</v>
      </c>
      <c r="T41" s="164">
        <f t="shared" ref="T41:T48" si="34">Q41/Q$8</f>
        <v>9.6548105406030815E-2</v>
      </c>
      <c r="U41" s="163">
        <v>292666</v>
      </c>
      <c r="V41" s="163">
        <v>46628</v>
      </c>
      <c r="W41" s="163">
        <v>285701</v>
      </c>
      <c r="X41" s="163">
        <v>314515</v>
      </c>
      <c r="Y41" s="163">
        <v>348529</v>
      </c>
      <c r="Z41" s="164">
        <f t="shared" ref="Z41:Z48" si="35">IFERROR(Y41/X41-1,"-")</f>
        <v>0.10814746514474671</v>
      </c>
      <c r="AA41" s="165">
        <f t="shared" si="28"/>
        <v>0.19087628901204789</v>
      </c>
      <c r="AB41" s="164">
        <f t="shared" ref="AB41:AB48" si="36">Y41/Y$8</f>
        <v>9.7214811236260315E-2</v>
      </c>
    </row>
    <row r="42" spans="1:28" s="56" customFormat="1" x14ac:dyDescent="0.25">
      <c r="B42" s="162" t="s">
        <v>113</v>
      </c>
      <c r="C42" s="163">
        <v>9538</v>
      </c>
      <c r="D42" s="163">
        <v>3008</v>
      </c>
      <c r="E42" s="163">
        <v>1276</v>
      </c>
      <c r="F42" s="163">
        <v>6063</v>
      </c>
      <c r="G42" s="163">
        <v>8562</v>
      </c>
      <c r="H42" s="163">
        <v>9133</v>
      </c>
      <c r="I42" s="164">
        <f t="shared" si="29"/>
        <v>6.6690025694930988E-2</v>
      </c>
      <c r="J42" s="165">
        <f t="shared" si="30"/>
        <v>-4.2461732019291265E-2</v>
      </c>
      <c r="K42" s="164">
        <f t="shared" si="31"/>
        <v>1.4513896503665422E-2</v>
      </c>
      <c r="L42" s="163">
        <v>21918</v>
      </c>
      <c r="M42" s="163">
        <v>6485</v>
      </c>
      <c r="N42" s="163">
        <v>6405</v>
      </c>
      <c r="O42" s="163">
        <v>14794</v>
      </c>
      <c r="P42" s="163">
        <v>17771</v>
      </c>
      <c r="Q42" s="163">
        <v>15614</v>
      </c>
      <c r="R42" s="164">
        <f t="shared" si="32"/>
        <v>-0.12137752518147549</v>
      </c>
      <c r="S42" s="165">
        <f t="shared" si="33"/>
        <v>-0.28761748334702075</v>
      </c>
      <c r="T42" s="164">
        <f t="shared" si="34"/>
        <v>5.2823453153100731E-3</v>
      </c>
      <c r="U42" s="163">
        <v>31456</v>
      </c>
      <c r="V42" s="163">
        <v>7681</v>
      </c>
      <c r="W42" s="163">
        <v>20857</v>
      </c>
      <c r="X42" s="163">
        <v>26333</v>
      </c>
      <c r="Y42" s="163">
        <v>24747</v>
      </c>
      <c r="Z42" s="164">
        <f t="shared" si="35"/>
        <v>-6.0228610488740397E-2</v>
      </c>
      <c r="AA42" s="165">
        <f t="shared" si="28"/>
        <v>-0.21328204476093593</v>
      </c>
      <c r="AB42" s="164">
        <f t="shared" si="36"/>
        <v>6.9026535343220622E-3</v>
      </c>
    </row>
    <row r="43" spans="1:28" x14ac:dyDescent="0.25">
      <c r="A43" s="56"/>
      <c r="B43" s="162" t="s">
        <v>116</v>
      </c>
      <c r="C43" s="163">
        <v>5534</v>
      </c>
      <c r="D43" s="163">
        <v>1929</v>
      </c>
      <c r="E43" s="163">
        <v>938</v>
      </c>
      <c r="F43" s="163">
        <v>4581</v>
      </c>
      <c r="G43" s="163">
        <v>6601</v>
      </c>
      <c r="H43" s="163">
        <v>7142</v>
      </c>
      <c r="I43" s="164">
        <f t="shared" si="29"/>
        <v>8.1957279200121302E-2</v>
      </c>
      <c r="J43" s="165">
        <f t="shared" si="30"/>
        <v>0.2905674015178894</v>
      </c>
      <c r="K43" s="164">
        <f t="shared" si="31"/>
        <v>1.1349857530841832E-2</v>
      </c>
      <c r="L43" s="163">
        <v>8369</v>
      </c>
      <c r="M43" s="163">
        <v>3521</v>
      </c>
      <c r="N43" s="163">
        <v>6076</v>
      </c>
      <c r="O43" s="163">
        <v>10034</v>
      </c>
      <c r="P43" s="163">
        <v>10184</v>
      </c>
      <c r="Q43" s="163">
        <v>9523</v>
      </c>
      <c r="R43" s="164">
        <f t="shared" si="32"/>
        <v>-6.4905734485467437E-2</v>
      </c>
      <c r="S43" s="165">
        <f t="shared" si="33"/>
        <v>0.13788983152108969</v>
      </c>
      <c r="T43" s="164">
        <f t="shared" si="34"/>
        <v>3.2217096476045747E-3</v>
      </c>
      <c r="U43" s="163">
        <v>13903</v>
      </c>
      <c r="V43" s="163">
        <v>7014</v>
      </c>
      <c r="W43" s="163">
        <v>14615</v>
      </c>
      <c r="X43" s="163">
        <v>16785</v>
      </c>
      <c r="Y43" s="163">
        <v>16665</v>
      </c>
      <c r="Z43" s="164">
        <f t="shared" si="35"/>
        <v>-7.1492403932081894E-3</v>
      </c>
      <c r="AA43" s="165">
        <f t="shared" si="28"/>
        <v>0.19866215924620589</v>
      </c>
      <c r="AB43" s="164">
        <f t="shared" si="36"/>
        <v>4.6483501494919447E-3</v>
      </c>
    </row>
    <row r="44" spans="1:28" x14ac:dyDescent="0.25">
      <c r="A44" s="56"/>
      <c r="B44" s="162" t="s">
        <v>123</v>
      </c>
      <c r="C44" s="163">
        <v>2521</v>
      </c>
      <c r="D44" s="163">
        <v>776</v>
      </c>
      <c r="E44" s="163">
        <v>796</v>
      </c>
      <c r="F44" s="163">
        <v>2624</v>
      </c>
      <c r="G44" s="163">
        <v>2692</v>
      </c>
      <c r="H44" s="163">
        <v>3254</v>
      </c>
      <c r="I44" s="164">
        <f t="shared" si="29"/>
        <v>0.20876671619613663</v>
      </c>
      <c r="J44" s="165">
        <f t="shared" si="30"/>
        <v>0.29075763585878622</v>
      </c>
      <c r="K44" s="164">
        <f t="shared" si="31"/>
        <v>5.1711616361466419E-3</v>
      </c>
      <c r="L44" s="163">
        <v>20720</v>
      </c>
      <c r="M44" s="163">
        <v>5381</v>
      </c>
      <c r="N44" s="163">
        <v>9023</v>
      </c>
      <c r="O44" s="163">
        <v>23588</v>
      </c>
      <c r="P44" s="163">
        <v>22051</v>
      </c>
      <c r="Q44" s="163">
        <v>23767</v>
      </c>
      <c r="R44" s="164">
        <f t="shared" si="32"/>
        <v>7.7819600018139701E-2</v>
      </c>
      <c r="S44" s="165">
        <f t="shared" si="33"/>
        <v>0.14705598455598445</v>
      </c>
      <c r="T44" s="164">
        <f t="shared" si="34"/>
        <v>8.0405726341087804E-3</v>
      </c>
      <c r="U44" s="163">
        <v>23241</v>
      </c>
      <c r="V44" s="163">
        <v>9819</v>
      </c>
      <c r="W44" s="163">
        <v>26212</v>
      </c>
      <c r="X44" s="163">
        <v>24743</v>
      </c>
      <c r="Y44" s="163">
        <v>27021</v>
      </c>
      <c r="Z44" s="164">
        <f t="shared" si="35"/>
        <v>9.2066443034393597E-2</v>
      </c>
      <c r="AA44" s="165">
        <f t="shared" si="28"/>
        <v>0.16264360397573263</v>
      </c>
      <c r="AB44" s="164">
        <f t="shared" si="36"/>
        <v>7.536937857151026E-3</v>
      </c>
    </row>
    <row r="45" spans="1:28" x14ac:dyDescent="0.25">
      <c r="A45" s="56"/>
      <c r="B45" s="162" t="s">
        <v>119</v>
      </c>
      <c r="C45" s="163">
        <v>1981</v>
      </c>
      <c r="D45" s="163">
        <v>1018</v>
      </c>
      <c r="E45" s="163">
        <v>411</v>
      </c>
      <c r="F45" s="163">
        <v>1431</v>
      </c>
      <c r="G45" s="163">
        <v>1708</v>
      </c>
      <c r="H45" s="163">
        <v>1919</v>
      </c>
      <c r="I45" s="164">
        <f t="shared" si="29"/>
        <v>0.12353629976580804</v>
      </c>
      <c r="J45" s="165">
        <f t="shared" si="30"/>
        <v>-3.1297324583543618E-2</v>
      </c>
      <c r="K45" s="164">
        <f t="shared" si="31"/>
        <v>3.0496186784773837E-3</v>
      </c>
      <c r="L45" s="163">
        <v>25225</v>
      </c>
      <c r="M45" s="163">
        <v>9995</v>
      </c>
      <c r="N45" s="163">
        <v>10791</v>
      </c>
      <c r="O45" s="163">
        <v>23473</v>
      </c>
      <c r="P45" s="163">
        <v>27735</v>
      </c>
      <c r="Q45" s="163">
        <v>27709</v>
      </c>
      <c r="R45" s="164">
        <f t="shared" si="32"/>
        <v>-9.3744366324144401E-4</v>
      </c>
      <c r="S45" s="165">
        <f t="shared" si="33"/>
        <v>9.8473736372646226E-2</v>
      </c>
      <c r="T45" s="164">
        <f t="shared" si="34"/>
        <v>9.3741838313005522E-3</v>
      </c>
      <c r="U45" s="163">
        <v>27206</v>
      </c>
      <c r="V45" s="163">
        <v>11202</v>
      </c>
      <c r="W45" s="163">
        <v>24904</v>
      </c>
      <c r="X45" s="163">
        <v>29443</v>
      </c>
      <c r="Y45" s="163">
        <v>29628</v>
      </c>
      <c r="Z45" s="164">
        <f t="shared" si="35"/>
        <v>6.2833271066127239E-3</v>
      </c>
      <c r="AA45" s="165">
        <f t="shared" si="28"/>
        <v>8.9024479894141084E-2</v>
      </c>
      <c r="AB45" s="164">
        <f t="shared" si="36"/>
        <v>8.2641055042992698E-3</v>
      </c>
    </row>
    <row r="46" spans="1:28" x14ac:dyDescent="0.25">
      <c r="A46" s="56"/>
      <c r="B46" s="162" t="s">
        <v>128</v>
      </c>
      <c r="C46" s="163">
        <v>2890</v>
      </c>
      <c r="D46" s="163">
        <v>1099</v>
      </c>
      <c r="E46" s="163">
        <v>228</v>
      </c>
      <c r="F46" s="163">
        <v>1763</v>
      </c>
      <c r="G46" s="163">
        <v>1826</v>
      </c>
      <c r="H46" s="163">
        <v>1145</v>
      </c>
      <c r="I46" s="164">
        <f t="shared" si="29"/>
        <v>-0.37294633077765604</v>
      </c>
      <c r="J46" s="165">
        <f t="shared" si="30"/>
        <v>-0.60380622837370246</v>
      </c>
      <c r="K46" s="164">
        <f t="shared" si="31"/>
        <v>1.8196005142556563E-3</v>
      </c>
      <c r="L46" s="163">
        <v>3206</v>
      </c>
      <c r="M46" s="163">
        <v>2241</v>
      </c>
      <c r="N46" s="163">
        <v>1340</v>
      </c>
      <c r="O46" s="163">
        <v>4629</v>
      </c>
      <c r="P46" s="163">
        <v>5359</v>
      </c>
      <c r="Q46" s="163">
        <v>5045</v>
      </c>
      <c r="R46" s="164">
        <f t="shared" si="32"/>
        <v>-5.8593021086023489E-2</v>
      </c>
      <c r="S46" s="165">
        <f t="shared" si="33"/>
        <v>0.57361197754210846</v>
      </c>
      <c r="T46" s="164">
        <f t="shared" si="34"/>
        <v>1.7067652181208734E-3</v>
      </c>
      <c r="U46" s="163">
        <v>6096</v>
      </c>
      <c r="V46" s="163">
        <v>1568</v>
      </c>
      <c r="W46" s="163">
        <v>6392</v>
      </c>
      <c r="X46" s="163">
        <v>7185</v>
      </c>
      <c r="Y46" s="163">
        <v>6190</v>
      </c>
      <c r="Z46" s="164">
        <f t="shared" si="35"/>
        <v>-0.13848295059151006</v>
      </c>
      <c r="AA46" s="165">
        <f t="shared" si="28"/>
        <v>1.5419947506561726E-2</v>
      </c>
      <c r="AB46" s="164">
        <f t="shared" si="36"/>
        <v>1.7265699025115595E-3</v>
      </c>
    </row>
    <row r="47" spans="1:28" x14ac:dyDescent="0.25">
      <c r="A47" s="56"/>
      <c r="B47" s="162" t="s">
        <v>131</v>
      </c>
      <c r="C47" s="163">
        <v>2990</v>
      </c>
      <c r="D47" s="163">
        <v>1068</v>
      </c>
      <c r="E47" s="163">
        <v>109</v>
      </c>
      <c r="F47" s="163">
        <v>870</v>
      </c>
      <c r="G47" s="163">
        <v>1211</v>
      </c>
      <c r="H47" s="163">
        <v>1019</v>
      </c>
      <c r="I47" s="164">
        <f t="shared" si="29"/>
        <v>-0.15854665565648229</v>
      </c>
      <c r="J47" s="165">
        <f t="shared" si="30"/>
        <v>-0.65919732441471579</v>
      </c>
      <c r="K47" s="164">
        <f t="shared" si="31"/>
        <v>1.6193649991497936E-3</v>
      </c>
      <c r="L47" s="163">
        <v>4665</v>
      </c>
      <c r="M47" s="163">
        <v>3771</v>
      </c>
      <c r="N47" s="163">
        <v>978</v>
      </c>
      <c r="O47" s="163">
        <v>3886</v>
      </c>
      <c r="P47" s="163">
        <v>5807</v>
      </c>
      <c r="Q47" s="163">
        <v>5060</v>
      </c>
      <c r="R47" s="164">
        <f t="shared" si="32"/>
        <v>-0.12863785086964008</v>
      </c>
      <c r="S47" s="165">
        <f t="shared" si="33"/>
        <v>8.4673097534833763E-2</v>
      </c>
      <c r="T47" s="164">
        <f t="shared" si="34"/>
        <v>1.711839842158894E-3</v>
      </c>
      <c r="U47" s="163">
        <v>7655</v>
      </c>
      <c r="V47" s="163">
        <v>1087</v>
      </c>
      <c r="W47" s="163">
        <v>4756</v>
      </c>
      <c r="X47" s="163">
        <v>7018</v>
      </c>
      <c r="Y47" s="163">
        <v>6079</v>
      </c>
      <c r="Z47" s="164">
        <f t="shared" si="35"/>
        <v>-0.1337988030777999</v>
      </c>
      <c r="AA47" s="165">
        <f t="shared" si="28"/>
        <v>-0.20587851077726971</v>
      </c>
      <c r="AB47" s="164">
        <f t="shared" si="36"/>
        <v>1.6956087944051325E-3</v>
      </c>
    </row>
    <row r="48" spans="1:28" x14ac:dyDescent="0.25">
      <c r="A48" s="56"/>
      <c r="B48" s="168" t="s">
        <v>145</v>
      </c>
      <c r="C48" s="169">
        <f t="shared" ref="C48:H48" si="37">C40-SUM(C41:C47)</f>
        <v>33035</v>
      </c>
      <c r="D48" s="169">
        <f t="shared" si="37"/>
        <v>12889</v>
      </c>
      <c r="E48" s="169">
        <f t="shared" si="37"/>
        <v>10779</v>
      </c>
      <c r="F48" s="169">
        <f t="shared" si="37"/>
        <v>48170</v>
      </c>
      <c r="G48" s="169">
        <f t="shared" si="37"/>
        <v>54907</v>
      </c>
      <c r="H48" s="169">
        <f t="shared" si="37"/>
        <v>60763</v>
      </c>
      <c r="I48" s="170">
        <f t="shared" si="29"/>
        <v>0.10665306791483786</v>
      </c>
      <c r="J48" s="171">
        <f t="shared" si="30"/>
        <v>0.83935220220977746</v>
      </c>
      <c r="K48" s="170">
        <f t="shared" si="31"/>
        <v>9.6562782574424841E-2</v>
      </c>
      <c r="L48" s="169">
        <f t="shared" ref="L48:Q48" si="38">L40-SUM(L41:L47)</f>
        <v>97561</v>
      </c>
      <c r="M48" s="169">
        <f t="shared" si="38"/>
        <v>30707</v>
      </c>
      <c r="N48" s="169">
        <f t="shared" si="38"/>
        <v>32898</v>
      </c>
      <c r="O48" s="169">
        <f t="shared" si="38"/>
        <v>114011</v>
      </c>
      <c r="P48" s="169">
        <f t="shared" si="38"/>
        <v>120412</v>
      </c>
      <c r="Q48" s="169">
        <f t="shared" si="38"/>
        <v>128505</v>
      </c>
      <c r="R48" s="170">
        <f t="shared" si="32"/>
        <v>6.7210909211706582E-2</v>
      </c>
      <c r="S48" s="171">
        <f t="shared" si="33"/>
        <v>0.31717592070601985</v>
      </c>
      <c r="T48" s="170">
        <f t="shared" si="34"/>
        <v>4.3474304133721081E-2</v>
      </c>
      <c r="U48" s="169">
        <f>U40-SUM(U41:U47)</f>
        <v>130596</v>
      </c>
      <c r="V48" s="169">
        <f>V40-SUM(V41:V47)</f>
        <v>43677</v>
      </c>
      <c r="W48" s="169">
        <f>W40-SUM(W41:W47)</f>
        <v>162181</v>
      </c>
      <c r="X48" s="169">
        <f>X40-SUM(X41:X47)</f>
        <v>175319</v>
      </c>
      <c r="Y48" s="169">
        <f>Y40-SUM(Y41:Y47)</f>
        <v>189268</v>
      </c>
      <c r="Z48" s="170">
        <f t="shared" si="35"/>
        <v>7.956353846417108E-2</v>
      </c>
      <c r="AA48" s="171">
        <f t="shared" si="28"/>
        <v>0.44926337713253095</v>
      </c>
      <c r="AB48" s="170">
        <f t="shared" si="36"/>
        <v>5.2792315397182203E-2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1558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31798</v>
      </c>
      <c r="V50" s="176">
        <f>V51+V54</f>
        <v>14685</v>
      </c>
      <c r="W50" s="176">
        <f>W51+W54</f>
        <v>29058</v>
      </c>
      <c r="X50" s="176">
        <f>X51+X54</f>
        <v>40794</v>
      </c>
      <c r="Y50" s="176">
        <f>Y51+Y54</f>
        <v>35457</v>
      </c>
      <c r="Z50" s="177">
        <f>IFERROR(Y50/X50-1,"-")</f>
        <v>-0.13082806295043392</v>
      </c>
      <c r="AA50" s="177">
        <f t="shared" ref="AA50:AA62" si="41">IFERROR(Y50/U50-1,"-")</f>
        <v>0.11507013019686774</v>
      </c>
      <c r="AB50" s="177">
        <f>Y50/Y$8</f>
        <v>9.8899820732394773E-3</v>
      </c>
    </row>
    <row r="51" spans="1:28" x14ac:dyDescent="0.25">
      <c r="A51" s="56"/>
      <c r="B51" s="157" t="s">
        <v>97</v>
      </c>
      <c r="C51" s="158">
        <v>0</v>
      </c>
      <c r="D51" s="158">
        <v>1121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7576</v>
      </c>
      <c r="V51" s="158">
        <v>4565</v>
      </c>
      <c r="W51" s="158">
        <v>4856</v>
      </c>
      <c r="X51" s="158">
        <v>17330</v>
      </c>
      <c r="Y51" s="158">
        <v>9653</v>
      </c>
      <c r="Z51" s="159">
        <f>IFERROR(Y51/X51-1,"-")</f>
        <v>-0.44298903635314479</v>
      </c>
      <c r="AA51" s="160">
        <f t="shared" si="41"/>
        <v>0.27415522703273498</v>
      </c>
      <c r="AB51" s="159">
        <f>Y51/Y$8</f>
        <v>2.6925006896517099E-3</v>
      </c>
    </row>
    <row r="52" spans="1:28" x14ac:dyDescent="0.25">
      <c r="A52" s="56"/>
      <c r="B52" s="162" t="s">
        <v>103</v>
      </c>
      <c r="C52" s="163">
        <v>0</v>
      </c>
      <c r="D52" s="163">
        <v>1054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4227</v>
      </c>
      <c r="V52" s="163">
        <v>2335</v>
      </c>
      <c r="W52" s="163">
        <v>2591</v>
      </c>
      <c r="X52" s="163">
        <v>12810</v>
      </c>
      <c r="Y52" s="163">
        <v>6601</v>
      </c>
      <c r="Z52" s="164">
        <f>IFERROR(Y52/X52-1,"-")</f>
        <v>-0.48469945355191257</v>
      </c>
      <c r="AA52" s="165">
        <f t="shared" si="41"/>
        <v>0.56162763189022957</v>
      </c>
      <c r="AB52" s="164">
        <f>Y52/Y$8</f>
        <v>1.8412096811758973E-3</v>
      </c>
    </row>
    <row r="53" spans="1:28" x14ac:dyDescent="0.25">
      <c r="A53" s="56"/>
      <c r="B53" s="162" t="s">
        <v>100</v>
      </c>
      <c r="C53" s="163">
        <v>0</v>
      </c>
      <c r="D53" s="163">
        <v>67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3349</v>
      </c>
      <c r="V53" s="163">
        <v>2230</v>
      </c>
      <c r="W53" s="163">
        <v>2265</v>
      </c>
      <c r="X53" s="163">
        <v>4520</v>
      </c>
      <c r="Y53" s="163">
        <v>3052</v>
      </c>
      <c r="Z53" s="164">
        <f>IFERROR(Y53/X53-1,"-")</f>
        <v>-0.32477876106194692</v>
      </c>
      <c r="AA53" s="165">
        <f t="shared" si="41"/>
        <v>-8.8683189011645291E-2</v>
      </c>
      <c r="AB53" s="164">
        <f>Y53/Y$8</f>
        <v>8.512910084758125E-4</v>
      </c>
    </row>
    <row r="54" spans="1:28" x14ac:dyDescent="0.25">
      <c r="A54" s="56"/>
      <c r="B54" s="157" t="s">
        <v>107</v>
      </c>
      <c r="C54" s="158">
        <v>0</v>
      </c>
      <c r="D54" s="158">
        <v>437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24222</v>
      </c>
      <c r="V54" s="158">
        <v>10120</v>
      </c>
      <c r="W54" s="158">
        <v>24202</v>
      </c>
      <c r="X54" s="158">
        <v>23464</v>
      </c>
      <c r="Y54" s="158">
        <v>25804</v>
      </c>
      <c r="Z54" s="159">
        <f>IFERROR(Y54/X54-1,"-")</f>
        <v>9.9727241732014971E-2</v>
      </c>
      <c r="AA54" s="160">
        <f t="shared" si="41"/>
        <v>6.5312525802988963E-2</v>
      </c>
      <c r="AB54" s="159">
        <f>Y54/Y$8</f>
        <v>7.1974813835877678E-3</v>
      </c>
    </row>
    <row r="55" spans="1:28" s="56" customFormat="1" x14ac:dyDescent="0.25">
      <c r="B55" s="162" t="s">
        <v>110</v>
      </c>
      <c r="C55" s="163">
        <v>0</v>
      </c>
      <c r="D55" s="163">
        <v>54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7265</v>
      </c>
      <c r="V55" s="163">
        <v>1798</v>
      </c>
      <c r="W55" s="163">
        <v>8555</v>
      </c>
      <c r="X55" s="163">
        <v>7448</v>
      </c>
      <c r="Y55" s="163">
        <v>9085</v>
      </c>
      <c r="Z55" s="164">
        <f t="shared" ref="Z55:Z62" si="48">IFERROR(Y55/X55-1,"-")</f>
        <v>0.21979054779806662</v>
      </c>
      <c r="AA55" s="165">
        <f t="shared" si="41"/>
        <v>0.25051617343427401</v>
      </c>
      <c r="AB55" s="164">
        <f t="shared" ref="AB55:AB62" si="49">Y55/Y$8</f>
        <v>2.5340690733953986E-3</v>
      </c>
    </row>
    <row r="56" spans="1:28" s="56" customFormat="1" x14ac:dyDescent="0.25">
      <c r="B56" s="162" t="s">
        <v>113</v>
      </c>
      <c r="C56" s="163">
        <v>0</v>
      </c>
      <c r="D56" s="163">
        <v>120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6702</v>
      </c>
      <c r="V56" s="163">
        <v>3145</v>
      </c>
      <c r="W56" s="163">
        <v>5239</v>
      </c>
      <c r="X56" s="163">
        <v>4103</v>
      </c>
      <c r="Y56" s="163">
        <v>4942</v>
      </c>
      <c r="Z56" s="164">
        <f t="shared" si="48"/>
        <v>0.20448452351937596</v>
      </c>
      <c r="AA56" s="165">
        <f t="shared" si="41"/>
        <v>-0.26260817666368252</v>
      </c>
      <c r="AB56" s="164">
        <f t="shared" si="49"/>
        <v>1.3784666329906506E-3</v>
      </c>
    </row>
    <row r="57" spans="1:28" x14ac:dyDescent="0.25">
      <c r="A57" s="56"/>
      <c r="B57" s="162" t="s">
        <v>116</v>
      </c>
      <c r="C57" s="163">
        <v>0</v>
      </c>
      <c r="D57" s="163">
        <v>55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1725</v>
      </c>
      <c r="V57" s="163">
        <v>1383</v>
      </c>
      <c r="W57" s="163">
        <v>2127</v>
      </c>
      <c r="X57" s="163">
        <v>2370</v>
      </c>
      <c r="Y57" s="163">
        <v>1950</v>
      </c>
      <c r="Z57" s="164">
        <f t="shared" si="48"/>
        <v>-0.17721518987341767</v>
      </c>
      <c r="AA57" s="165">
        <f t="shared" si="41"/>
        <v>0.13043478260869557</v>
      </c>
      <c r="AB57" s="164">
        <f t="shared" si="49"/>
        <v>5.4391135862642023E-4</v>
      </c>
    </row>
    <row r="58" spans="1:28" x14ac:dyDescent="0.25">
      <c r="A58" s="56"/>
      <c r="B58" s="162" t="s">
        <v>123</v>
      </c>
      <c r="C58" s="163">
        <v>0</v>
      </c>
      <c r="D58" s="163">
        <v>29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477</v>
      </c>
      <c r="V58" s="163">
        <v>251</v>
      </c>
      <c r="W58" s="163">
        <v>711</v>
      </c>
      <c r="X58" s="163">
        <v>574</v>
      </c>
      <c r="Y58" s="163">
        <v>855</v>
      </c>
      <c r="Z58" s="164">
        <f t="shared" si="48"/>
        <v>0.48954703832752622</v>
      </c>
      <c r="AA58" s="165">
        <f t="shared" si="41"/>
        <v>0.79245283018867929</v>
      </c>
      <c r="AB58" s="164">
        <f t="shared" si="49"/>
        <v>2.3848421109004577E-4</v>
      </c>
    </row>
    <row r="59" spans="1:28" x14ac:dyDescent="0.25">
      <c r="A59" s="56"/>
      <c r="B59" s="162" t="s">
        <v>119</v>
      </c>
      <c r="C59" s="163">
        <v>0</v>
      </c>
      <c r="D59" s="163">
        <v>30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550</v>
      </c>
      <c r="V59" s="163">
        <v>290</v>
      </c>
      <c r="W59" s="163">
        <v>550</v>
      </c>
      <c r="X59" s="163">
        <v>522</v>
      </c>
      <c r="Y59" s="163">
        <v>589</v>
      </c>
      <c r="Z59" s="164">
        <f t="shared" si="48"/>
        <v>0.12835249042145591</v>
      </c>
      <c r="AA59" s="165">
        <f t="shared" si="41"/>
        <v>7.0909090909090811E-2</v>
      </c>
      <c r="AB59" s="164">
        <f t="shared" si="49"/>
        <v>1.6428912319536488E-4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144</v>
      </c>
      <c r="V60" s="163">
        <v>47</v>
      </c>
      <c r="W60" s="163">
        <v>70</v>
      </c>
      <c r="X60" s="163">
        <v>182</v>
      </c>
      <c r="Y60" s="163">
        <v>98</v>
      </c>
      <c r="Z60" s="164">
        <f t="shared" si="48"/>
        <v>-0.46153846153846156</v>
      </c>
      <c r="AA60" s="165">
        <f t="shared" si="41"/>
        <v>-0.31944444444444442</v>
      </c>
      <c r="AB60" s="164">
        <f t="shared" si="49"/>
        <v>2.7335032382250861E-5</v>
      </c>
    </row>
    <row r="61" spans="1:28" x14ac:dyDescent="0.25">
      <c r="A61" s="56"/>
      <c r="B61" s="162" t="s">
        <v>131</v>
      </c>
      <c r="C61" s="163">
        <v>0</v>
      </c>
      <c r="D61" s="163">
        <v>6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239</v>
      </c>
      <c r="V61" s="163">
        <v>42</v>
      </c>
      <c r="W61" s="163">
        <v>110</v>
      </c>
      <c r="X61" s="163">
        <v>156</v>
      </c>
      <c r="Y61" s="163">
        <v>98</v>
      </c>
      <c r="Z61" s="164">
        <f t="shared" si="48"/>
        <v>-0.37179487179487181</v>
      </c>
      <c r="AA61" s="165">
        <f t="shared" si="41"/>
        <v>-0.58995815899581583</v>
      </c>
      <c r="AB61" s="164">
        <f t="shared" si="49"/>
        <v>2.7335032382250861E-5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143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7120</v>
      </c>
      <c r="V62" s="169">
        <f>V54-SUM(V55:V61)</f>
        <v>3164</v>
      </c>
      <c r="W62" s="169">
        <f>W54-SUM(W55:W61)</f>
        <v>6840</v>
      </c>
      <c r="X62" s="169">
        <f>X54-SUM(X55:X61)</f>
        <v>8109</v>
      </c>
      <c r="Y62" s="169">
        <f>Y54-SUM(Y55:Y61)</f>
        <v>8187</v>
      </c>
      <c r="Z62" s="170">
        <f t="shared" si="48"/>
        <v>9.6189419163892342E-3</v>
      </c>
      <c r="AA62" s="171">
        <f t="shared" si="41"/>
        <v>0.14985955056179767</v>
      </c>
      <c r="AB62" s="170">
        <f t="shared" si="49"/>
        <v>2.2835909195253858E-3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11066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104335</v>
      </c>
      <c r="M64" s="176">
        <f t="shared" si="53"/>
        <v>27988</v>
      </c>
      <c r="N64" s="176">
        <f t="shared" si="53"/>
        <v>44291</v>
      </c>
      <c r="O64" s="176">
        <f t="shared" si="53"/>
        <v>0</v>
      </c>
      <c r="P64" s="176">
        <f t="shared" si="53"/>
        <v>86395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115401</v>
      </c>
      <c r="V64" s="176">
        <f>V65+V68</f>
        <v>44291</v>
      </c>
      <c r="W64" s="176">
        <f>W65+W68</f>
        <v>124085</v>
      </c>
      <c r="X64" s="176">
        <f>X65+X68</f>
        <v>147548</v>
      </c>
      <c r="Y64" s="176">
        <f>Y65+Y68</f>
        <v>167311</v>
      </c>
      <c r="Z64" s="177">
        <f>IFERROR(Y64/X64-1,"-")</f>
        <v>0.13394285249545912</v>
      </c>
      <c r="AA64" s="177">
        <f t="shared" ref="AA64:AA76" si="54">IFERROR(Y64/U64-1,"-")</f>
        <v>0.44982279183022666</v>
      </c>
      <c r="AB64" s="177">
        <f>Y64/Y$8</f>
        <v>4.6667873499048711E-2</v>
      </c>
    </row>
    <row r="65" spans="1:28" x14ac:dyDescent="0.25">
      <c r="A65" s="56"/>
      <c r="B65" s="157" t="s">
        <v>97</v>
      </c>
      <c r="C65" s="158">
        <v>1840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35162</v>
      </c>
      <c r="M65" s="158">
        <v>11254</v>
      </c>
      <c r="N65" s="158">
        <v>23633</v>
      </c>
      <c r="O65" s="158">
        <v>0</v>
      </c>
      <c r="P65" s="158">
        <v>33634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37002</v>
      </c>
      <c r="V65" s="158">
        <v>23633</v>
      </c>
      <c r="W65" s="158">
        <v>29429</v>
      </c>
      <c r="X65" s="158">
        <v>39443</v>
      </c>
      <c r="Y65" s="158">
        <v>51353</v>
      </c>
      <c r="Z65" s="159">
        <f>IFERROR(Y65/X65-1,"-")</f>
        <v>0.30195471946860031</v>
      </c>
      <c r="AA65" s="160">
        <f t="shared" si="54"/>
        <v>0.38784390032971183</v>
      </c>
      <c r="AB65" s="159">
        <f>Y65/Y$8</f>
        <v>1.4323835897201312E-2</v>
      </c>
    </row>
    <row r="66" spans="1:28" x14ac:dyDescent="0.25">
      <c r="A66" s="56"/>
      <c r="B66" s="162" t="s">
        <v>103</v>
      </c>
      <c r="C66" s="163">
        <v>1417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18876</v>
      </c>
      <c r="M66" s="163">
        <v>3946</v>
      </c>
      <c r="N66" s="163">
        <v>20260</v>
      </c>
      <c r="O66" s="163">
        <v>0</v>
      </c>
      <c r="P66" s="163">
        <v>23748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20293</v>
      </c>
      <c r="V66" s="163">
        <v>20260</v>
      </c>
      <c r="W66" s="163">
        <v>22700</v>
      </c>
      <c r="X66" s="163">
        <v>28099</v>
      </c>
      <c r="Y66" s="163">
        <v>31529</v>
      </c>
      <c r="Z66" s="164">
        <f>IFERROR(Y66/X66-1,"-")</f>
        <v>0.12206840101071204</v>
      </c>
      <c r="AA66" s="165">
        <f t="shared" si="54"/>
        <v>0.55368846400236538</v>
      </c>
      <c r="AB66" s="164">
        <f>Y66/Y$8</f>
        <v>8.7943493467345646E-3</v>
      </c>
    </row>
    <row r="67" spans="1:28" x14ac:dyDescent="0.25">
      <c r="A67" s="56"/>
      <c r="B67" s="162" t="s">
        <v>100</v>
      </c>
      <c r="C67" s="163">
        <v>423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16286</v>
      </c>
      <c r="M67" s="163">
        <v>7308</v>
      </c>
      <c r="N67" s="163">
        <v>3373</v>
      </c>
      <c r="O67" s="163">
        <v>0</v>
      </c>
      <c r="P67" s="163">
        <v>9886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16709</v>
      </c>
      <c r="V67" s="163">
        <v>3373</v>
      </c>
      <c r="W67" s="163">
        <v>6729</v>
      </c>
      <c r="X67" s="163">
        <v>11344</v>
      </c>
      <c r="Y67" s="163">
        <v>19824</v>
      </c>
      <c r="Z67" s="164">
        <f>IFERROR(Y67/X67-1,"-")</f>
        <v>0.74753173483779967</v>
      </c>
      <c r="AA67" s="165">
        <f t="shared" si="54"/>
        <v>0.18642647674905732</v>
      </c>
      <c r="AB67" s="164">
        <f>Y67/Y$8</f>
        <v>5.5294865504667461E-3</v>
      </c>
    </row>
    <row r="68" spans="1:28" x14ac:dyDescent="0.25">
      <c r="A68" s="56"/>
      <c r="B68" s="157" t="s">
        <v>107</v>
      </c>
      <c r="C68" s="158">
        <v>9226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69173</v>
      </c>
      <c r="M68" s="158">
        <v>16734</v>
      </c>
      <c r="N68" s="158">
        <v>20658</v>
      </c>
      <c r="O68" s="158">
        <v>0</v>
      </c>
      <c r="P68" s="158">
        <v>52761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78399</v>
      </c>
      <c r="V68" s="158">
        <v>20658</v>
      </c>
      <c r="W68" s="158">
        <v>94656</v>
      </c>
      <c r="X68" s="158">
        <v>108105</v>
      </c>
      <c r="Y68" s="158">
        <v>115958</v>
      </c>
      <c r="Z68" s="159">
        <f>IFERROR(Y68/X68-1,"-")</f>
        <v>7.2642338467231005E-2</v>
      </c>
      <c r="AA68" s="160">
        <f t="shared" si="54"/>
        <v>0.47907498820138006</v>
      </c>
      <c r="AB68" s="159">
        <f>Y68/Y$8</f>
        <v>3.2344037601847404E-2</v>
      </c>
    </row>
    <row r="69" spans="1:28" s="56" customFormat="1" x14ac:dyDescent="0.25">
      <c r="B69" s="162" t="s">
        <v>110</v>
      </c>
      <c r="C69" s="163">
        <v>1341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32951</v>
      </c>
      <c r="M69" s="163">
        <v>6895</v>
      </c>
      <c r="N69" s="163">
        <v>5486</v>
      </c>
      <c r="O69" s="163">
        <v>0</v>
      </c>
      <c r="P69" s="163">
        <v>19684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34292</v>
      </c>
      <c r="V69" s="163">
        <v>5486</v>
      </c>
      <c r="W69" s="163">
        <v>44166</v>
      </c>
      <c r="X69" s="163">
        <v>39770</v>
      </c>
      <c r="Y69" s="163">
        <v>39292</v>
      </c>
      <c r="Z69" s="164">
        <f t="shared" ref="Z69:Z76" si="61">IFERROR(Y69/X69-1,"-")</f>
        <v>-1.2019109881820422E-2</v>
      </c>
      <c r="AA69" s="165">
        <f t="shared" si="54"/>
        <v>0.14580660212294405</v>
      </c>
      <c r="AB69" s="164">
        <f t="shared" ref="AB69:AB76" si="62">Y69/Y$8</f>
        <v>1.0959674411871437E-2</v>
      </c>
    </row>
    <row r="70" spans="1:28" s="56" customFormat="1" x14ac:dyDescent="0.25">
      <c r="B70" s="162" t="s">
        <v>113</v>
      </c>
      <c r="C70" s="163">
        <v>1666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7667</v>
      </c>
      <c r="M70" s="163">
        <v>2038</v>
      </c>
      <c r="N70" s="163">
        <v>2729</v>
      </c>
      <c r="O70" s="163">
        <v>0</v>
      </c>
      <c r="P70" s="163">
        <v>3989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9333</v>
      </c>
      <c r="V70" s="163">
        <v>2729</v>
      </c>
      <c r="W70" s="163">
        <v>5830</v>
      </c>
      <c r="X70" s="163">
        <v>7118</v>
      </c>
      <c r="Y70" s="163">
        <v>7568</v>
      </c>
      <c r="Z70" s="164">
        <f t="shared" si="61"/>
        <v>6.3220005619555986E-2</v>
      </c>
      <c r="AA70" s="165">
        <f t="shared" si="54"/>
        <v>-0.18911389692489022</v>
      </c>
      <c r="AB70" s="164">
        <f t="shared" si="62"/>
        <v>2.1109339292742298E-3</v>
      </c>
    </row>
    <row r="71" spans="1:28" x14ac:dyDescent="0.25">
      <c r="A71" s="56"/>
      <c r="B71" s="162" t="s">
        <v>116</v>
      </c>
      <c r="C71" s="163">
        <v>2015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7168</v>
      </c>
      <c r="M71" s="163">
        <v>1895</v>
      </c>
      <c r="N71" s="163">
        <v>3553</v>
      </c>
      <c r="O71" s="163">
        <v>0</v>
      </c>
      <c r="P71" s="163">
        <v>7111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9183</v>
      </c>
      <c r="V71" s="163">
        <v>3553</v>
      </c>
      <c r="W71" s="163">
        <v>14265</v>
      </c>
      <c r="X71" s="163">
        <v>14596</v>
      </c>
      <c r="Y71" s="163">
        <v>17781</v>
      </c>
      <c r="Z71" s="164">
        <f t="shared" si="61"/>
        <v>0.21821046862154025</v>
      </c>
      <c r="AA71" s="165">
        <f t="shared" si="54"/>
        <v>0.93629532832407714</v>
      </c>
      <c r="AB71" s="164">
        <f t="shared" si="62"/>
        <v>4.9596348039673728E-3</v>
      </c>
    </row>
    <row r="72" spans="1:28" x14ac:dyDescent="0.25">
      <c r="A72" s="56"/>
      <c r="B72" s="162" t="s">
        <v>123</v>
      </c>
      <c r="C72" s="163">
        <v>85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1338</v>
      </c>
      <c r="M72" s="163">
        <v>228</v>
      </c>
      <c r="N72" s="163">
        <v>818</v>
      </c>
      <c r="O72" s="163">
        <v>0</v>
      </c>
      <c r="P72" s="163">
        <v>1507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1423</v>
      </c>
      <c r="V72" s="163">
        <v>818</v>
      </c>
      <c r="W72" s="163">
        <v>1612</v>
      </c>
      <c r="X72" s="163">
        <v>2887</v>
      </c>
      <c r="Y72" s="163">
        <v>3774</v>
      </c>
      <c r="Z72" s="164">
        <f t="shared" si="61"/>
        <v>0.30723934880498782</v>
      </c>
      <c r="AA72" s="165">
        <f t="shared" si="54"/>
        <v>1.6521433591004917</v>
      </c>
      <c r="AB72" s="164">
        <f t="shared" si="62"/>
        <v>1.0526776756185179E-3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1854</v>
      </c>
      <c r="M73" s="163">
        <v>591</v>
      </c>
      <c r="N73" s="163">
        <v>1017</v>
      </c>
      <c r="O73" s="163">
        <v>0</v>
      </c>
      <c r="P73" s="163">
        <v>1205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1854</v>
      </c>
      <c r="V73" s="163">
        <v>1017</v>
      </c>
      <c r="W73" s="163">
        <v>2323</v>
      </c>
      <c r="X73" s="163">
        <v>2141</v>
      </c>
      <c r="Y73" s="163">
        <v>3327</v>
      </c>
      <c r="Z73" s="164">
        <f t="shared" si="61"/>
        <v>0.55394675385333958</v>
      </c>
      <c r="AA73" s="165">
        <f t="shared" si="54"/>
        <v>0.7944983818770226</v>
      </c>
      <c r="AB73" s="164">
        <f t="shared" si="62"/>
        <v>9.2799645648723077E-4</v>
      </c>
    </row>
    <row r="74" spans="1:28" x14ac:dyDescent="0.25">
      <c r="A74" s="56"/>
      <c r="B74" s="162" t="s">
        <v>128</v>
      </c>
      <c r="C74" s="163">
        <v>202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1339</v>
      </c>
      <c r="M74" s="163">
        <v>551</v>
      </c>
      <c r="N74" s="163">
        <v>128</v>
      </c>
      <c r="O74" s="163">
        <v>0</v>
      </c>
      <c r="P74" s="163">
        <v>311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1541</v>
      </c>
      <c r="V74" s="163">
        <v>128</v>
      </c>
      <c r="W74" s="163">
        <v>1235</v>
      </c>
      <c r="X74" s="163">
        <v>3490</v>
      </c>
      <c r="Y74" s="163">
        <v>1888</v>
      </c>
      <c r="Z74" s="164">
        <f t="shared" si="61"/>
        <v>-0.45902578796561599</v>
      </c>
      <c r="AA74" s="165">
        <f t="shared" si="54"/>
        <v>0.22517845554834515</v>
      </c>
      <c r="AB74" s="164">
        <f t="shared" si="62"/>
        <v>5.2661776671111859E-4</v>
      </c>
    </row>
    <row r="75" spans="1:28" x14ac:dyDescent="0.25">
      <c r="A75" s="56"/>
      <c r="B75" s="162" t="s">
        <v>131</v>
      </c>
      <c r="C75" s="163">
        <v>128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1500</v>
      </c>
      <c r="M75" s="163">
        <v>710</v>
      </c>
      <c r="N75" s="163">
        <v>59</v>
      </c>
      <c r="O75" s="163">
        <v>0</v>
      </c>
      <c r="P75" s="163">
        <v>122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1628</v>
      </c>
      <c r="V75" s="163">
        <v>59</v>
      </c>
      <c r="W75" s="163">
        <v>331</v>
      </c>
      <c r="X75" s="163">
        <v>1010</v>
      </c>
      <c r="Y75" s="163">
        <v>294</v>
      </c>
      <c r="Z75" s="164">
        <f t="shared" si="61"/>
        <v>-0.70891089108910887</v>
      </c>
      <c r="AA75" s="165">
        <f t="shared" si="54"/>
        <v>-0.81941031941031939</v>
      </c>
      <c r="AB75" s="164">
        <f t="shared" si="62"/>
        <v>8.2005097146752582E-5</v>
      </c>
    </row>
    <row r="76" spans="1:28" x14ac:dyDescent="0.25">
      <c r="A76" s="56"/>
      <c r="B76" s="168" t="s">
        <v>145</v>
      </c>
      <c r="C76" s="169">
        <f t="shared" ref="C76:H76" si="63">C68-SUM(C69:C75)</f>
        <v>3789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15356</v>
      </c>
      <c r="M76" s="169">
        <f t="shared" si="64"/>
        <v>3826</v>
      </c>
      <c r="N76" s="169">
        <f t="shared" si="64"/>
        <v>6868</v>
      </c>
      <c r="O76" s="169">
        <f t="shared" si="64"/>
        <v>0</v>
      </c>
      <c r="P76" s="169">
        <f t="shared" si="64"/>
        <v>18832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19145</v>
      </c>
      <c r="V76" s="169">
        <f>V68-SUM(V69:V75)</f>
        <v>6868</v>
      </c>
      <c r="W76" s="169">
        <f>W68-SUM(W69:W75)</f>
        <v>24894</v>
      </c>
      <c r="X76" s="169">
        <f>X68-SUM(X69:X75)</f>
        <v>37093</v>
      </c>
      <c r="Y76" s="169">
        <f>Y68-SUM(Y69:Y75)</f>
        <v>42034</v>
      </c>
      <c r="Z76" s="170">
        <f t="shared" si="61"/>
        <v>0.13320572614779058</v>
      </c>
      <c r="AA76" s="171">
        <f t="shared" si="54"/>
        <v>1.1955601984852442</v>
      </c>
      <c r="AB76" s="170">
        <f t="shared" si="62"/>
        <v>1.1724497460770741E-2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109538</v>
      </c>
      <c r="D78" s="176">
        <f t="shared" si="65"/>
        <v>29634</v>
      </c>
      <c r="E78" s="176">
        <f t="shared" si="65"/>
        <v>53192</v>
      </c>
      <c r="F78" s="176">
        <f t="shared" si="65"/>
        <v>82780</v>
      </c>
      <c r="G78" s="176">
        <f t="shared" si="65"/>
        <v>86011</v>
      </c>
      <c r="H78" s="176">
        <f t="shared" si="65"/>
        <v>98362</v>
      </c>
      <c r="I78" s="177">
        <f>IFERROR(H78/G78-1,"-")</f>
        <v>0.14359791189499016</v>
      </c>
      <c r="J78" s="177">
        <f>IFERROR(H78/C78-1,"-")</f>
        <v>-0.10202851978308902</v>
      </c>
      <c r="K78" s="177">
        <f>H78/H$8</f>
        <v>0.15631401378446713</v>
      </c>
      <c r="L78" s="176">
        <f t="shared" ref="L78:Q78" si="66">L79+L82</f>
        <v>419129</v>
      </c>
      <c r="M78" s="176">
        <f t="shared" si="66"/>
        <v>128814</v>
      </c>
      <c r="N78" s="176">
        <f t="shared" si="66"/>
        <v>157552</v>
      </c>
      <c r="O78" s="176">
        <f t="shared" si="66"/>
        <v>391658</v>
      </c>
      <c r="P78" s="176">
        <f t="shared" si="66"/>
        <v>460097</v>
      </c>
      <c r="Q78" s="176">
        <f t="shared" si="66"/>
        <v>525364</v>
      </c>
      <c r="R78" s="177">
        <f>IFERROR(Q78/P78-1,"-")</f>
        <v>0.14185486973399097</v>
      </c>
      <c r="S78" s="177">
        <f>IFERROR(Q78/L78-1,"-")</f>
        <v>0.25346611663712126</v>
      </c>
      <c r="T78" s="177">
        <f>Q78/Q$8</f>
        <v>0.17773498554070458</v>
      </c>
      <c r="U78" s="176">
        <f>U79+U82</f>
        <v>528667</v>
      </c>
      <c r="V78" s="176">
        <f>V79+V82</f>
        <v>210744</v>
      </c>
      <c r="W78" s="176">
        <f>W79+W82</f>
        <v>474438</v>
      </c>
      <c r="X78" s="176">
        <f>X79+X82</f>
        <v>546108</v>
      </c>
      <c r="Y78" s="176">
        <f>Y79+Y82</f>
        <v>623726</v>
      </c>
      <c r="Z78" s="177">
        <f>IFERROR(Y78/X78-1,"-")</f>
        <v>0.14212939565067706</v>
      </c>
      <c r="AA78" s="177">
        <f t="shared" ref="AA78:AA90" si="67">IFERROR(Y78/U78-1,"-")</f>
        <v>0.17980883996920549</v>
      </c>
      <c r="AB78" s="177">
        <f>Y78/Y$8</f>
        <v>0.17397520824134491</v>
      </c>
    </row>
    <row r="79" spans="1:28" x14ac:dyDescent="0.25">
      <c r="A79" s="56"/>
      <c r="B79" s="157" t="s">
        <v>97</v>
      </c>
      <c r="C79" s="158">
        <v>49639</v>
      </c>
      <c r="D79" s="158">
        <v>12462</v>
      </c>
      <c r="E79" s="158">
        <v>31855</v>
      </c>
      <c r="F79" s="158">
        <v>43446</v>
      </c>
      <c r="G79" s="158">
        <v>43583</v>
      </c>
      <c r="H79" s="158">
        <v>48477</v>
      </c>
      <c r="I79" s="159">
        <f>IFERROR(H79/G79-1,"-")</f>
        <v>0.11229148980106918</v>
      </c>
      <c r="J79" s="160">
        <f>IFERROR(H79/C79-1,"-")</f>
        <v>-2.3409013074397134E-2</v>
      </c>
      <c r="K79" s="159">
        <f>H79/H$8</f>
        <v>7.7038230680848432E-2</v>
      </c>
      <c r="L79" s="158">
        <v>195770</v>
      </c>
      <c r="M79" s="158">
        <v>58856</v>
      </c>
      <c r="N79" s="158">
        <v>89810</v>
      </c>
      <c r="O79" s="158">
        <v>198119</v>
      </c>
      <c r="P79" s="158">
        <v>203669</v>
      </c>
      <c r="Q79" s="158">
        <v>213191</v>
      </c>
      <c r="R79" s="159">
        <f>IFERROR(Q79/P79-1,"-")</f>
        <v>4.6752328533061105E-2</v>
      </c>
      <c r="S79" s="160">
        <f>IFERROR(Q79/L79-1,"-")</f>
        <v>8.8987076671604326E-2</v>
      </c>
      <c r="T79" s="159">
        <f>Q79/Q$8</f>
        <v>7.2124278219307655E-2</v>
      </c>
      <c r="U79" s="158">
        <v>245409</v>
      </c>
      <c r="V79" s="158">
        <v>121665</v>
      </c>
      <c r="W79" s="158">
        <v>241565</v>
      </c>
      <c r="X79" s="158">
        <v>247252</v>
      </c>
      <c r="Y79" s="158">
        <v>261668</v>
      </c>
      <c r="Z79" s="159">
        <f>IFERROR(Y79/X79-1,"-")</f>
        <v>5.8304887321437349E-2</v>
      </c>
      <c r="AA79" s="160">
        <f t="shared" si="67"/>
        <v>6.6252663920231214E-2</v>
      </c>
      <c r="AB79" s="159">
        <f>Y79/Y$8</f>
        <v>7.2986767891824678E-2</v>
      </c>
    </row>
    <row r="80" spans="1:28" x14ac:dyDescent="0.25">
      <c r="A80" s="56"/>
      <c r="B80" s="162" t="s">
        <v>103</v>
      </c>
      <c r="C80" s="163">
        <v>17202</v>
      </c>
      <c r="D80" s="163">
        <v>5678</v>
      </c>
      <c r="E80" s="163">
        <v>20326</v>
      </c>
      <c r="F80" s="163">
        <v>26841</v>
      </c>
      <c r="G80" s="163">
        <v>27062</v>
      </c>
      <c r="H80" s="163">
        <v>25995</v>
      </c>
      <c r="I80" s="164">
        <f>IFERROR(H80/G80-1,"-")</f>
        <v>-3.9427980193629475E-2</v>
      </c>
      <c r="J80" s="165">
        <f>IFERROR(H80/C80-1,"-")</f>
        <v>0.51116149284966861</v>
      </c>
      <c r="K80" s="164">
        <f>H80/H$8</f>
        <v>4.1310493771245224E-2</v>
      </c>
      <c r="L80" s="163">
        <v>25642</v>
      </c>
      <c r="M80" s="163">
        <v>9996</v>
      </c>
      <c r="N80" s="163">
        <v>20015</v>
      </c>
      <c r="O80" s="163">
        <v>31904</v>
      </c>
      <c r="P80" s="163">
        <v>26216</v>
      </c>
      <c r="Q80" s="163">
        <v>37813</v>
      </c>
      <c r="R80" s="164">
        <f>IFERROR(Q80/P80-1,"-")</f>
        <v>0.44236344217271895</v>
      </c>
      <c r="S80" s="165">
        <f>IFERROR(Q80/L80-1,"-")</f>
        <v>0.47465096326339595</v>
      </c>
      <c r="T80" s="164">
        <f>Q80/Q$8</f>
        <v>1.2792450583311119E-2</v>
      </c>
      <c r="U80" s="163">
        <v>42844</v>
      </c>
      <c r="V80" s="163">
        <v>40341</v>
      </c>
      <c r="W80" s="163">
        <v>58745</v>
      </c>
      <c r="X80" s="163">
        <v>53278</v>
      </c>
      <c r="Y80" s="163">
        <v>63808</v>
      </c>
      <c r="Z80" s="164">
        <f>IFERROR(Y80/X80-1,"-")</f>
        <v>0.19764255414993048</v>
      </c>
      <c r="AA80" s="165">
        <f t="shared" si="67"/>
        <v>0.48931005508355896</v>
      </c>
      <c r="AB80" s="164">
        <f>Y80/Y$8</f>
        <v>1.7797895369863908E-2</v>
      </c>
    </row>
    <row r="81" spans="1:28" x14ac:dyDescent="0.25">
      <c r="A81" s="56"/>
      <c r="B81" s="162" t="s">
        <v>100</v>
      </c>
      <c r="C81" s="163">
        <v>32437</v>
      </c>
      <c r="D81" s="163">
        <v>6784</v>
      </c>
      <c r="E81" s="163">
        <v>11529</v>
      </c>
      <c r="F81" s="163">
        <v>16605</v>
      </c>
      <c r="G81" s="163">
        <v>16521</v>
      </c>
      <c r="H81" s="163">
        <v>22482</v>
      </c>
      <c r="I81" s="164">
        <f>IFERROR(H81/G81-1,"-")</f>
        <v>0.36081351007808249</v>
      </c>
      <c r="J81" s="165">
        <f>IFERROR(H81/C81-1,"-")</f>
        <v>-0.30690261121558715</v>
      </c>
      <c r="K81" s="164">
        <f>H81/H$8</f>
        <v>3.5727736909603201E-2</v>
      </c>
      <c r="L81" s="163">
        <v>170128</v>
      </c>
      <c r="M81" s="163">
        <v>48860</v>
      </c>
      <c r="N81" s="163">
        <v>69795</v>
      </c>
      <c r="O81" s="163">
        <v>166215</v>
      </c>
      <c r="P81" s="163">
        <v>177453</v>
      </c>
      <c r="Q81" s="163">
        <v>175378</v>
      </c>
      <c r="R81" s="164">
        <f>IFERROR(Q81/P81-1,"-")</f>
        <v>-1.1693237082495034E-2</v>
      </c>
      <c r="S81" s="165">
        <f>IFERROR(Q81/L81-1,"-")</f>
        <v>3.0859117840684736E-2</v>
      </c>
      <c r="T81" s="164">
        <f>Q81/Q$8</f>
        <v>5.9331827635996544E-2</v>
      </c>
      <c r="U81" s="163">
        <v>202565</v>
      </c>
      <c r="V81" s="163">
        <v>81324</v>
      </c>
      <c r="W81" s="163">
        <v>182820</v>
      </c>
      <c r="X81" s="163">
        <v>193974</v>
      </c>
      <c r="Y81" s="163">
        <v>197860</v>
      </c>
      <c r="Z81" s="164">
        <f>IFERROR(Y81/X81-1,"-")</f>
        <v>2.0033612752224483E-2</v>
      </c>
      <c r="AA81" s="165">
        <f t="shared" si="67"/>
        <v>-2.3227112284945561E-2</v>
      </c>
      <c r="AB81" s="164">
        <f>Y81/Y$8</f>
        <v>5.5188872521960773E-2</v>
      </c>
    </row>
    <row r="82" spans="1:28" x14ac:dyDescent="0.25">
      <c r="A82" s="56"/>
      <c r="B82" s="157" t="s">
        <v>107</v>
      </c>
      <c r="C82" s="158">
        <v>59899</v>
      </c>
      <c r="D82" s="158">
        <v>17172</v>
      </c>
      <c r="E82" s="158">
        <v>21337</v>
      </c>
      <c r="F82" s="158">
        <v>39334</v>
      </c>
      <c r="G82" s="158">
        <v>42428</v>
      </c>
      <c r="H82" s="158">
        <v>49885</v>
      </c>
      <c r="I82" s="159">
        <f>IFERROR(H82/G82-1,"-")</f>
        <v>0.17575657584613924</v>
      </c>
      <c r="J82" s="160">
        <f>IFERROR(H82/C82-1,"-")</f>
        <v>-0.16718142206046849</v>
      </c>
      <c r="K82" s="159">
        <f>H82/H$8</f>
        <v>7.9275783103618699E-2</v>
      </c>
      <c r="L82" s="158">
        <v>223359</v>
      </c>
      <c r="M82" s="158">
        <v>69958</v>
      </c>
      <c r="N82" s="158">
        <v>67742</v>
      </c>
      <c r="O82" s="158">
        <v>193539</v>
      </c>
      <c r="P82" s="158">
        <v>256428</v>
      </c>
      <c r="Q82" s="158">
        <v>312173</v>
      </c>
      <c r="R82" s="159">
        <f>IFERROR(Q82/P82-1,"-")</f>
        <v>0.21739045658040457</v>
      </c>
      <c r="S82" s="160">
        <f>IFERROR(Q82/L82-1,"-")</f>
        <v>0.39762892921261295</v>
      </c>
      <c r="T82" s="159">
        <f>Q82/Q$8</f>
        <v>0.10561070732139692</v>
      </c>
      <c r="U82" s="158">
        <v>283258</v>
      </c>
      <c r="V82" s="158">
        <v>89079</v>
      </c>
      <c r="W82" s="158">
        <v>232873</v>
      </c>
      <c r="X82" s="158">
        <v>298856</v>
      </c>
      <c r="Y82" s="158">
        <v>362058</v>
      </c>
      <c r="Z82" s="159">
        <f>IFERROR(Y82/X82-1,"-")</f>
        <v>0.21147977621329339</v>
      </c>
      <c r="AA82" s="160">
        <f t="shared" si="67"/>
        <v>0.27819161329953612</v>
      </c>
      <c r="AB82" s="159">
        <f>Y82/Y$8</f>
        <v>0.10098844034952023</v>
      </c>
    </row>
    <row r="83" spans="1:28" s="56" customFormat="1" x14ac:dyDescent="0.25">
      <c r="B83" s="162" t="s">
        <v>110</v>
      </c>
      <c r="C83" s="163">
        <v>7680</v>
      </c>
      <c r="D83" s="163">
        <v>2354</v>
      </c>
      <c r="E83" s="163">
        <v>2390</v>
      </c>
      <c r="F83" s="163">
        <v>4530</v>
      </c>
      <c r="G83" s="163">
        <v>5767</v>
      </c>
      <c r="H83" s="163">
        <v>7540</v>
      </c>
      <c r="I83" s="164">
        <f t="shared" ref="I83:I90" si="68">IFERROR(H83/G83-1,"-")</f>
        <v>0.30743887636552802</v>
      </c>
      <c r="J83" s="165">
        <f t="shared" ref="J83:J90" si="69">IFERROR(H83/C83-1,"-")</f>
        <v>-1.822916666666663E-2</v>
      </c>
      <c r="K83" s="164">
        <f t="shared" ref="K83:K90" si="70">H83/H$8</f>
        <v>1.1982347491255587E-2</v>
      </c>
      <c r="L83" s="163">
        <v>44500</v>
      </c>
      <c r="M83" s="163">
        <v>14348</v>
      </c>
      <c r="N83" s="163">
        <v>6703</v>
      </c>
      <c r="O83" s="163">
        <v>45660</v>
      </c>
      <c r="P83" s="163">
        <v>61002</v>
      </c>
      <c r="Q83" s="163">
        <v>72719</v>
      </c>
      <c r="R83" s="164">
        <f t="shared" ref="R83:R90" si="71">IFERROR(Q83/P83-1,"-")</f>
        <v>0.19207566965017531</v>
      </c>
      <c r="S83" s="165">
        <f t="shared" ref="S83:S90" si="72">IFERROR(Q83/L83-1,"-")</f>
        <v>0.63413483146067406</v>
      </c>
      <c r="T83" s="164">
        <f t="shared" ref="T83:T90" si="73">Q83/Q$8</f>
        <v>2.4601439028053874E-2</v>
      </c>
      <c r="U83" s="163">
        <v>52180</v>
      </c>
      <c r="V83" s="163">
        <v>9093</v>
      </c>
      <c r="W83" s="163">
        <v>50190</v>
      </c>
      <c r="X83" s="163">
        <v>66769</v>
      </c>
      <c r="Y83" s="163">
        <v>80259</v>
      </c>
      <c r="Z83" s="164">
        <f t="shared" ref="Z83:Z90" si="74">IFERROR(Y83/X83-1,"-")</f>
        <v>0.2020398688013898</v>
      </c>
      <c r="AA83" s="165">
        <f t="shared" si="67"/>
        <v>0.53811805289382897</v>
      </c>
      <c r="AB83" s="164">
        <f t="shared" ref="AB83:AB90" si="75">Y83/Y$8</f>
        <v>2.2386554734357876E-2</v>
      </c>
    </row>
    <row r="84" spans="1:28" s="56" customFormat="1" x14ac:dyDescent="0.25">
      <c r="B84" s="162" t="s">
        <v>113</v>
      </c>
      <c r="C84" s="163">
        <v>16282</v>
      </c>
      <c r="D84" s="163">
        <v>4887</v>
      </c>
      <c r="E84" s="163">
        <v>4739</v>
      </c>
      <c r="F84" s="163">
        <v>9794</v>
      </c>
      <c r="G84" s="163">
        <v>11235</v>
      </c>
      <c r="H84" s="163">
        <v>11863</v>
      </c>
      <c r="I84" s="164">
        <f t="shared" si="68"/>
        <v>5.5896751223853958E-2</v>
      </c>
      <c r="J84" s="165">
        <f t="shared" si="69"/>
        <v>-0.27140400442206114</v>
      </c>
      <c r="K84" s="164">
        <f t="shared" si="70"/>
        <v>1.8852332664292447E-2</v>
      </c>
      <c r="L84" s="163">
        <v>96480</v>
      </c>
      <c r="M84" s="163">
        <v>25551</v>
      </c>
      <c r="N84" s="163">
        <v>19966</v>
      </c>
      <c r="O84" s="163">
        <v>64520</v>
      </c>
      <c r="P84" s="163">
        <v>75671</v>
      </c>
      <c r="Q84" s="163">
        <v>85108</v>
      </c>
      <c r="R84" s="164">
        <f t="shared" si="71"/>
        <v>0.1247109196389633</v>
      </c>
      <c r="S84" s="165">
        <f t="shared" si="72"/>
        <v>-0.11786898839137649</v>
      </c>
      <c r="T84" s="164">
        <f t="shared" si="73"/>
        <v>2.8792740175189555E-2</v>
      </c>
      <c r="U84" s="163">
        <v>112762</v>
      </c>
      <c r="V84" s="163">
        <v>24705</v>
      </c>
      <c r="W84" s="163">
        <v>74314</v>
      </c>
      <c r="X84" s="163">
        <v>86906</v>
      </c>
      <c r="Y84" s="163">
        <v>96971</v>
      </c>
      <c r="Z84" s="164">
        <f t="shared" si="74"/>
        <v>0.11581478839205572</v>
      </c>
      <c r="AA84" s="165">
        <f t="shared" si="67"/>
        <v>-0.14003831077845375</v>
      </c>
      <c r="AB84" s="164">
        <f t="shared" si="75"/>
        <v>2.7048014542237226E-2</v>
      </c>
    </row>
    <row r="85" spans="1:28" x14ac:dyDescent="0.25">
      <c r="A85" s="56"/>
      <c r="B85" s="162" t="s">
        <v>116</v>
      </c>
      <c r="C85" s="163">
        <v>4427</v>
      </c>
      <c r="D85" s="163">
        <v>1534</v>
      </c>
      <c r="E85" s="163">
        <v>4038</v>
      </c>
      <c r="F85" s="163">
        <v>4906</v>
      </c>
      <c r="G85" s="163">
        <v>4559</v>
      </c>
      <c r="H85" s="163">
        <v>5066</v>
      </c>
      <c r="I85" s="164">
        <f t="shared" si="68"/>
        <v>0.11120859837683694</v>
      </c>
      <c r="J85" s="165">
        <f t="shared" si="69"/>
        <v>0.1443415405466455</v>
      </c>
      <c r="K85" s="164">
        <f t="shared" si="70"/>
        <v>8.0507390438595231E-3</v>
      </c>
      <c r="L85" s="163">
        <v>13285</v>
      </c>
      <c r="M85" s="163">
        <v>4860</v>
      </c>
      <c r="N85" s="163">
        <v>8281</v>
      </c>
      <c r="O85" s="163">
        <v>16360</v>
      </c>
      <c r="P85" s="163">
        <v>26786</v>
      </c>
      <c r="Q85" s="163">
        <v>39965</v>
      </c>
      <c r="R85" s="164">
        <f t="shared" si="71"/>
        <v>0.49201075188531318</v>
      </c>
      <c r="S85" s="165">
        <f t="shared" si="72"/>
        <v>2.0082800150545728</v>
      </c>
      <c r="T85" s="164">
        <f t="shared" si="73"/>
        <v>1.352048997863245E-2</v>
      </c>
      <c r="U85" s="163">
        <v>17712</v>
      </c>
      <c r="V85" s="163">
        <v>12319</v>
      </c>
      <c r="W85" s="163">
        <v>21266</v>
      </c>
      <c r="X85" s="163">
        <v>31345</v>
      </c>
      <c r="Y85" s="163">
        <v>45031</v>
      </c>
      <c r="Z85" s="164">
        <f t="shared" si="74"/>
        <v>0.43662466103046738</v>
      </c>
      <c r="AA85" s="165">
        <f t="shared" si="67"/>
        <v>1.5424006323396569</v>
      </c>
      <c r="AB85" s="164">
        <f t="shared" si="75"/>
        <v>1.2560447379644272E-2</v>
      </c>
    </row>
    <row r="86" spans="1:28" x14ac:dyDescent="0.25">
      <c r="A86" s="56"/>
      <c r="B86" s="162" t="s">
        <v>123</v>
      </c>
      <c r="C86" s="163">
        <v>1631</v>
      </c>
      <c r="D86" s="163">
        <v>251</v>
      </c>
      <c r="E86" s="163">
        <v>519</v>
      </c>
      <c r="F86" s="163">
        <v>906</v>
      </c>
      <c r="G86" s="163">
        <v>907</v>
      </c>
      <c r="H86" s="163">
        <v>1190</v>
      </c>
      <c r="I86" s="164">
        <f t="shared" si="68"/>
        <v>0.3120176405733186</v>
      </c>
      <c r="J86" s="165">
        <f t="shared" si="69"/>
        <v>-0.27038626609442062</v>
      </c>
      <c r="K86" s="164">
        <f t="shared" si="70"/>
        <v>1.8911131982220358E-3</v>
      </c>
      <c r="L86" s="163">
        <v>3653</v>
      </c>
      <c r="M86" s="163">
        <v>1127</v>
      </c>
      <c r="N86" s="163">
        <v>1963</v>
      </c>
      <c r="O86" s="163">
        <v>3498</v>
      </c>
      <c r="P86" s="163">
        <v>5016</v>
      </c>
      <c r="Q86" s="163">
        <v>9413</v>
      </c>
      <c r="R86" s="164">
        <f t="shared" si="71"/>
        <v>0.87659489633173848</v>
      </c>
      <c r="S86" s="165">
        <f t="shared" si="72"/>
        <v>1.5767862031207227</v>
      </c>
      <c r="T86" s="164">
        <f t="shared" si="73"/>
        <v>3.1844957379924244E-3</v>
      </c>
      <c r="U86" s="163">
        <v>5284</v>
      </c>
      <c r="V86" s="163">
        <v>2482</v>
      </c>
      <c r="W86" s="163">
        <v>4404</v>
      </c>
      <c r="X86" s="163">
        <v>5923</v>
      </c>
      <c r="Y86" s="163">
        <v>10603</v>
      </c>
      <c r="Z86" s="164">
        <f t="shared" si="74"/>
        <v>0.79014013169002184</v>
      </c>
      <c r="AA86" s="165">
        <f t="shared" si="67"/>
        <v>1.0066237698713096</v>
      </c>
      <c r="AB86" s="164">
        <f t="shared" si="75"/>
        <v>2.9574831464184272E-3</v>
      </c>
    </row>
    <row r="87" spans="1:28" x14ac:dyDescent="0.25">
      <c r="A87" s="56"/>
      <c r="B87" s="162" t="s">
        <v>119</v>
      </c>
      <c r="C87" s="163">
        <v>843</v>
      </c>
      <c r="D87" s="163">
        <v>206</v>
      </c>
      <c r="E87" s="163">
        <v>432</v>
      </c>
      <c r="F87" s="163">
        <v>733</v>
      </c>
      <c r="G87" s="163">
        <v>605</v>
      </c>
      <c r="H87" s="163">
        <v>686</v>
      </c>
      <c r="I87" s="164">
        <f t="shared" si="68"/>
        <v>0.13388429752066111</v>
      </c>
      <c r="J87" s="165">
        <f t="shared" si="69"/>
        <v>-0.18623962040332143</v>
      </c>
      <c r="K87" s="164">
        <f t="shared" si="70"/>
        <v>1.0901711377985853E-3</v>
      </c>
      <c r="L87" s="163">
        <v>3932</v>
      </c>
      <c r="M87" s="163">
        <v>1505</v>
      </c>
      <c r="N87" s="163">
        <v>2725</v>
      </c>
      <c r="O87" s="163">
        <v>3288</v>
      </c>
      <c r="P87" s="163">
        <v>4621</v>
      </c>
      <c r="Q87" s="163">
        <v>5897</v>
      </c>
      <c r="R87" s="164">
        <f t="shared" si="71"/>
        <v>0.27613070763903913</v>
      </c>
      <c r="S87" s="165">
        <f t="shared" si="72"/>
        <v>0.49974567650050861</v>
      </c>
      <c r="T87" s="164">
        <f t="shared" si="73"/>
        <v>1.9950038634804343E-3</v>
      </c>
      <c r="U87" s="163">
        <v>4775</v>
      </c>
      <c r="V87" s="163">
        <v>3157</v>
      </c>
      <c r="W87" s="163">
        <v>4021</v>
      </c>
      <c r="X87" s="163">
        <v>5226</v>
      </c>
      <c r="Y87" s="163">
        <v>6583</v>
      </c>
      <c r="Z87" s="164">
        <f t="shared" si="74"/>
        <v>0.25966322234978945</v>
      </c>
      <c r="AA87" s="165">
        <f t="shared" si="67"/>
        <v>0.37863874345549742</v>
      </c>
      <c r="AB87" s="164">
        <f t="shared" si="75"/>
        <v>1.8361889609424227E-3</v>
      </c>
    </row>
    <row r="88" spans="1:28" x14ac:dyDescent="0.25">
      <c r="A88" s="56"/>
      <c r="B88" s="162" t="s">
        <v>128</v>
      </c>
      <c r="C88" s="163">
        <v>667</v>
      </c>
      <c r="D88" s="163">
        <v>282</v>
      </c>
      <c r="E88" s="163">
        <v>161</v>
      </c>
      <c r="F88" s="163">
        <v>315</v>
      </c>
      <c r="G88" s="163">
        <v>333</v>
      </c>
      <c r="H88" s="163">
        <v>375</v>
      </c>
      <c r="I88" s="164">
        <f t="shared" si="68"/>
        <v>0.12612612612612617</v>
      </c>
      <c r="J88" s="165">
        <f t="shared" si="69"/>
        <v>-0.43778110944527737</v>
      </c>
      <c r="K88" s="164">
        <f t="shared" si="70"/>
        <v>5.959390330531625E-4</v>
      </c>
      <c r="L88" s="163">
        <v>2162</v>
      </c>
      <c r="M88" s="163">
        <v>1418</v>
      </c>
      <c r="N88" s="163">
        <v>282</v>
      </c>
      <c r="O88" s="163">
        <v>1933</v>
      </c>
      <c r="P88" s="163">
        <v>2480</v>
      </c>
      <c r="Q88" s="163">
        <v>2401</v>
      </c>
      <c r="R88" s="164">
        <f t="shared" si="71"/>
        <v>-3.1854838709677424E-2</v>
      </c>
      <c r="S88" s="165">
        <f t="shared" si="72"/>
        <v>0.11054579093432015</v>
      </c>
      <c r="T88" s="164">
        <f t="shared" si="73"/>
        <v>8.1227815435247117E-4</v>
      </c>
      <c r="U88" s="163">
        <v>2829</v>
      </c>
      <c r="V88" s="163">
        <v>443</v>
      </c>
      <c r="W88" s="163">
        <v>2248</v>
      </c>
      <c r="X88" s="163">
        <v>2813</v>
      </c>
      <c r="Y88" s="163">
        <v>2776</v>
      </c>
      <c r="Z88" s="164">
        <f t="shared" si="74"/>
        <v>-1.315321720583007E-2</v>
      </c>
      <c r="AA88" s="165">
        <f t="shared" si="67"/>
        <v>-1.8734535171438638E-2</v>
      </c>
      <c r="AB88" s="164">
        <f t="shared" si="75"/>
        <v>7.7430663156253458E-4</v>
      </c>
    </row>
    <row r="89" spans="1:28" x14ac:dyDescent="0.25">
      <c r="A89" s="56"/>
      <c r="B89" s="162" t="s">
        <v>131</v>
      </c>
      <c r="C89" s="163">
        <v>1655</v>
      </c>
      <c r="D89" s="163">
        <v>390</v>
      </c>
      <c r="E89" s="163">
        <v>170</v>
      </c>
      <c r="F89" s="163">
        <v>454</v>
      </c>
      <c r="G89" s="163">
        <v>467</v>
      </c>
      <c r="H89" s="163">
        <v>417</v>
      </c>
      <c r="I89" s="164">
        <f t="shared" si="68"/>
        <v>-0.10706638115631695</v>
      </c>
      <c r="J89" s="165">
        <f t="shared" si="69"/>
        <v>-0.74803625377643512</v>
      </c>
      <c r="K89" s="164">
        <f t="shared" si="70"/>
        <v>6.626842047551167E-4</v>
      </c>
      <c r="L89" s="163">
        <v>2897</v>
      </c>
      <c r="M89" s="163">
        <v>1915</v>
      </c>
      <c r="N89" s="163">
        <v>286</v>
      </c>
      <c r="O89" s="163">
        <v>1829</v>
      </c>
      <c r="P89" s="163">
        <v>2565</v>
      </c>
      <c r="Q89" s="163">
        <v>2963</v>
      </c>
      <c r="R89" s="164">
        <f t="shared" si="71"/>
        <v>0.15516569200779728</v>
      </c>
      <c r="S89" s="165">
        <f t="shared" si="72"/>
        <v>2.278218847083191E-2</v>
      </c>
      <c r="T89" s="164">
        <f t="shared" si="73"/>
        <v>1.0024074016436368E-3</v>
      </c>
      <c r="U89" s="163">
        <v>4552</v>
      </c>
      <c r="V89" s="163">
        <v>456</v>
      </c>
      <c r="W89" s="163">
        <v>2283</v>
      </c>
      <c r="X89" s="163">
        <v>3032</v>
      </c>
      <c r="Y89" s="163">
        <v>3380</v>
      </c>
      <c r="Z89" s="164">
        <f t="shared" si="74"/>
        <v>0.11477572559366744</v>
      </c>
      <c r="AA89" s="165">
        <f t="shared" si="67"/>
        <v>-0.25746924428822493</v>
      </c>
      <c r="AB89" s="164">
        <f t="shared" si="75"/>
        <v>9.4277968828579504E-4</v>
      </c>
    </row>
    <row r="90" spans="1:28" x14ac:dyDescent="0.25">
      <c r="A90" s="56"/>
      <c r="B90" s="168" t="s">
        <v>145</v>
      </c>
      <c r="C90" s="169">
        <f t="shared" ref="C90:H90" si="76">C82-SUM(C83:C89)</f>
        <v>26714</v>
      </c>
      <c r="D90" s="169">
        <f t="shared" si="76"/>
        <v>7268</v>
      </c>
      <c r="E90" s="169">
        <f t="shared" si="76"/>
        <v>8888</v>
      </c>
      <c r="F90" s="169">
        <f t="shared" si="76"/>
        <v>17696</v>
      </c>
      <c r="G90" s="169">
        <f t="shared" si="76"/>
        <v>18555</v>
      </c>
      <c r="H90" s="169">
        <f t="shared" si="76"/>
        <v>22748</v>
      </c>
      <c r="I90" s="170">
        <f t="shared" si="68"/>
        <v>0.22597682565346267</v>
      </c>
      <c r="J90" s="171">
        <f t="shared" si="69"/>
        <v>-0.14846148087145317</v>
      </c>
      <c r="K90" s="170">
        <f t="shared" si="70"/>
        <v>3.615045633038224E-2</v>
      </c>
      <c r="L90" s="169">
        <f t="shared" ref="L90:Q90" si="77">L82-SUM(L83:L89)</f>
        <v>56450</v>
      </c>
      <c r="M90" s="169">
        <f t="shared" si="77"/>
        <v>19234</v>
      </c>
      <c r="N90" s="169">
        <f t="shared" si="77"/>
        <v>27536</v>
      </c>
      <c r="O90" s="169">
        <f t="shared" si="77"/>
        <v>56451</v>
      </c>
      <c r="P90" s="169">
        <f t="shared" si="77"/>
        <v>78287</v>
      </c>
      <c r="Q90" s="169">
        <f t="shared" si="77"/>
        <v>93707</v>
      </c>
      <c r="R90" s="170">
        <f t="shared" si="71"/>
        <v>0.19696756805088977</v>
      </c>
      <c r="S90" s="171">
        <f t="shared" si="72"/>
        <v>0.65999999999999992</v>
      </c>
      <c r="T90" s="170">
        <f t="shared" si="73"/>
        <v>3.1701852982052067E-2</v>
      </c>
      <c r="U90" s="169">
        <f>U82-SUM(U83:U89)</f>
        <v>83164</v>
      </c>
      <c r="V90" s="169">
        <f>V82-SUM(V83:V89)</f>
        <v>36424</v>
      </c>
      <c r="W90" s="169">
        <f>W82-SUM(W83:W89)</f>
        <v>74147</v>
      </c>
      <c r="X90" s="169">
        <f>X82-SUM(X83:X89)</f>
        <v>96842</v>
      </c>
      <c r="Y90" s="169">
        <f>Y82-SUM(Y83:Y89)</f>
        <v>116455</v>
      </c>
      <c r="Z90" s="170">
        <f t="shared" si="74"/>
        <v>0.20252576361496044</v>
      </c>
      <c r="AA90" s="171">
        <f t="shared" si="67"/>
        <v>0.40030542061468899</v>
      </c>
      <c r="AB90" s="170">
        <f t="shared" si="75"/>
        <v>3.2482665266071672E-2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10391</v>
      </c>
      <c r="D92" s="176">
        <f t="shared" si="78"/>
        <v>4061</v>
      </c>
      <c r="E92" s="176">
        <f t="shared" si="78"/>
        <v>0</v>
      </c>
      <c r="F92" s="176">
        <f t="shared" si="78"/>
        <v>3393</v>
      </c>
      <c r="G92" s="176">
        <f t="shared" si="78"/>
        <v>5194</v>
      </c>
      <c r="H92" s="176">
        <f t="shared" si="78"/>
        <v>6178</v>
      </c>
      <c r="I92" s="177">
        <f>IFERROR(H92/G92-1,"-")</f>
        <v>0.18944936465152096</v>
      </c>
      <c r="J92" s="177">
        <f>IFERROR(H92/C92-1,"-")</f>
        <v>-0.40544702146087963</v>
      </c>
      <c r="K92" s="177">
        <f>H92/H$8</f>
        <v>9.8178969232065021E-3</v>
      </c>
      <c r="L92" s="176">
        <f t="shared" ref="L92:Q92" si="79">L93+L96</f>
        <v>33709</v>
      </c>
      <c r="M92" s="176">
        <f t="shared" si="79"/>
        <v>8693</v>
      </c>
      <c r="N92" s="176">
        <f t="shared" si="79"/>
        <v>0</v>
      </c>
      <c r="O92" s="176">
        <f t="shared" si="79"/>
        <v>25644</v>
      </c>
      <c r="P92" s="176">
        <f t="shared" si="79"/>
        <v>34429</v>
      </c>
      <c r="Q92" s="176">
        <f t="shared" si="79"/>
        <v>40518</v>
      </c>
      <c r="R92" s="177">
        <f>IFERROR(Q92/P92-1,"-")</f>
        <v>0.17685671962589677</v>
      </c>
      <c r="S92" s="177">
        <f>IFERROR(Q92/L92-1,"-")</f>
        <v>0.20199353288439292</v>
      </c>
      <c r="T92" s="177">
        <f>Q92/Q$8</f>
        <v>1.3707574451500804E-2</v>
      </c>
      <c r="U92" s="176">
        <f>U93+U96</f>
        <v>44100</v>
      </c>
      <c r="V92" s="176">
        <f>V93+V96</f>
        <v>24453</v>
      </c>
      <c r="W92" s="176">
        <f>W93+W96</f>
        <v>41481</v>
      </c>
      <c r="X92" s="176">
        <f>X93+X96</f>
        <v>48608</v>
      </c>
      <c r="Y92" s="176">
        <f>Y93+Y96</f>
        <v>46696</v>
      </c>
      <c r="Z92" s="177">
        <f>IFERROR(Y92/X92-1,"-")</f>
        <v>-3.9335088874259405E-2</v>
      </c>
      <c r="AA92" s="177">
        <f t="shared" ref="AA92:AA104" si="80">IFERROR(Y92/U92-1,"-")</f>
        <v>5.8866213151927527E-2</v>
      </c>
      <c r="AB92" s="177">
        <f>Y92/Y$8</f>
        <v>1.3024864001240677E-2</v>
      </c>
    </row>
    <row r="93" spans="1:28" x14ac:dyDescent="0.25">
      <c r="A93" s="56"/>
      <c r="B93" s="157" t="s">
        <v>97</v>
      </c>
      <c r="C93" s="158">
        <v>7255</v>
      </c>
      <c r="D93" s="158">
        <v>2731</v>
      </c>
      <c r="E93" s="158">
        <v>0</v>
      </c>
      <c r="F93" s="158">
        <v>2663</v>
      </c>
      <c r="G93" s="158">
        <v>3564</v>
      </c>
      <c r="H93" s="158">
        <v>4493</v>
      </c>
      <c r="I93" s="159">
        <f>IFERROR(H93/G93-1,"-")</f>
        <v>0.260662177328844</v>
      </c>
      <c r="J93" s="160">
        <f>IFERROR(H93/C93-1,"-")</f>
        <v>-0.38070296347346655</v>
      </c>
      <c r="K93" s="159">
        <f>H93/H$8</f>
        <v>7.1401442013542911E-3</v>
      </c>
      <c r="L93" s="158">
        <v>22143</v>
      </c>
      <c r="M93" s="158">
        <v>4723</v>
      </c>
      <c r="N93" s="158">
        <v>0</v>
      </c>
      <c r="O93" s="158">
        <v>17928</v>
      </c>
      <c r="P93" s="158">
        <v>22563</v>
      </c>
      <c r="Q93" s="158">
        <v>24822</v>
      </c>
      <c r="R93" s="159">
        <f>IFERROR(Q93/P93-1,"-")</f>
        <v>0.10011966493817304</v>
      </c>
      <c r="S93" s="160">
        <f>IFERROR(Q93/L93-1,"-")</f>
        <v>0.12098631621731482</v>
      </c>
      <c r="T93" s="159">
        <f>Q93/Q$8</f>
        <v>8.3974878581162191E-3</v>
      </c>
      <c r="U93" s="158">
        <v>29398</v>
      </c>
      <c r="V93" s="158">
        <v>16085</v>
      </c>
      <c r="W93" s="158">
        <v>27294</v>
      </c>
      <c r="X93" s="158">
        <v>32685</v>
      </c>
      <c r="Y93" s="158">
        <v>29315</v>
      </c>
      <c r="Z93" s="159">
        <f>IFERROR(Y93/X93-1,"-")</f>
        <v>-0.1031054000305951</v>
      </c>
      <c r="AA93" s="160">
        <f t="shared" si="80"/>
        <v>-2.8233213143751268E-3</v>
      </c>
      <c r="AB93" s="159">
        <f>Y93/Y$8</f>
        <v>8.1768007580171834E-3</v>
      </c>
    </row>
    <row r="94" spans="1:28" x14ac:dyDescent="0.25">
      <c r="A94" s="56"/>
      <c r="B94" s="162" t="s">
        <v>103</v>
      </c>
      <c r="C94" s="163">
        <v>5336</v>
      </c>
      <c r="D94" s="163">
        <v>2063</v>
      </c>
      <c r="E94" s="163">
        <v>0</v>
      </c>
      <c r="F94" s="163">
        <v>1960</v>
      </c>
      <c r="G94" s="163">
        <v>2505</v>
      </c>
      <c r="H94" s="163">
        <v>3234</v>
      </c>
      <c r="I94" s="164">
        <f>IFERROR(H94/G94-1,"-")</f>
        <v>0.29101796407185621</v>
      </c>
      <c r="J94" s="165">
        <f>IFERROR(H94/C94-1,"-")</f>
        <v>-0.39392803598200898</v>
      </c>
      <c r="K94" s="164">
        <f>H94/H$8</f>
        <v>5.1393782210504739E-3</v>
      </c>
      <c r="L94" s="163">
        <v>9241</v>
      </c>
      <c r="M94" s="163">
        <v>2176</v>
      </c>
      <c r="N94" s="163">
        <v>0</v>
      </c>
      <c r="O94" s="163">
        <v>7721</v>
      </c>
      <c r="P94" s="163">
        <v>5043</v>
      </c>
      <c r="Q94" s="163">
        <v>5933</v>
      </c>
      <c r="R94" s="164">
        <f>IFERROR(Q94/P94-1,"-")</f>
        <v>0.17648225262740436</v>
      </c>
      <c r="S94" s="165">
        <f>IFERROR(Q94/L94-1,"-")</f>
        <v>-0.35796991667568445</v>
      </c>
      <c r="T94" s="164">
        <f>Q94/Q$8</f>
        <v>2.0071829611716832E-3</v>
      </c>
      <c r="U94" s="163">
        <v>14577</v>
      </c>
      <c r="V94" s="163">
        <v>8211</v>
      </c>
      <c r="W94" s="163">
        <v>12915</v>
      </c>
      <c r="X94" s="163">
        <v>10196</v>
      </c>
      <c r="Y94" s="163">
        <v>9167</v>
      </c>
      <c r="Z94" s="164">
        <f>IFERROR(Y94/X94-1,"-")</f>
        <v>-0.10092193016869355</v>
      </c>
      <c r="AA94" s="165">
        <f t="shared" si="80"/>
        <v>-0.37113260616038968</v>
      </c>
      <c r="AB94" s="164">
        <f>Y94/Y$8</f>
        <v>2.5569412433478944E-3</v>
      </c>
    </row>
    <row r="95" spans="1:28" x14ac:dyDescent="0.25">
      <c r="A95" s="56"/>
      <c r="B95" s="162" t="s">
        <v>100</v>
      </c>
      <c r="C95" s="163">
        <v>1919</v>
      </c>
      <c r="D95" s="163">
        <v>668</v>
      </c>
      <c r="E95" s="163">
        <v>0</v>
      </c>
      <c r="F95" s="163">
        <v>703</v>
      </c>
      <c r="G95" s="163">
        <v>1059</v>
      </c>
      <c r="H95" s="163">
        <v>1259</v>
      </c>
      <c r="I95" s="164">
        <f>IFERROR(H95/G95-1,"-")</f>
        <v>0.18885741265344658</v>
      </c>
      <c r="J95" s="165">
        <f>IFERROR(H95/C95-1,"-")</f>
        <v>-0.34392912975508072</v>
      </c>
      <c r="K95" s="164">
        <f>H95/H$8</f>
        <v>2.0007659803038176E-3</v>
      </c>
      <c r="L95" s="163">
        <v>12902</v>
      </c>
      <c r="M95" s="163">
        <v>2547</v>
      </c>
      <c r="N95" s="163">
        <v>0</v>
      </c>
      <c r="O95" s="163">
        <v>10207</v>
      </c>
      <c r="P95" s="163">
        <v>17520</v>
      </c>
      <c r="Q95" s="163">
        <v>18889</v>
      </c>
      <c r="R95" s="164">
        <f>IFERROR(Q95/P95-1,"-")</f>
        <v>7.8139269406392708E-2</v>
      </c>
      <c r="S95" s="165">
        <f>IFERROR(Q95/L95-1,"-")</f>
        <v>0.46403658347543009</v>
      </c>
      <c r="T95" s="164">
        <f>Q95/Q$8</f>
        <v>6.3903048969445354E-3</v>
      </c>
      <c r="U95" s="163">
        <v>14821</v>
      </c>
      <c r="V95" s="163">
        <v>7874</v>
      </c>
      <c r="W95" s="163">
        <v>14379</v>
      </c>
      <c r="X95" s="163">
        <v>22489</v>
      </c>
      <c r="Y95" s="163">
        <v>20148</v>
      </c>
      <c r="Z95" s="164">
        <f>IFERROR(Y95/X95-1,"-")</f>
        <v>-0.10409533549735428</v>
      </c>
      <c r="AA95" s="165">
        <f t="shared" si="80"/>
        <v>0.35942244113082777</v>
      </c>
      <c r="AB95" s="164">
        <f>Y95/Y$8</f>
        <v>5.6198595146692894E-3</v>
      </c>
    </row>
    <row r="96" spans="1:28" x14ac:dyDescent="0.25">
      <c r="A96" s="56"/>
      <c r="B96" s="157" t="s">
        <v>107</v>
      </c>
      <c r="C96" s="158">
        <v>3136</v>
      </c>
      <c r="D96" s="158">
        <v>1330</v>
      </c>
      <c r="E96" s="158">
        <v>0</v>
      </c>
      <c r="F96" s="158">
        <v>730</v>
      </c>
      <c r="G96" s="158">
        <v>1630</v>
      </c>
      <c r="H96" s="158">
        <v>1685</v>
      </c>
      <c r="I96" s="159">
        <f>IFERROR(H96/G96-1,"-")</f>
        <v>3.3742331288343586E-2</v>
      </c>
      <c r="J96" s="160">
        <f>IFERROR(H96/C96-1,"-")</f>
        <v>-0.46269132653061229</v>
      </c>
      <c r="K96" s="159">
        <f>H96/H$8</f>
        <v>2.6777527218522102E-3</v>
      </c>
      <c r="L96" s="158">
        <v>11566</v>
      </c>
      <c r="M96" s="158">
        <v>3970</v>
      </c>
      <c r="N96" s="158">
        <v>0</v>
      </c>
      <c r="O96" s="158">
        <v>7716</v>
      </c>
      <c r="P96" s="158">
        <v>11866</v>
      </c>
      <c r="Q96" s="158">
        <v>15696</v>
      </c>
      <c r="R96" s="159">
        <f>IFERROR(Q96/P96-1,"-")</f>
        <v>0.32277094218776337</v>
      </c>
      <c r="S96" s="160">
        <f>IFERROR(Q96/L96-1,"-")</f>
        <v>0.35708109977520319</v>
      </c>
      <c r="T96" s="159">
        <f>Q96/Q$8</f>
        <v>5.3100865933845848E-3</v>
      </c>
      <c r="U96" s="158">
        <v>14702</v>
      </c>
      <c r="V96" s="158">
        <v>8368</v>
      </c>
      <c r="W96" s="158">
        <v>14187</v>
      </c>
      <c r="X96" s="158">
        <v>15923</v>
      </c>
      <c r="Y96" s="158">
        <v>17381</v>
      </c>
      <c r="Z96" s="159">
        <f>IFERROR(Y96/X96-1,"-")</f>
        <v>9.156565973748676E-2</v>
      </c>
      <c r="AA96" s="160">
        <f t="shared" si="80"/>
        <v>0.18222010610801243</v>
      </c>
      <c r="AB96" s="159">
        <f>Y96/Y$8</f>
        <v>4.8480632432234922E-3</v>
      </c>
    </row>
    <row r="97" spans="1:28" s="56" customFormat="1" x14ac:dyDescent="0.25">
      <c r="B97" s="162" t="s">
        <v>110</v>
      </c>
      <c r="C97" s="163">
        <v>143</v>
      </c>
      <c r="D97" s="163">
        <v>79</v>
      </c>
      <c r="E97" s="163">
        <v>0</v>
      </c>
      <c r="F97" s="163">
        <v>23</v>
      </c>
      <c r="G97" s="163">
        <v>105</v>
      </c>
      <c r="H97" s="163">
        <v>147</v>
      </c>
      <c r="I97" s="164">
        <f t="shared" ref="I97:I104" si="81">IFERROR(H97/G97-1,"-")</f>
        <v>0.39999999999999991</v>
      </c>
      <c r="J97" s="165">
        <f t="shared" ref="J97:J104" si="82">IFERROR(H97/C97-1,"-")</f>
        <v>2.7972027972027913E-2</v>
      </c>
      <c r="K97" s="164">
        <f t="shared" ref="K97:K104" si="83">H97/H$8</f>
        <v>2.3360810095683971E-4</v>
      </c>
      <c r="L97" s="163">
        <v>1768</v>
      </c>
      <c r="M97" s="163">
        <v>915</v>
      </c>
      <c r="N97" s="163">
        <v>0</v>
      </c>
      <c r="O97" s="163">
        <v>898</v>
      </c>
      <c r="P97" s="163">
        <v>1780</v>
      </c>
      <c r="Q97" s="163">
        <v>2303</v>
      </c>
      <c r="R97" s="164">
        <f t="shared" ref="R97:R104" si="84">IFERROR(Q97/P97-1,"-")</f>
        <v>0.29382022471910108</v>
      </c>
      <c r="S97" s="165">
        <f t="shared" ref="S97:S104" si="85">IFERROR(Q97/L97-1,"-")</f>
        <v>0.30260180995475117</v>
      </c>
      <c r="T97" s="164">
        <f t="shared" ref="T97:T104" si="86">Q97/Q$8</f>
        <v>7.7912394397073768E-4</v>
      </c>
      <c r="U97" s="163">
        <v>1911</v>
      </c>
      <c r="V97" s="163">
        <v>509</v>
      </c>
      <c r="W97" s="163">
        <v>1836</v>
      </c>
      <c r="X97" s="163">
        <v>2198</v>
      </c>
      <c r="Y97" s="163">
        <v>2450</v>
      </c>
      <c r="Z97" s="164">
        <f t="shared" ref="Z97:Z104" si="87">IFERROR(Y97/X97-1,"-")</f>
        <v>0.11464968152866239</v>
      </c>
      <c r="AA97" s="165">
        <f t="shared" si="80"/>
        <v>0.28205128205128216</v>
      </c>
      <c r="AB97" s="164">
        <f t="shared" ref="AB97:AB104" si="88">Y97/Y$8</f>
        <v>6.8337580955627158E-4</v>
      </c>
    </row>
    <row r="98" spans="1:28" s="56" customFormat="1" x14ac:dyDescent="0.25">
      <c r="B98" s="162" t="s">
        <v>113</v>
      </c>
      <c r="C98" s="163">
        <v>437</v>
      </c>
      <c r="D98" s="163">
        <v>299</v>
      </c>
      <c r="E98" s="163">
        <v>0</v>
      </c>
      <c r="F98" s="163">
        <v>92</v>
      </c>
      <c r="G98" s="163">
        <v>197</v>
      </c>
      <c r="H98" s="163">
        <v>278</v>
      </c>
      <c r="I98" s="164">
        <f t="shared" si="81"/>
        <v>0.41116751269035534</v>
      </c>
      <c r="J98" s="165">
        <f t="shared" si="82"/>
        <v>-0.3638443935926774</v>
      </c>
      <c r="K98" s="164">
        <f t="shared" si="83"/>
        <v>4.4178946983674448E-4</v>
      </c>
      <c r="L98" s="163">
        <v>2553</v>
      </c>
      <c r="M98" s="163">
        <v>772</v>
      </c>
      <c r="N98" s="163">
        <v>0</v>
      </c>
      <c r="O98" s="163">
        <v>1492</v>
      </c>
      <c r="P98" s="163">
        <v>2353</v>
      </c>
      <c r="Q98" s="163">
        <v>3037</v>
      </c>
      <c r="R98" s="164">
        <f t="shared" si="84"/>
        <v>0.29069273268168305</v>
      </c>
      <c r="S98" s="165">
        <f t="shared" si="85"/>
        <v>0.18958088523305916</v>
      </c>
      <c r="T98" s="164">
        <f t="shared" si="86"/>
        <v>1.0274422135645377E-3</v>
      </c>
      <c r="U98" s="163">
        <v>2990</v>
      </c>
      <c r="V98" s="163">
        <v>1578</v>
      </c>
      <c r="W98" s="163">
        <v>2714</v>
      </c>
      <c r="X98" s="163">
        <v>2893</v>
      </c>
      <c r="Y98" s="163">
        <v>3315</v>
      </c>
      <c r="Z98" s="164">
        <f t="shared" si="87"/>
        <v>0.14586933978568961</v>
      </c>
      <c r="AA98" s="165">
        <f t="shared" si="80"/>
        <v>0.10869565217391308</v>
      </c>
      <c r="AB98" s="164">
        <f t="shared" si="88"/>
        <v>9.2464930966491431E-4</v>
      </c>
    </row>
    <row r="99" spans="1:28" x14ac:dyDescent="0.25">
      <c r="A99" s="56"/>
      <c r="B99" s="162" t="s">
        <v>116</v>
      </c>
      <c r="C99" s="163">
        <v>949</v>
      </c>
      <c r="D99" s="163">
        <v>539</v>
      </c>
      <c r="E99" s="163">
        <v>0</v>
      </c>
      <c r="F99" s="163">
        <v>199</v>
      </c>
      <c r="G99" s="163">
        <v>619</v>
      </c>
      <c r="H99" s="163">
        <v>454</v>
      </c>
      <c r="I99" s="164">
        <f t="shared" si="81"/>
        <v>-0.2665589660743134</v>
      </c>
      <c r="J99" s="165">
        <f t="shared" si="82"/>
        <v>-0.5216016859852477</v>
      </c>
      <c r="K99" s="164">
        <f t="shared" si="83"/>
        <v>7.2148352268302878E-4</v>
      </c>
      <c r="L99" s="163">
        <v>2189</v>
      </c>
      <c r="M99" s="163">
        <v>622</v>
      </c>
      <c r="N99" s="163">
        <v>0</v>
      </c>
      <c r="O99" s="163">
        <v>1471</v>
      </c>
      <c r="P99" s="163">
        <v>1996</v>
      </c>
      <c r="Q99" s="163">
        <v>2584</v>
      </c>
      <c r="R99" s="164">
        <f t="shared" si="84"/>
        <v>0.29458917835671339</v>
      </c>
      <c r="S99" s="165">
        <f t="shared" si="85"/>
        <v>0.180447693010507</v>
      </c>
      <c r="T99" s="164">
        <f t="shared" si="86"/>
        <v>8.7418856761632051E-4</v>
      </c>
      <c r="U99" s="163">
        <v>3138</v>
      </c>
      <c r="V99" s="163">
        <v>2867</v>
      </c>
      <c r="W99" s="163">
        <v>2766</v>
      </c>
      <c r="X99" s="163">
        <v>3129</v>
      </c>
      <c r="Y99" s="163">
        <v>3038</v>
      </c>
      <c r="Z99" s="164">
        <f t="shared" si="87"/>
        <v>-2.9082774049216997E-2</v>
      </c>
      <c r="AA99" s="165">
        <f t="shared" si="80"/>
        <v>-3.1867431485022357E-2</v>
      </c>
      <c r="AB99" s="164">
        <f t="shared" si="88"/>
        <v>8.4738600384977672E-4</v>
      </c>
    </row>
    <row r="100" spans="1:28" x14ac:dyDescent="0.25">
      <c r="A100" s="56"/>
      <c r="B100" s="162" t="s">
        <v>123</v>
      </c>
      <c r="C100" s="163">
        <v>56</v>
      </c>
      <c r="D100" s="163">
        <v>55</v>
      </c>
      <c r="E100" s="163">
        <v>0</v>
      </c>
      <c r="F100" s="163">
        <v>17</v>
      </c>
      <c r="G100" s="163">
        <v>38</v>
      </c>
      <c r="H100" s="163">
        <v>64</v>
      </c>
      <c r="I100" s="164">
        <f t="shared" si="81"/>
        <v>0.68421052631578938</v>
      </c>
      <c r="J100" s="165">
        <f t="shared" si="82"/>
        <v>0.14285714285714279</v>
      </c>
      <c r="K100" s="164">
        <f t="shared" si="83"/>
        <v>1.0170692830773974E-4</v>
      </c>
      <c r="L100" s="163">
        <v>457</v>
      </c>
      <c r="M100" s="163">
        <v>210</v>
      </c>
      <c r="N100" s="163">
        <v>0</v>
      </c>
      <c r="O100" s="163">
        <v>539</v>
      </c>
      <c r="P100" s="163">
        <v>589</v>
      </c>
      <c r="Q100" s="163">
        <v>716</v>
      </c>
      <c r="R100" s="164">
        <f t="shared" si="84"/>
        <v>0.21561969439728346</v>
      </c>
      <c r="S100" s="165">
        <f t="shared" si="85"/>
        <v>0.56673960612691476</v>
      </c>
      <c r="T100" s="164">
        <f t="shared" si="86"/>
        <v>2.4222872074817551E-4</v>
      </c>
      <c r="U100" s="163">
        <v>513</v>
      </c>
      <c r="V100" s="163">
        <v>208</v>
      </c>
      <c r="W100" s="163">
        <v>958</v>
      </c>
      <c r="X100" s="163">
        <v>711</v>
      </c>
      <c r="Y100" s="163">
        <v>780</v>
      </c>
      <c r="Z100" s="164">
        <f t="shared" si="87"/>
        <v>9.704641350210963E-2</v>
      </c>
      <c r="AA100" s="165">
        <f t="shared" si="80"/>
        <v>0.52046783625730986</v>
      </c>
      <c r="AB100" s="164">
        <f t="shared" si="88"/>
        <v>2.1756454345056808E-4</v>
      </c>
    </row>
    <row r="101" spans="1:28" x14ac:dyDescent="0.25">
      <c r="A101" s="56"/>
      <c r="B101" s="162" t="s">
        <v>119</v>
      </c>
      <c r="C101" s="163">
        <v>56</v>
      </c>
      <c r="D101" s="163">
        <v>30</v>
      </c>
      <c r="E101" s="163">
        <v>0</v>
      </c>
      <c r="F101" s="163">
        <v>7</v>
      </c>
      <c r="G101" s="163">
        <v>61</v>
      </c>
      <c r="H101" s="163">
        <v>38</v>
      </c>
      <c r="I101" s="164">
        <f t="shared" si="81"/>
        <v>-0.37704918032786883</v>
      </c>
      <c r="J101" s="165">
        <f t="shared" si="82"/>
        <v>-0.3214285714285714</v>
      </c>
      <c r="K101" s="164">
        <f t="shared" si="83"/>
        <v>6.0388488682720468E-5</v>
      </c>
      <c r="L101" s="163">
        <v>344</v>
      </c>
      <c r="M101" s="163">
        <v>102</v>
      </c>
      <c r="N101" s="163">
        <v>0</v>
      </c>
      <c r="O101" s="163">
        <v>303</v>
      </c>
      <c r="P101" s="163">
        <v>313</v>
      </c>
      <c r="Q101" s="163">
        <v>658</v>
      </c>
      <c r="R101" s="164">
        <f t="shared" si="84"/>
        <v>1.1022364217252396</v>
      </c>
      <c r="S101" s="165">
        <f t="shared" si="85"/>
        <v>0.91279069767441867</v>
      </c>
      <c r="T101" s="164">
        <f t="shared" si="86"/>
        <v>2.2260684113449648E-4</v>
      </c>
      <c r="U101" s="163">
        <v>400</v>
      </c>
      <c r="V101" s="163">
        <v>334</v>
      </c>
      <c r="W101" s="163">
        <v>560</v>
      </c>
      <c r="X101" s="163">
        <v>466</v>
      </c>
      <c r="Y101" s="163">
        <v>696</v>
      </c>
      <c r="Z101" s="164">
        <f t="shared" si="87"/>
        <v>0.49356223175965663</v>
      </c>
      <c r="AA101" s="165">
        <f t="shared" si="80"/>
        <v>0.74</v>
      </c>
      <c r="AB101" s="164">
        <f t="shared" si="88"/>
        <v>1.9413451569435305E-4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9</v>
      </c>
      <c r="H102" s="163">
        <v>20</v>
      </c>
      <c r="I102" s="164">
        <f t="shared" si="81"/>
        <v>1.2222222222222223</v>
      </c>
      <c r="J102" s="165">
        <f t="shared" si="82"/>
        <v>-0.33333333333333337</v>
      </c>
      <c r="K102" s="164">
        <f t="shared" si="83"/>
        <v>3.1783415096168671E-5</v>
      </c>
      <c r="L102" s="163">
        <v>89</v>
      </c>
      <c r="M102" s="163">
        <v>90</v>
      </c>
      <c r="N102" s="163">
        <v>0</v>
      </c>
      <c r="O102" s="163">
        <v>77</v>
      </c>
      <c r="P102" s="163">
        <v>88</v>
      </c>
      <c r="Q102" s="163">
        <v>168</v>
      </c>
      <c r="R102" s="164">
        <f t="shared" si="84"/>
        <v>0.90909090909090917</v>
      </c>
      <c r="S102" s="165">
        <f t="shared" si="85"/>
        <v>0.88764044943820219</v>
      </c>
      <c r="T102" s="164">
        <f t="shared" si="86"/>
        <v>5.6835789225828889E-5</v>
      </c>
      <c r="U102" s="163">
        <v>119</v>
      </c>
      <c r="V102" s="163">
        <v>51</v>
      </c>
      <c r="W102" s="163">
        <v>236</v>
      </c>
      <c r="X102" s="163">
        <v>112</v>
      </c>
      <c r="Y102" s="163">
        <v>188</v>
      </c>
      <c r="Z102" s="164">
        <f t="shared" si="87"/>
        <v>0.6785714285714286</v>
      </c>
      <c r="AA102" s="165">
        <f t="shared" si="80"/>
        <v>0.57983193277310918</v>
      </c>
      <c r="AB102" s="164">
        <f t="shared" si="88"/>
        <v>5.2438633549624101E-5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17</v>
      </c>
      <c r="I103" s="164" t="str">
        <f t="shared" si="81"/>
        <v>-</v>
      </c>
      <c r="J103" s="165">
        <f t="shared" si="82"/>
        <v>-0.54054054054054057</v>
      </c>
      <c r="K103" s="164">
        <f t="shared" si="83"/>
        <v>2.7015902831743368E-5</v>
      </c>
      <c r="L103" s="163">
        <v>131</v>
      </c>
      <c r="M103" s="163">
        <v>61</v>
      </c>
      <c r="N103" s="163">
        <v>0</v>
      </c>
      <c r="O103" s="163">
        <v>56</v>
      </c>
      <c r="P103" s="163">
        <v>183</v>
      </c>
      <c r="Q103" s="163">
        <v>291</v>
      </c>
      <c r="R103" s="164">
        <f t="shared" si="84"/>
        <v>0.5901639344262295</v>
      </c>
      <c r="S103" s="165">
        <f t="shared" si="85"/>
        <v>1.2213740458015265</v>
      </c>
      <c r="T103" s="164">
        <f t="shared" si="86"/>
        <v>9.8447706337596473E-5</v>
      </c>
      <c r="U103" s="163">
        <v>168</v>
      </c>
      <c r="V103" s="163">
        <v>67</v>
      </c>
      <c r="W103" s="163">
        <v>125</v>
      </c>
      <c r="X103" s="163">
        <v>206</v>
      </c>
      <c r="Y103" s="163">
        <v>308</v>
      </c>
      <c r="Z103" s="164">
        <f t="shared" si="87"/>
        <v>0.49514563106796117</v>
      </c>
      <c r="AA103" s="165">
        <f t="shared" si="80"/>
        <v>0.83333333333333326</v>
      </c>
      <c r="AB103" s="164">
        <f t="shared" si="88"/>
        <v>8.5910101772788421E-5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1428</v>
      </c>
      <c r="D104" s="169">
        <f t="shared" si="89"/>
        <v>306</v>
      </c>
      <c r="E104" s="169">
        <f t="shared" si="89"/>
        <v>0</v>
      </c>
      <c r="F104" s="169">
        <f t="shared" si="89"/>
        <v>392</v>
      </c>
      <c r="G104" s="169">
        <f t="shared" si="89"/>
        <v>601</v>
      </c>
      <c r="H104" s="169">
        <f t="shared" si="89"/>
        <v>667</v>
      </c>
      <c r="I104" s="170">
        <f t="shared" si="81"/>
        <v>0.10981697171381022</v>
      </c>
      <c r="J104" s="171">
        <f t="shared" si="82"/>
        <v>-0.53291316526610644</v>
      </c>
      <c r="K104" s="170">
        <f t="shared" si="83"/>
        <v>1.0599768934572251E-3</v>
      </c>
      <c r="L104" s="169">
        <f t="shared" ref="L104:Q104" si="90">L96-SUM(L97:L103)</f>
        <v>4035</v>
      </c>
      <c r="M104" s="169">
        <f t="shared" si="90"/>
        <v>1198</v>
      </c>
      <c r="N104" s="169">
        <f t="shared" si="90"/>
        <v>0</v>
      </c>
      <c r="O104" s="169">
        <f t="shared" si="90"/>
        <v>2880</v>
      </c>
      <c r="P104" s="169">
        <f t="shared" si="90"/>
        <v>4564</v>
      </c>
      <c r="Q104" s="169">
        <f t="shared" si="90"/>
        <v>5939</v>
      </c>
      <c r="R104" s="170">
        <f t="shared" si="84"/>
        <v>0.30127081507449605</v>
      </c>
      <c r="S104" s="171">
        <f t="shared" si="85"/>
        <v>0.47187112763320949</v>
      </c>
      <c r="T104" s="170">
        <f t="shared" si="86"/>
        <v>2.0092128107868914E-3</v>
      </c>
      <c r="U104" s="169">
        <f>U96-SUM(U97:U103)</f>
        <v>5463</v>
      </c>
      <c r="V104" s="169">
        <f>V96-SUM(V97:V103)</f>
        <v>2754</v>
      </c>
      <c r="W104" s="169">
        <f>W96-SUM(W97:W103)</f>
        <v>4992</v>
      </c>
      <c r="X104" s="169">
        <f>X96-SUM(X97:X103)</f>
        <v>6208</v>
      </c>
      <c r="Y104" s="169">
        <f>Y96-SUM(Y97:Y103)</f>
        <v>6606</v>
      </c>
      <c r="Z104" s="170">
        <f t="shared" si="87"/>
        <v>6.4110824742268147E-2</v>
      </c>
      <c r="AA104" s="171">
        <f t="shared" si="80"/>
        <v>0.20922570016474462</v>
      </c>
      <c r="AB104" s="170">
        <f t="shared" si="88"/>
        <v>1.8426043256851959E-3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70163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70163</v>
      </c>
      <c r="V106" s="176">
        <f>V107+V110</f>
        <v>73838</v>
      </c>
      <c r="W106" s="176">
        <f>W107+W110</f>
        <v>142029</v>
      </c>
      <c r="X106" s="176">
        <f>X107+X110</f>
        <v>186898</v>
      </c>
      <c r="Y106" s="176">
        <f>Y107+Y110</f>
        <v>175551</v>
      </c>
      <c r="Z106" s="177">
        <f>IFERROR(Y106/X106-1,"-")</f>
        <v>-6.0712260163297671E-2</v>
      </c>
      <c r="AA106" s="177">
        <f t="shared" ref="AA106:AA118" si="93">IFERROR(Y106/U106-1,"-")</f>
        <v>1.5020452375183502</v>
      </c>
      <c r="AB106" s="177">
        <f>Y106/Y$8</f>
        <v>4.8966247650372663E-2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14754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14754</v>
      </c>
      <c r="V107" s="158">
        <v>34632</v>
      </c>
      <c r="W107" s="158">
        <v>35155</v>
      </c>
      <c r="X107" s="158">
        <v>42777</v>
      </c>
      <c r="Y107" s="158">
        <v>38573</v>
      </c>
      <c r="Z107" s="159">
        <f>IFERROR(Y107/X107-1,"-")</f>
        <v>-9.8277111531897998E-2</v>
      </c>
      <c r="AA107" s="160">
        <f t="shared" si="93"/>
        <v>1.6144096516198996</v>
      </c>
      <c r="AB107" s="159">
        <f>Y107/Y$8</f>
        <v>1.0759124531434312E-2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2706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2706</v>
      </c>
      <c r="V108" s="163">
        <v>17889</v>
      </c>
      <c r="W108" s="163">
        <v>9838</v>
      </c>
      <c r="X108" s="163">
        <v>13530</v>
      </c>
      <c r="Y108" s="163">
        <v>11111</v>
      </c>
      <c r="Z108" s="164">
        <f>IFERROR(Y108/X108-1,"-")</f>
        <v>-0.17878787878787883</v>
      </c>
      <c r="AA108" s="165">
        <f t="shared" si="93"/>
        <v>3.1060606060606064</v>
      </c>
      <c r="AB108" s="164">
        <f>Y108/Y$8</f>
        <v>3.0991790285631563E-3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12048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12048</v>
      </c>
      <c r="V109" s="163">
        <v>16743</v>
      </c>
      <c r="W109" s="163">
        <v>25317</v>
      </c>
      <c r="X109" s="163">
        <v>29247</v>
      </c>
      <c r="Y109" s="163">
        <v>27462</v>
      </c>
      <c r="Z109" s="164">
        <f>IFERROR(Y109/X109-1,"-")</f>
        <v>-6.1031900707764875E-2</v>
      </c>
      <c r="AA109" s="165">
        <f t="shared" si="93"/>
        <v>1.279382470119522</v>
      </c>
      <c r="AB109" s="164">
        <f>Y109/Y$8</f>
        <v>7.6599455028711549E-3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55409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55409</v>
      </c>
      <c r="V110" s="158">
        <v>39206</v>
      </c>
      <c r="W110" s="158">
        <v>106874</v>
      </c>
      <c r="X110" s="158">
        <v>144121</v>
      </c>
      <c r="Y110" s="158">
        <v>136978</v>
      </c>
      <c r="Z110" s="159">
        <f>IFERROR(Y110/X110-1,"-")</f>
        <v>-4.9562520382178898E-2</v>
      </c>
      <c r="AA110" s="160">
        <f t="shared" si="93"/>
        <v>1.4721254669818982</v>
      </c>
      <c r="AB110" s="159">
        <f>Y110/Y$8</f>
        <v>3.8207123118938355E-2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31174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31174</v>
      </c>
      <c r="V111" s="163">
        <v>14924</v>
      </c>
      <c r="W111" s="163">
        <v>65016</v>
      </c>
      <c r="X111" s="163">
        <v>96402</v>
      </c>
      <c r="Y111" s="163">
        <v>85963</v>
      </c>
      <c r="Z111" s="164">
        <f t="shared" ref="Z111:Z118" si="100">IFERROR(Y111/X111-1,"-")</f>
        <v>-0.10828613514242447</v>
      </c>
      <c r="AA111" s="165">
        <f t="shared" si="93"/>
        <v>1.7575222942195419</v>
      </c>
      <c r="AB111" s="164">
        <f t="shared" ref="AB111:AB118" si="101">Y111/Y$8</f>
        <v>2.3977565190565622E-2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3683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3683</v>
      </c>
      <c r="V112" s="163">
        <v>5414</v>
      </c>
      <c r="W112" s="163">
        <v>4475</v>
      </c>
      <c r="X112" s="163">
        <v>5824</v>
      </c>
      <c r="Y112" s="163">
        <v>5696</v>
      </c>
      <c r="Z112" s="164">
        <f t="shared" si="100"/>
        <v>-2.1978021978022011E-2</v>
      </c>
      <c r="AA112" s="165">
        <f t="shared" si="93"/>
        <v>0.54656530002715176</v>
      </c>
      <c r="AB112" s="164">
        <f t="shared" si="101"/>
        <v>1.5887790249928663E-3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8493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8493</v>
      </c>
      <c r="V113" s="163">
        <v>4920</v>
      </c>
      <c r="W113" s="163">
        <v>7171</v>
      </c>
      <c r="X113" s="163">
        <v>10604</v>
      </c>
      <c r="Y113" s="163">
        <v>10822</v>
      </c>
      <c r="Z113" s="164">
        <f t="shared" si="100"/>
        <v>2.0558279894379528E-2</v>
      </c>
      <c r="AA113" s="165">
        <f t="shared" si="93"/>
        <v>0.2742258330389733</v>
      </c>
      <c r="AB113" s="164">
        <f t="shared" si="101"/>
        <v>3.0185685759257022E-3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916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916</v>
      </c>
      <c r="V114" s="163">
        <v>2650</v>
      </c>
      <c r="W114" s="163">
        <v>4742</v>
      </c>
      <c r="X114" s="163">
        <v>4787</v>
      </c>
      <c r="Y114" s="163">
        <v>4724</v>
      </c>
      <c r="Z114" s="164">
        <f t="shared" si="100"/>
        <v>-1.3160643409233286E-2</v>
      </c>
      <c r="AA114" s="165">
        <f t="shared" si="93"/>
        <v>4.1572052401746724</v>
      </c>
      <c r="AB114" s="164">
        <f t="shared" si="101"/>
        <v>1.3176601323852354E-3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2544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2544</v>
      </c>
      <c r="V115" s="163">
        <v>3166</v>
      </c>
      <c r="W115" s="163">
        <v>3767</v>
      </c>
      <c r="X115" s="163">
        <v>4010</v>
      </c>
      <c r="Y115" s="163">
        <v>3847</v>
      </c>
      <c r="Z115" s="164">
        <f t="shared" si="100"/>
        <v>-4.0648379052369066E-2</v>
      </c>
      <c r="AA115" s="165">
        <f t="shared" si="93"/>
        <v>0.51218553459119498</v>
      </c>
      <c r="AB115" s="164">
        <f t="shared" si="101"/>
        <v>1.0730394854542762E-3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268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268</v>
      </c>
      <c r="V116" s="163">
        <v>112</v>
      </c>
      <c r="W116" s="163">
        <v>839</v>
      </c>
      <c r="X116" s="163">
        <v>884</v>
      </c>
      <c r="Y116" s="163">
        <v>877</v>
      </c>
      <c r="Z116" s="164">
        <f t="shared" si="100"/>
        <v>-7.9185520361990669E-3</v>
      </c>
      <c r="AA116" s="165">
        <f t="shared" si="93"/>
        <v>2.2723880597014925</v>
      </c>
      <c r="AB116" s="164">
        <f t="shared" si="101"/>
        <v>2.4462064693095924E-4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744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744</v>
      </c>
      <c r="V117" s="163">
        <v>82</v>
      </c>
      <c r="W117" s="163">
        <v>689</v>
      </c>
      <c r="X117" s="163">
        <v>435</v>
      </c>
      <c r="Y117" s="163">
        <v>1083</v>
      </c>
      <c r="Z117" s="164">
        <f t="shared" si="100"/>
        <v>1.489655172413793</v>
      </c>
      <c r="AA117" s="165">
        <f t="shared" si="93"/>
        <v>0.45564516129032251</v>
      </c>
      <c r="AB117" s="164">
        <f t="shared" si="101"/>
        <v>3.0208000071405797E-4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7587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7587</v>
      </c>
      <c r="V118" s="169">
        <f>V110-SUM(V111:V117)</f>
        <v>7938</v>
      </c>
      <c r="W118" s="169">
        <f>W110-SUM(W111:W117)</f>
        <v>20175</v>
      </c>
      <c r="X118" s="169">
        <f>X110-SUM(X111:X117)</f>
        <v>21175</v>
      </c>
      <c r="Y118" s="169">
        <f>Y110-SUM(Y111:Y117)</f>
        <v>23966</v>
      </c>
      <c r="Z118" s="170">
        <f t="shared" si="100"/>
        <v>0.13180637544273899</v>
      </c>
      <c r="AA118" s="171">
        <f t="shared" si="93"/>
        <v>2.1588243047317781</v>
      </c>
      <c r="AB118" s="170">
        <f t="shared" si="101"/>
        <v>6.6848100619696345E-3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88113</v>
      </c>
      <c r="D120" s="176">
        <f t="shared" si="104"/>
        <v>37585</v>
      </c>
      <c r="E120" s="176">
        <f t="shared" si="104"/>
        <v>46026</v>
      </c>
      <c r="F120" s="176">
        <f t="shared" si="104"/>
        <v>72456</v>
      </c>
      <c r="G120" s="176">
        <f t="shared" si="104"/>
        <v>77373</v>
      </c>
      <c r="H120" s="176">
        <f t="shared" si="104"/>
        <v>81394</v>
      </c>
      <c r="I120" s="177">
        <f>IFERROR(H120/G120-1,"-")</f>
        <v>5.1969033125250474E-2</v>
      </c>
      <c r="J120" s="177">
        <f>IFERROR(H120/C120-1,"-")</f>
        <v>-7.6254355202977964E-2</v>
      </c>
      <c r="K120" s="177">
        <f>H120/H$8</f>
        <v>0.12934896441687763</v>
      </c>
      <c r="L120" s="176">
        <f t="shared" ref="L120:Q120" si="105">L121+L124</f>
        <v>89694</v>
      </c>
      <c r="M120" s="176">
        <f t="shared" si="105"/>
        <v>38765</v>
      </c>
      <c r="N120" s="176">
        <f t="shared" si="105"/>
        <v>77294</v>
      </c>
      <c r="O120" s="176">
        <f t="shared" si="105"/>
        <v>107459</v>
      </c>
      <c r="P120" s="176">
        <f t="shared" si="105"/>
        <v>117492</v>
      </c>
      <c r="Q120" s="176">
        <f t="shared" si="105"/>
        <v>119763</v>
      </c>
      <c r="R120" s="177">
        <f>IFERROR(Q120/P120-1,"-")</f>
        <v>1.932897558982738E-2</v>
      </c>
      <c r="S120" s="177">
        <f>IFERROR(Q120/L120-1,"-")</f>
        <v>0.33523981537226577</v>
      </c>
      <c r="T120" s="177">
        <f>Q120/Q$8</f>
        <v>4.0516813244362772E-2</v>
      </c>
      <c r="U120" s="176">
        <f>U121+U124</f>
        <v>177807</v>
      </c>
      <c r="V120" s="176">
        <f>V121+V124</f>
        <v>123320</v>
      </c>
      <c r="W120" s="176">
        <f>W121+W124</f>
        <v>179915</v>
      </c>
      <c r="X120" s="176">
        <f>X121+X124</f>
        <v>194865</v>
      </c>
      <c r="Y120" s="176">
        <f>Y121+Y124</f>
        <v>201157</v>
      </c>
      <c r="Z120" s="177">
        <f>IFERROR(Y120/X120-1,"-")</f>
        <v>3.2289020604007845E-2</v>
      </c>
      <c r="AA120" s="177">
        <f t="shared" ref="AA120:AA132" si="106">IFERROR(Y120/U120-1,"-")</f>
        <v>0.13132216391930585</v>
      </c>
      <c r="AB120" s="177">
        <f>Y120/Y$8</f>
        <v>5.6108501111392206E-2</v>
      </c>
    </row>
    <row r="121" spans="1:28" x14ac:dyDescent="0.25">
      <c r="A121" s="56"/>
      <c r="B121" s="157" t="s">
        <v>97</v>
      </c>
      <c r="C121" s="158">
        <v>40748</v>
      </c>
      <c r="D121" s="158">
        <v>17927</v>
      </c>
      <c r="E121" s="158">
        <v>24940</v>
      </c>
      <c r="F121" s="158">
        <v>42019</v>
      </c>
      <c r="G121" s="158">
        <v>50974</v>
      </c>
      <c r="H121" s="158">
        <v>56488</v>
      </c>
      <c r="I121" s="159">
        <f>IFERROR(H121/G121-1,"-")</f>
        <v>0.1081727939733983</v>
      </c>
      <c r="J121" s="160">
        <f>IFERROR(H121/C121-1,"-")</f>
        <v>0.38627662707372146</v>
      </c>
      <c r="K121" s="159">
        <f>H121/H$8</f>
        <v>8.976907759761879E-2</v>
      </c>
      <c r="L121" s="158">
        <v>57666</v>
      </c>
      <c r="M121" s="158">
        <v>25121</v>
      </c>
      <c r="N121" s="158">
        <v>56542</v>
      </c>
      <c r="O121" s="158">
        <v>68386</v>
      </c>
      <c r="P121" s="158">
        <v>71312</v>
      </c>
      <c r="Q121" s="158">
        <v>72098</v>
      </c>
      <c r="R121" s="159">
        <f>IFERROR(Q121/P121-1,"-")</f>
        <v>1.1021987884227036E-2</v>
      </c>
      <c r="S121" s="160">
        <f>IFERROR(Q121/L121-1,"-")</f>
        <v>0.25026878923455764</v>
      </c>
      <c r="T121" s="159">
        <f>Q121/Q$8</f>
        <v>2.4391349592879828E-2</v>
      </c>
      <c r="U121" s="158">
        <v>98414</v>
      </c>
      <c r="V121" s="158">
        <v>81482</v>
      </c>
      <c r="W121" s="158">
        <v>110405</v>
      </c>
      <c r="X121" s="158">
        <v>122286</v>
      </c>
      <c r="Y121" s="158">
        <v>128586</v>
      </c>
      <c r="Z121" s="159">
        <f>IFERROR(Y121/X121-1,"-")</f>
        <v>5.1518571218291509E-2</v>
      </c>
      <c r="AA121" s="160">
        <f t="shared" si="106"/>
        <v>0.30658239681346156</v>
      </c>
      <c r="AB121" s="159">
        <f>Y121/Y$8</f>
        <v>3.5866351774531728E-2</v>
      </c>
    </row>
    <row r="122" spans="1:28" x14ac:dyDescent="0.25">
      <c r="A122" s="56"/>
      <c r="B122" s="162" t="s">
        <v>103</v>
      </c>
      <c r="C122" s="163">
        <v>20221</v>
      </c>
      <c r="D122" s="163">
        <v>8497</v>
      </c>
      <c r="E122" s="163">
        <v>11920</v>
      </c>
      <c r="F122" s="163">
        <v>24274</v>
      </c>
      <c r="G122" s="163">
        <v>23969</v>
      </c>
      <c r="H122" s="163">
        <v>32986</v>
      </c>
      <c r="I122" s="164">
        <f>IFERROR(H122/G122-1,"-")</f>
        <v>0.37619425090742209</v>
      </c>
      <c r="J122" s="165">
        <f>IFERROR(H122/C122-1,"-")</f>
        <v>0.63127441768458525</v>
      </c>
      <c r="K122" s="164">
        <f>H122/H$8</f>
        <v>5.2420386518110984E-2</v>
      </c>
      <c r="L122" s="163">
        <v>29711</v>
      </c>
      <c r="M122" s="163">
        <v>10988</v>
      </c>
      <c r="N122" s="163">
        <v>29583</v>
      </c>
      <c r="O122" s="163">
        <v>33031</v>
      </c>
      <c r="P122" s="163">
        <v>31747</v>
      </c>
      <c r="Q122" s="163">
        <v>29471</v>
      </c>
      <c r="R122" s="164">
        <f>IFERROR(Q122/P122-1,"-")</f>
        <v>-7.1691813399691329E-2</v>
      </c>
      <c r="S122" s="165">
        <f>IFERROR(Q122/L122-1,"-")</f>
        <v>-8.0778162969943335E-3</v>
      </c>
      <c r="T122" s="164">
        <f>Q122/Q$8</f>
        <v>9.9702830016333531E-3</v>
      </c>
      <c r="U122" s="163">
        <v>49932</v>
      </c>
      <c r="V122" s="163">
        <v>41503</v>
      </c>
      <c r="W122" s="163">
        <v>57305</v>
      </c>
      <c r="X122" s="163">
        <v>55716</v>
      </c>
      <c r="Y122" s="163">
        <v>62457</v>
      </c>
      <c r="Z122" s="164">
        <f>IFERROR(Y122/X122-1,"-")</f>
        <v>0.12098858496661635</v>
      </c>
      <c r="AA122" s="165">
        <f t="shared" si="106"/>
        <v>0.25084114395577983</v>
      </c>
      <c r="AB122" s="164">
        <f>Y122/Y$8</f>
        <v>1.7421062423451449E-2</v>
      </c>
    </row>
    <row r="123" spans="1:28" x14ac:dyDescent="0.25">
      <c r="A123" s="56"/>
      <c r="B123" s="162" t="s">
        <v>100</v>
      </c>
      <c r="C123" s="163">
        <v>20527</v>
      </c>
      <c r="D123" s="163">
        <v>9430</v>
      </c>
      <c r="E123" s="163">
        <v>13020</v>
      </c>
      <c r="F123" s="163">
        <v>17745</v>
      </c>
      <c r="G123" s="163">
        <v>27005</v>
      </c>
      <c r="H123" s="163">
        <v>23502</v>
      </c>
      <c r="I123" s="164">
        <f>IFERROR(H123/G123-1,"-")</f>
        <v>-0.12971671912608773</v>
      </c>
      <c r="J123" s="165">
        <f>IFERROR(H123/C123-1,"-")</f>
        <v>0.14493106640035069</v>
      </c>
      <c r="K123" s="164">
        <f>H123/H$8</f>
        <v>3.7348691079507799E-2</v>
      </c>
      <c r="L123" s="163">
        <v>27955</v>
      </c>
      <c r="M123" s="163">
        <v>14133</v>
      </c>
      <c r="N123" s="163">
        <v>26959</v>
      </c>
      <c r="O123" s="163">
        <v>35355</v>
      </c>
      <c r="P123" s="163">
        <v>39565</v>
      </c>
      <c r="Q123" s="163">
        <v>42627</v>
      </c>
      <c r="R123" s="164">
        <f>IFERROR(Q123/P123-1,"-")</f>
        <v>7.7391634019967182E-2</v>
      </c>
      <c r="S123" s="165">
        <f>IFERROR(Q123/L123-1,"-")</f>
        <v>0.52484349847969947</v>
      </c>
      <c r="T123" s="164">
        <f>Q123/Q$8</f>
        <v>1.4421066591246477E-2</v>
      </c>
      <c r="U123" s="163">
        <v>48482</v>
      </c>
      <c r="V123" s="163">
        <v>39979</v>
      </c>
      <c r="W123" s="163">
        <v>53100</v>
      </c>
      <c r="X123" s="163">
        <v>66570</v>
      </c>
      <c r="Y123" s="163">
        <v>66129</v>
      </c>
      <c r="Z123" s="164">
        <f>IFERROR(Y123/X123-1,"-")</f>
        <v>-6.6246056782334195E-3</v>
      </c>
      <c r="AA123" s="165">
        <f t="shared" si="106"/>
        <v>0.36399075945711812</v>
      </c>
      <c r="AB123" s="164">
        <f>Y123/Y$8</f>
        <v>1.8445289351080276E-2</v>
      </c>
    </row>
    <row r="124" spans="1:28" x14ac:dyDescent="0.25">
      <c r="A124" s="56"/>
      <c r="B124" s="157" t="s">
        <v>107</v>
      </c>
      <c r="C124" s="158">
        <v>47365</v>
      </c>
      <c r="D124" s="158">
        <v>19658</v>
      </c>
      <c r="E124" s="158">
        <v>21086</v>
      </c>
      <c r="F124" s="158">
        <v>30437</v>
      </c>
      <c r="G124" s="158">
        <v>26399</v>
      </c>
      <c r="H124" s="158">
        <v>24906</v>
      </c>
      <c r="I124" s="159">
        <f>IFERROR(H124/G124-1,"-")</f>
        <v>-5.6555172544414556E-2</v>
      </c>
      <c r="J124" s="160">
        <f>IFERROR(H124/C124-1,"-")</f>
        <v>-0.47416868996094164</v>
      </c>
      <c r="K124" s="159">
        <f>H124/H$8</f>
        <v>3.9579886819258843E-2</v>
      </c>
      <c r="L124" s="158">
        <v>32028</v>
      </c>
      <c r="M124" s="158">
        <v>13644</v>
      </c>
      <c r="N124" s="158">
        <v>20752</v>
      </c>
      <c r="O124" s="158">
        <v>39073</v>
      </c>
      <c r="P124" s="158">
        <v>46180</v>
      </c>
      <c r="Q124" s="158">
        <v>47665</v>
      </c>
      <c r="R124" s="159">
        <f>IFERROR(Q124/P124-1,"-")</f>
        <v>3.2156777825898653E-2</v>
      </c>
      <c r="S124" s="160">
        <f>IFERROR(Q124/L124-1,"-")</f>
        <v>0.48822904958161617</v>
      </c>
      <c r="T124" s="159">
        <f>Q124/Q$8</f>
        <v>1.612546365148294E-2</v>
      </c>
      <c r="U124" s="158">
        <v>79393</v>
      </c>
      <c r="V124" s="158">
        <v>41838</v>
      </c>
      <c r="W124" s="158">
        <v>69510</v>
      </c>
      <c r="X124" s="158">
        <v>72579</v>
      </c>
      <c r="Y124" s="158">
        <v>72571</v>
      </c>
      <c r="Z124" s="159">
        <f>IFERROR(Y124/X124-1,"-")</f>
        <v>-1.1022472064925459E-4</v>
      </c>
      <c r="AA124" s="160">
        <f t="shared" si="106"/>
        <v>-8.5926970891640364E-2</v>
      </c>
      <c r="AB124" s="159">
        <f>Y124/Y$8</f>
        <v>2.0242149336860481E-2</v>
      </c>
    </row>
    <row r="125" spans="1:28" s="56" customFormat="1" x14ac:dyDescent="0.25">
      <c r="B125" s="162" t="s">
        <v>110</v>
      </c>
      <c r="C125" s="163">
        <v>2347</v>
      </c>
      <c r="D125" s="163">
        <v>1147</v>
      </c>
      <c r="E125" s="163">
        <v>349</v>
      </c>
      <c r="F125" s="163">
        <v>1970</v>
      </c>
      <c r="G125" s="163">
        <v>2635</v>
      </c>
      <c r="H125" s="163">
        <v>1913</v>
      </c>
      <c r="I125" s="164">
        <f t="shared" ref="I125:I132" si="107">IFERROR(H125/G125-1,"-")</f>
        <v>-0.2740037950664137</v>
      </c>
      <c r="J125" s="165">
        <f t="shared" ref="J125:J132" si="108">IFERROR(H125/C125-1,"-")</f>
        <v>-0.18491691521090758</v>
      </c>
      <c r="K125" s="164">
        <f t="shared" ref="K125:K132" si="109">H125/H$8</f>
        <v>3.0400836539485332E-3</v>
      </c>
      <c r="L125" s="163">
        <v>5963</v>
      </c>
      <c r="M125" s="163">
        <v>2020</v>
      </c>
      <c r="N125" s="163">
        <v>1586</v>
      </c>
      <c r="O125" s="163">
        <v>5717</v>
      </c>
      <c r="P125" s="163">
        <v>6811</v>
      </c>
      <c r="Q125" s="163">
        <v>6505</v>
      </c>
      <c r="R125" s="164">
        <f t="shared" ref="R125:R132" si="110">IFERROR(Q125/P125-1,"-")</f>
        <v>-4.4927323447364609E-2</v>
      </c>
      <c r="S125" s="165">
        <f t="shared" ref="S125:S132" si="111">IFERROR(Q125/L125-1,"-")</f>
        <v>9.0893845379842464E-2</v>
      </c>
      <c r="T125" s="164">
        <f t="shared" ref="T125:T132" si="112">Q125/Q$8</f>
        <v>2.2006952911548627E-3</v>
      </c>
      <c r="U125" s="163">
        <v>8310</v>
      </c>
      <c r="V125" s="163">
        <v>1935</v>
      </c>
      <c r="W125" s="163">
        <v>7687</v>
      </c>
      <c r="X125" s="163">
        <v>9446</v>
      </c>
      <c r="Y125" s="163">
        <v>8418</v>
      </c>
      <c r="Z125" s="164">
        <f t="shared" ref="Z125:Z132" si="113">IFERROR(Y125/X125-1,"-")</f>
        <v>-0.10882913402498418</v>
      </c>
      <c r="AA125" s="165">
        <f t="shared" si="106"/>
        <v>1.2996389891696714E-2</v>
      </c>
      <c r="AB125" s="164">
        <f t="shared" ref="AB125:AB132" si="114">Y125/Y$8</f>
        <v>2.3480234958549772E-3</v>
      </c>
    </row>
    <row r="126" spans="1:28" s="56" customFormat="1" x14ac:dyDescent="0.25">
      <c r="B126" s="162" t="s">
        <v>113</v>
      </c>
      <c r="C126" s="163">
        <v>3132</v>
      </c>
      <c r="D126" s="163">
        <v>1435</v>
      </c>
      <c r="E126" s="163">
        <v>1562</v>
      </c>
      <c r="F126" s="163">
        <v>2663</v>
      </c>
      <c r="G126" s="163">
        <v>3497</v>
      </c>
      <c r="H126" s="163">
        <v>3376</v>
      </c>
      <c r="I126" s="164">
        <f t="shared" si="107"/>
        <v>-3.4601086645696277E-2</v>
      </c>
      <c r="J126" s="165">
        <f t="shared" si="108"/>
        <v>7.7905491698595064E-2</v>
      </c>
      <c r="K126" s="164">
        <f t="shared" si="109"/>
        <v>5.3650404682332713E-3</v>
      </c>
      <c r="L126" s="163">
        <v>4134</v>
      </c>
      <c r="M126" s="163">
        <v>1902</v>
      </c>
      <c r="N126" s="163">
        <v>2864</v>
      </c>
      <c r="O126" s="163">
        <v>4835</v>
      </c>
      <c r="P126" s="163">
        <v>6578</v>
      </c>
      <c r="Q126" s="163">
        <v>6228</v>
      </c>
      <c r="R126" s="164">
        <f t="shared" si="110"/>
        <v>-5.3207661903314052E-2</v>
      </c>
      <c r="S126" s="165">
        <f t="shared" si="111"/>
        <v>0.50653120464441215</v>
      </c>
      <c r="T126" s="164">
        <f t="shared" si="112"/>
        <v>2.1069839005860851E-3</v>
      </c>
      <c r="U126" s="163">
        <v>7266</v>
      </c>
      <c r="V126" s="163">
        <v>4426</v>
      </c>
      <c r="W126" s="163">
        <v>7498</v>
      </c>
      <c r="X126" s="163">
        <v>10075</v>
      </c>
      <c r="Y126" s="163">
        <v>9604</v>
      </c>
      <c r="Z126" s="164">
        <f t="shared" si="113"/>
        <v>-4.6749379652605505E-2</v>
      </c>
      <c r="AA126" s="165">
        <f t="shared" si="106"/>
        <v>0.32177263969171488</v>
      </c>
      <c r="AB126" s="164">
        <f t="shared" si="114"/>
        <v>2.6788331734605843E-3</v>
      </c>
    </row>
    <row r="127" spans="1:28" x14ac:dyDescent="0.25">
      <c r="A127" s="56"/>
      <c r="B127" s="162" t="s">
        <v>116</v>
      </c>
      <c r="C127" s="163">
        <v>2454</v>
      </c>
      <c r="D127" s="163">
        <v>1093</v>
      </c>
      <c r="E127" s="163">
        <v>1580</v>
      </c>
      <c r="F127" s="163">
        <v>2017</v>
      </c>
      <c r="G127" s="163">
        <v>2372</v>
      </c>
      <c r="H127" s="163">
        <v>2133</v>
      </c>
      <c r="I127" s="164">
        <f t="shared" si="107"/>
        <v>-0.1007588532883642</v>
      </c>
      <c r="J127" s="165">
        <f t="shared" si="108"/>
        <v>-0.13080684596577019</v>
      </c>
      <c r="K127" s="164">
        <f t="shared" si="109"/>
        <v>3.3897012200063883E-3</v>
      </c>
      <c r="L127" s="163">
        <v>3032</v>
      </c>
      <c r="M127" s="163">
        <v>1330</v>
      </c>
      <c r="N127" s="163">
        <v>3936</v>
      </c>
      <c r="O127" s="163">
        <v>4520</v>
      </c>
      <c r="P127" s="163">
        <v>4675</v>
      </c>
      <c r="Q127" s="163">
        <v>4790</v>
      </c>
      <c r="R127" s="164">
        <f t="shared" si="110"/>
        <v>2.4598930481283476E-2</v>
      </c>
      <c r="S127" s="165">
        <f t="shared" si="111"/>
        <v>0.57981530343007925</v>
      </c>
      <c r="T127" s="164">
        <f t="shared" si="112"/>
        <v>1.6204966094745261E-3</v>
      </c>
      <c r="U127" s="163">
        <v>5486</v>
      </c>
      <c r="V127" s="163">
        <v>5516</v>
      </c>
      <c r="W127" s="163">
        <v>6537</v>
      </c>
      <c r="X127" s="163">
        <v>7047</v>
      </c>
      <c r="Y127" s="163">
        <v>6923</v>
      </c>
      <c r="Z127" s="164">
        <f t="shared" si="113"/>
        <v>-1.759614020150424E-2</v>
      </c>
      <c r="AA127" s="165">
        <f t="shared" si="106"/>
        <v>0.26193948231862918</v>
      </c>
      <c r="AB127" s="164">
        <f t="shared" si="114"/>
        <v>1.9310247875747215E-3</v>
      </c>
    </row>
    <row r="128" spans="1:28" x14ac:dyDescent="0.25">
      <c r="A128" s="56"/>
      <c r="B128" s="162" t="s">
        <v>123</v>
      </c>
      <c r="C128" s="163">
        <v>620</v>
      </c>
      <c r="D128" s="163">
        <v>315</v>
      </c>
      <c r="E128" s="163">
        <v>233</v>
      </c>
      <c r="F128" s="163">
        <v>627</v>
      </c>
      <c r="G128" s="163">
        <v>540</v>
      </c>
      <c r="H128" s="163">
        <v>467</v>
      </c>
      <c r="I128" s="164">
        <f t="shared" si="107"/>
        <v>-0.13518518518518519</v>
      </c>
      <c r="J128" s="165">
        <f t="shared" si="108"/>
        <v>-0.24677419354838714</v>
      </c>
      <c r="K128" s="164">
        <f t="shared" si="109"/>
        <v>7.4214274249553836E-4</v>
      </c>
      <c r="L128" s="163">
        <v>706</v>
      </c>
      <c r="M128" s="163">
        <v>309</v>
      </c>
      <c r="N128" s="163">
        <v>600</v>
      </c>
      <c r="O128" s="163">
        <v>1350</v>
      </c>
      <c r="P128" s="163">
        <v>1512</v>
      </c>
      <c r="Q128" s="163">
        <v>1346</v>
      </c>
      <c r="R128" s="164">
        <f t="shared" si="110"/>
        <v>-0.10978835978835977</v>
      </c>
      <c r="S128" s="165">
        <f t="shared" si="111"/>
        <v>0.90651558073654392</v>
      </c>
      <c r="T128" s="164">
        <f t="shared" si="112"/>
        <v>4.5536293034503382E-4</v>
      </c>
      <c r="U128" s="163">
        <v>1326</v>
      </c>
      <c r="V128" s="163">
        <v>833</v>
      </c>
      <c r="W128" s="163">
        <v>1977</v>
      </c>
      <c r="X128" s="163">
        <v>2052</v>
      </c>
      <c r="Y128" s="163">
        <v>1813</v>
      </c>
      <c r="Z128" s="164">
        <f t="shared" si="113"/>
        <v>-0.1164717348927875</v>
      </c>
      <c r="AA128" s="165">
        <f t="shared" si="106"/>
        <v>0.36726998491704377</v>
      </c>
      <c r="AB128" s="164">
        <f t="shared" si="114"/>
        <v>5.0569809907164093E-4</v>
      </c>
    </row>
    <row r="129" spans="1:28" x14ac:dyDescent="0.25">
      <c r="A129" s="56"/>
      <c r="B129" s="162" t="s">
        <v>119</v>
      </c>
      <c r="C129" s="163">
        <v>511</v>
      </c>
      <c r="D129" s="163">
        <v>261</v>
      </c>
      <c r="E129" s="163">
        <v>172</v>
      </c>
      <c r="F129" s="163">
        <v>471</v>
      </c>
      <c r="G129" s="163">
        <v>396</v>
      </c>
      <c r="H129" s="163">
        <v>425</v>
      </c>
      <c r="I129" s="164">
        <f t="shared" si="107"/>
        <v>7.3232323232323315E-2</v>
      </c>
      <c r="J129" s="165">
        <f t="shared" si="108"/>
        <v>-0.16829745596868884</v>
      </c>
      <c r="K129" s="164">
        <f t="shared" si="109"/>
        <v>6.7539757079358416E-4</v>
      </c>
      <c r="L129" s="163">
        <v>625</v>
      </c>
      <c r="M129" s="163">
        <v>364</v>
      </c>
      <c r="N129" s="163">
        <v>583</v>
      </c>
      <c r="O129" s="163">
        <v>902</v>
      </c>
      <c r="P129" s="163">
        <v>1037</v>
      </c>
      <c r="Q129" s="163">
        <v>1121</v>
      </c>
      <c r="R129" s="164">
        <f t="shared" si="110"/>
        <v>8.1002892960462924E-2</v>
      </c>
      <c r="S129" s="165">
        <f t="shared" si="111"/>
        <v>0.79360000000000008</v>
      </c>
      <c r="T129" s="164">
        <f t="shared" si="112"/>
        <v>3.7924356977472726E-4</v>
      </c>
      <c r="U129" s="163">
        <v>1136</v>
      </c>
      <c r="V129" s="163">
        <v>755</v>
      </c>
      <c r="W129" s="163">
        <v>1373</v>
      </c>
      <c r="X129" s="163">
        <v>1433</v>
      </c>
      <c r="Y129" s="163">
        <v>1546</v>
      </c>
      <c r="Z129" s="164">
        <f t="shared" si="113"/>
        <v>7.8855547801814474E-2</v>
      </c>
      <c r="AA129" s="165">
        <f t="shared" si="106"/>
        <v>0.3609154929577465</v>
      </c>
      <c r="AB129" s="164">
        <f t="shared" si="114"/>
        <v>4.3122408227510032E-4</v>
      </c>
    </row>
    <row r="130" spans="1:28" x14ac:dyDescent="0.25">
      <c r="A130" s="56"/>
      <c r="B130" s="162" t="s">
        <v>128</v>
      </c>
      <c r="C130" s="163">
        <v>356</v>
      </c>
      <c r="D130" s="163">
        <v>176</v>
      </c>
      <c r="E130" s="163">
        <v>47</v>
      </c>
      <c r="F130" s="163">
        <v>176</v>
      </c>
      <c r="G130" s="163">
        <v>171</v>
      </c>
      <c r="H130" s="163">
        <v>178</v>
      </c>
      <c r="I130" s="164">
        <f t="shared" si="107"/>
        <v>4.0935672514619936E-2</v>
      </c>
      <c r="J130" s="165">
        <f t="shared" si="108"/>
        <v>-0.5</v>
      </c>
      <c r="K130" s="164">
        <f t="shared" si="109"/>
        <v>2.8287239435590116E-4</v>
      </c>
      <c r="L130" s="163">
        <v>880</v>
      </c>
      <c r="M130" s="163">
        <v>476</v>
      </c>
      <c r="N130" s="163">
        <v>160</v>
      </c>
      <c r="O130" s="163">
        <v>609</v>
      </c>
      <c r="P130" s="163">
        <v>805</v>
      </c>
      <c r="Q130" s="163">
        <v>880</v>
      </c>
      <c r="R130" s="164">
        <f t="shared" si="110"/>
        <v>9.3167701863354102E-2</v>
      </c>
      <c r="S130" s="165">
        <f t="shared" si="111"/>
        <v>0</v>
      </c>
      <c r="T130" s="164">
        <f t="shared" si="112"/>
        <v>2.9771127689719895E-4</v>
      </c>
      <c r="U130" s="163">
        <v>1236</v>
      </c>
      <c r="V130" s="163">
        <v>207</v>
      </c>
      <c r="W130" s="163">
        <v>785</v>
      </c>
      <c r="X130" s="163">
        <v>976</v>
      </c>
      <c r="Y130" s="163">
        <v>1058</v>
      </c>
      <c r="Z130" s="164">
        <f t="shared" si="113"/>
        <v>8.4016393442623016E-2</v>
      </c>
      <c r="AA130" s="165">
        <f t="shared" si="106"/>
        <v>-0.14401294498381878</v>
      </c>
      <c r="AB130" s="164">
        <f t="shared" si="114"/>
        <v>2.9510677816756544E-4</v>
      </c>
    </row>
    <row r="131" spans="1:28" x14ac:dyDescent="0.25">
      <c r="A131" s="56"/>
      <c r="B131" s="162" t="s">
        <v>131</v>
      </c>
      <c r="C131" s="163">
        <v>360</v>
      </c>
      <c r="D131" s="163">
        <v>172</v>
      </c>
      <c r="E131" s="163">
        <v>101</v>
      </c>
      <c r="F131" s="163">
        <v>175</v>
      </c>
      <c r="G131" s="163">
        <v>296</v>
      </c>
      <c r="H131" s="163">
        <v>231</v>
      </c>
      <c r="I131" s="164">
        <f t="shared" si="107"/>
        <v>-0.21959459459459463</v>
      </c>
      <c r="J131" s="165">
        <f t="shared" si="108"/>
        <v>-0.35833333333333328</v>
      </c>
      <c r="K131" s="164">
        <f t="shared" si="109"/>
        <v>3.6709844436074812E-4</v>
      </c>
      <c r="L131" s="163">
        <v>1583</v>
      </c>
      <c r="M131" s="163">
        <v>858</v>
      </c>
      <c r="N131" s="163">
        <v>257</v>
      </c>
      <c r="O131" s="163">
        <v>1091</v>
      </c>
      <c r="P131" s="163">
        <v>1510</v>
      </c>
      <c r="Q131" s="163">
        <v>1424</v>
      </c>
      <c r="R131" s="164">
        <f t="shared" si="110"/>
        <v>-5.695364238410594E-2</v>
      </c>
      <c r="S131" s="165">
        <f t="shared" si="111"/>
        <v>-0.10044219835754897</v>
      </c>
      <c r="T131" s="164">
        <f t="shared" si="112"/>
        <v>4.8175097534274009E-4</v>
      </c>
      <c r="U131" s="163">
        <v>1943</v>
      </c>
      <c r="V131" s="163">
        <v>358</v>
      </c>
      <c r="W131" s="163">
        <v>1266</v>
      </c>
      <c r="X131" s="163">
        <v>1806</v>
      </c>
      <c r="Y131" s="163">
        <v>1655</v>
      </c>
      <c r="Z131" s="164">
        <f t="shared" si="113"/>
        <v>-8.3610188261351026E-2</v>
      </c>
      <c r="AA131" s="165">
        <f t="shared" si="106"/>
        <v>-0.14822439526505404</v>
      </c>
      <c r="AB131" s="164">
        <f t="shared" si="114"/>
        <v>4.6162733257780789E-4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37585</v>
      </c>
      <c r="D132" s="169">
        <f t="shared" si="115"/>
        <v>15059</v>
      </c>
      <c r="E132" s="169">
        <f t="shared" si="115"/>
        <v>17042</v>
      </c>
      <c r="F132" s="169">
        <f t="shared" si="115"/>
        <v>22338</v>
      </c>
      <c r="G132" s="169">
        <f t="shared" si="115"/>
        <v>16492</v>
      </c>
      <c r="H132" s="169">
        <f t="shared" si="115"/>
        <v>16183</v>
      </c>
      <c r="I132" s="170">
        <f t="shared" si="107"/>
        <v>-1.873635702158627E-2</v>
      </c>
      <c r="J132" s="171">
        <f t="shared" si="108"/>
        <v>-0.56942929360117067</v>
      </c>
      <c r="K132" s="170">
        <f t="shared" si="109"/>
        <v>2.5717550325064877E-2</v>
      </c>
      <c r="L132" s="169">
        <f t="shared" ref="L132:Q132" si="116">L124-SUM(L125:L131)</f>
        <v>15105</v>
      </c>
      <c r="M132" s="169">
        <f t="shared" si="116"/>
        <v>6385</v>
      </c>
      <c r="N132" s="169">
        <f t="shared" si="116"/>
        <v>10766</v>
      </c>
      <c r="O132" s="169">
        <f t="shared" si="116"/>
        <v>20049</v>
      </c>
      <c r="P132" s="169">
        <f t="shared" si="116"/>
        <v>23252</v>
      </c>
      <c r="Q132" s="169">
        <f t="shared" si="116"/>
        <v>25371</v>
      </c>
      <c r="R132" s="170">
        <f t="shared" si="110"/>
        <v>9.1131945639084888E-2</v>
      </c>
      <c r="S132" s="171">
        <f t="shared" si="111"/>
        <v>0.67964250248262159</v>
      </c>
      <c r="T132" s="170">
        <f t="shared" si="112"/>
        <v>8.5832190979077665E-3</v>
      </c>
      <c r="U132" s="169">
        <f>U124-SUM(U125:U131)</f>
        <v>52690</v>
      </c>
      <c r="V132" s="169">
        <f>V124-SUM(V125:V131)</f>
        <v>27808</v>
      </c>
      <c r="W132" s="169">
        <f>W124-SUM(W125:W131)</f>
        <v>42387</v>
      </c>
      <c r="X132" s="169">
        <f>X124-SUM(X125:X131)</f>
        <v>39744</v>
      </c>
      <c r="Y132" s="169">
        <f>Y124-SUM(Y125:Y131)</f>
        <v>41554</v>
      </c>
      <c r="Z132" s="170">
        <f t="shared" si="113"/>
        <v>4.5541465378421853E-2</v>
      </c>
      <c r="AA132" s="171">
        <f t="shared" si="106"/>
        <v>-0.21134940216359843</v>
      </c>
      <c r="AB132" s="170">
        <f t="shared" si="114"/>
        <v>1.1590611587878085E-2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24648</v>
      </c>
      <c r="D134" s="176">
        <f t="shared" si="117"/>
        <v>9862</v>
      </c>
      <c r="E134" s="176">
        <f t="shared" si="117"/>
        <v>16912</v>
      </c>
      <c r="F134" s="176">
        <f t="shared" si="117"/>
        <v>40797</v>
      </c>
      <c r="G134" s="176">
        <f t="shared" si="117"/>
        <v>40726</v>
      </c>
      <c r="H134" s="176">
        <f t="shared" si="117"/>
        <v>44646</v>
      </c>
      <c r="I134" s="177">
        <f>IFERROR(H134/G134-1,"-")</f>
        <v>9.6253007906497157E-2</v>
      </c>
      <c r="J134" s="177">
        <f>IFERROR(H134/C134-1,"-")</f>
        <v>0.81134371957156759</v>
      </c>
      <c r="K134" s="177">
        <f>H134/H$8</f>
        <v>7.0950117519177319E-2</v>
      </c>
      <c r="L134" s="176">
        <f t="shared" ref="L134:Q134" si="118">L135+L138</f>
        <v>126179</v>
      </c>
      <c r="M134" s="176">
        <f t="shared" si="118"/>
        <v>40956</v>
      </c>
      <c r="N134" s="176">
        <f t="shared" si="118"/>
        <v>39929</v>
      </c>
      <c r="O134" s="176">
        <f t="shared" si="118"/>
        <v>135196</v>
      </c>
      <c r="P134" s="176">
        <f t="shared" si="118"/>
        <v>148772</v>
      </c>
      <c r="Q134" s="176">
        <f t="shared" si="118"/>
        <v>154236</v>
      </c>
      <c r="R134" s="177">
        <f>IFERROR(Q134/P134-1,"-")</f>
        <v>3.6727341166348459E-2</v>
      </c>
      <c r="S134" s="177">
        <f>IFERROR(Q134/L134-1,"-")</f>
        <v>0.22235871262254414</v>
      </c>
      <c r="T134" s="177">
        <f>Q134/Q$8</f>
        <v>5.2179314208541334E-2</v>
      </c>
      <c r="U134" s="176">
        <f>U135+U138</f>
        <v>150827</v>
      </c>
      <c r="V134" s="176">
        <f>V135+V138</f>
        <v>84437</v>
      </c>
      <c r="W134" s="176">
        <f>W135+W138</f>
        <v>175993</v>
      </c>
      <c r="X134" s="176">
        <f>X135+X138</f>
        <v>189498</v>
      </c>
      <c r="Y134" s="176">
        <f>Y135+Y138</f>
        <v>198882</v>
      </c>
      <c r="Z134" s="177">
        <f>IFERROR(Y134/X134-1,"-")</f>
        <v>4.9520311560016461E-2</v>
      </c>
      <c r="AA134" s="177">
        <f t="shared" ref="AA134:AA146" si="119">IFERROR(Y134/U134-1,"-")</f>
        <v>0.31861006318497354</v>
      </c>
      <c r="AB134" s="177">
        <f>Y134/Y$8</f>
        <v>5.5473937859661385E-2</v>
      </c>
    </row>
    <row r="135" spans="1:28" x14ac:dyDescent="0.25">
      <c r="A135" s="56"/>
      <c r="B135" s="157" t="s">
        <v>97</v>
      </c>
      <c r="C135" s="158">
        <v>7853</v>
      </c>
      <c r="D135" s="158">
        <v>2454</v>
      </c>
      <c r="E135" s="158">
        <v>5722</v>
      </c>
      <c r="F135" s="158">
        <v>5083</v>
      </c>
      <c r="G135" s="158">
        <v>6992</v>
      </c>
      <c r="H135" s="158">
        <v>6555</v>
      </c>
      <c r="I135" s="159">
        <f>IFERROR(H135/G135-1,"-")</f>
        <v>-6.25E-2</v>
      </c>
      <c r="J135" s="160">
        <f>IFERROR(H135/C135-1,"-")</f>
        <v>-0.16528715140710559</v>
      </c>
      <c r="K135" s="159">
        <f>H135/H$8</f>
        <v>1.041701429776928E-2</v>
      </c>
      <c r="L135" s="158">
        <v>24114</v>
      </c>
      <c r="M135" s="158">
        <v>6197</v>
      </c>
      <c r="N135" s="158">
        <v>12720</v>
      </c>
      <c r="O135" s="158">
        <v>14072</v>
      </c>
      <c r="P135" s="158">
        <v>13710</v>
      </c>
      <c r="Q135" s="158">
        <v>12849</v>
      </c>
      <c r="R135" s="159">
        <f>IFERROR(Q135/P135-1,"-")</f>
        <v>-6.280087527352296E-2</v>
      </c>
      <c r="S135" s="160">
        <f>IFERROR(Q135/L135-1,"-")</f>
        <v>-0.46715600895745213</v>
      </c>
      <c r="T135" s="159">
        <f>Q135/Q$8</f>
        <v>4.3469229509683063E-3</v>
      </c>
      <c r="U135" s="158">
        <v>31967</v>
      </c>
      <c r="V135" s="158">
        <v>35081</v>
      </c>
      <c r="W135" s="158">
        <v>19155</v>
      </c>
      <c r="X135" s="158">
        <v>20702</v>
      </c>
      <c r="Y135" s="158">
        <v>19404</v>
      </c>
      <c r="Z135" s="159">
        <f>IFERROR(Y135/X135-1,"-")</f>
        <v>-6.269925611052074E-2</v>
      </c>
      <c r="AA135" s="160">
        <f t="shared" si="119"/>
        <v>-0.3929990302499452</v>
      </c>
      <c r="AB135" s="159">
        <f>Y135/Y$8</f>
        <v>5.4123364116856702E-3</v>
      </c>
    </row>
    <row r="136" spans="1:28" x14ac:dyDescent="0.25">
      <c r="A136" s="56"/>
      <c r="B136" s="162" t="s">
        <v>103</v>
      </c>
      <c r="C136" s="163">
        <v>7853</v>
      </c>
      <c r="D136" s="163">
        <v>2454</v>
      </c>
      <c r="E136" s="163">
        <v>5722</v>
      </c>
      <c r="F136" s="163">
        <v>5012</v>
      </c>
      <c r="G136" s="163">
        <v>6992</v>
      </c>
      <c r="H136" s="163">
        <v>6555</v>
      </c>
      <c r="I136" s="164">
        <f>IFERROR(H136/G136-1,"-")</f>
        <v>-6.25E-2</v>
      </c>
      <c r="J136" s="165">
        <f>IFERROR(H136/C136-1,"-")</f>
        <v>-0.16528715140710559</v>
      </c>
      <c r="K136" s="164">
        <f>H136/H$8</f>
        <v>1.041701429776928E-2</v>
      </c>
      <c r="L136" s="163">
        <v>8087</v>
      </c>
      <c r="M136" s="163">
        <v>3528</v>
      </c>
      <c r="N136" s="163">
        <v>7332</v>
      </c>
      <c r="O136" s="163">
        <v>8329</v>
      </c>
      <c r="P136" s="163">
        <v>6440</v>
      </c>
      <c r="Q136" s="163">
        <v>5974</v>
      </c>
      <c r="R136" s="164">
        <f>IFERROR(Q136/P136-1,"-")</f>
        <v>-7.2360248447205011E-2</v>
      </c>
      <c r="S136" s="165">
        <f>IFERROR(Q136/L136-1,"-")</f>
        <v>-0.26128354148633615</v>
      </c>
      <c r="T136" s="164">
        <f>Q136/Q$8</f>
        <v>2.0210536002089391E-3</v>
      </c>
      <c r="U136" s="163">
        <v>15940</v>
      </c>
      <c r="V136" s="163">
        <v>27598</v>
      </c>
      <c r="W136" s="163">
        <v>13341</v>
      </c>
      <c r="X136" s="163">
        <v>13432</v>
      </c>
      <c r="Y136" s="163">
        <v>12529</v>
      </c>
      <c r="Z136" s="164">
        <f>IFERROR(Y136/X136-1,"-")</f>
        <v>-6.722751637879687E-2</v>
      </c>
      <c r="AA136" s="165">
        <f t="shared" si="119"/>
        <v>-0.21398996235884571</v>
      </c>
      <c r="AB136" s="164">
        <f>Y136/Y$8</f>
        <v>3.4947002114002149E-3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16027</v>
      </c>
      <c r="M137" s="163">
        <v>2669</v>
      </c>
      <c r="N137" s="163">
        <v>5388</v>
      </c>
      <c r="O137" s="163">
        <v>5743</v>
      </c>
      <c r="P137" s="163">
        <v>7270</v>
      </c>
      <c r="Q137" s="163">
        <v>6875</v>
      </c>
      <c r="R137" s="164">
        <f>IFERROR(Q137/P137-1,"-")</f>
        <v>-5.4332874828060485E-2</v>
      </c>
      <c r="S137" s="165">
        <f>IFERROR(Q137/L137-1,"-")</f>
        <v>-0.57103637611530544</v>
      </c>
      <c r="T137" s="164">
        <f>Q137/Q$8</f>
        <v>2.3258693507593668E-3</v>
      </c>
      <c r="U137" s="163">
        <v>16027</v>
      </c>
      <c r="V137" s="163">
        <v>7483</v>
      </c>
      <c r="W137" s="163">
        <v>5814</v>
      </c>
      <c r="X137" s="163">
        <v>7270</v>
      </c>
      <c r="Y137" s="163">
        <v>6875</v>
      </c>
      <c r="Z137" s="164">
        <f>IFERROR(Y137/X137-1,"-")</f>
        <v>-5.4332874828060485E-2</v>
      </c>
      <c r="AA137" s="165">
        <f t="shared" si="119"/>
        <v>-0.57103637611530544</v>
      </c>
      <c r="AB137" s="164">
        <f>Y137/Y$8</f>
        <v>1.9176362002854559E-3</v>
      </c>
    </row>
    <row r="138" spans="1:28" x14ac:dyDescent="0.25">
      <c r="A138" s="56"/>
      <c r="B138" s="157" t="s">
        <v>107</v>
      </c>
      <c r="C138" s="158">
        <v>16795</v>
      </c>
      <c r="D138" s="158">
        <v>7408</v>
      </c>
      <c r="E138" s="158">
        <v>11190</v>
      </c>
      <c r="F138" s="158">
        <v>35714</v>
      </c>
      <c r="G138" s="158">
        <v>33734</v>
      </c>
      <c r="H138" s="158">
        <v>38091</v>
      </c>
      <c r="I138" s="159">
        <f>IFERROR(H138/G138-1,"-")</f>
        <v>0.12915752653109625</v>
      </c>
      <c r="J138" s="160">
        <f>IFERROR(H138/C138-1,"-")</f>
        <v>1.2679964275081868</v>
      </c>
      <c r="K138" s="159">
        <f>H138/H$8</f>
        <v>6.0533103221408036E-2</v>
      </c>
      <c r="L138" s="158">
        <v>102065</v>
      </c>
      <c r="M138" s="158">
        <v>34759</v>
      </c>
      <c r="N138" s="158">
        <v>27209</v>
      </c>
      <c r="O138" s="158">
        <v>121124</v>
      </c>
      <c r="P138" s="158">
        <v>135062</v>
      </c>
      <c r="Q138" s="158">
        <v>141387</v>
      </c>
      <c r="R138" s="159">
        <f>IFERROR(Q138/P138-1,"-")</f>
        <v>4.6830344582488026E-2</v>
      </c>
      <c r="S138" s="160">
        <f>IFERROR(Q138/L138-1,"-")</f>
        <v>0.38526429236271009</v>
      </c>
      <c r="T138" s="159">
        <f>Q138/Q$8</f>
        <v>4.7832391257573027E-2</v>
      </c>
      <c r="U138" s="158">
        <v>118860</v>
      </c>
      <c r="V138" s="158">
        <v>49356</v>
      </c>
      <c r="W138" s="158">
        <v>156838</v>
      </c>
      <c r="X138" s="158">
        <v>168796</v>
      </c>
      <c r="Y138" s="158">
        <v>179478</v>
      </c>
      <c r="Z138" s="159">
        <f>IFERROR(Y138/X138-1,"-")</f>
        <v>6.3283490130097819E-2</v>
      </c>
      <c r="AA138" s="160">
        <f t="shared" si="119"/>
        <v>0.50999495204442202</v>
      </c>
      <c r="AB138" s="159">
        <f>Y138/Y$8</f>
        <v>5.0061601447975716E-2</v>
      </c>
    </row>
    <row r="139" spans="1:28" s="56" customFormat="1" x14ac:dyDescent="0.25">
      <c r="B139" s="162" t="s">
        <v>110</v>
      </c>
      <c r="C139" s="163">
        <v>9862</v>
      </c>
      <c r="D139" s="163">
        <v>3361</v>
      </c>
      <c r="E139" s="163">
        <v>4944</v>
      </c>
      <c r="F139" s="163">
        <v>18155</v>
      </c>
      <c r="G139" s="163">
        <v>16893</v>
      </c>
      <c r="H139" s="163">
        <v>21651</v>
      </c>
      <c r="I139" s="164">
        <f t="shared" ref="I139:I146" si="120">IFERROR(H139/G139-1,"-")</f>
        <v>0.28165512342390331</v>
      </c>
      <c r="J139" s="165">
        <f t="shared" ref="J139:J146" si="121">IFERROR(H139/C139-1,"-")</f>
        <v>1.1953964713039951</v>
      </c>
      <c r="K139" s="164">
        <f t="shared" ref="K139:K146" si="122">H139/H$8</f>
        <v>3.4407136012357391E-2</v>
      </c>
      <c r="L139" s="163">
        <v>47624</v>
      </c>
      <c r="M139" s="163">
        <v>12472</v>
      </c>
      <c r="N139" s="163">
        <v>6130</v>
      </c>
      <c r="O139" s="163">
        <v>51140</v>
      </c>
      <c r="P139" s="163">
        <v>57765</v>
      </c>
      <c r="Q139" s="163">
        <v>60525</v>
      </c>
      <c r="R139" s="164">
        <f t="shared" ref="R139:R146" si="123">IFERROR(Q139/P139-1,"-")</f>
        <v>4.777979745520633E-2</v>
      </c>
      <c r="S139" s="165">
        <f t="shared" ref="S139:S146" si="124">IFERROR(Q139/L139-1,"-")</f>
        <v>0.27089282714597673</v>
      </c>
      <c r="T139" s="164">
        <f t="shared" ref="T139:T146" si="125">Q139/Q$8</f>
        <v>2.047610799341246E-2</v>
      </c>
      <c r="U139" s="163">
        <v>57486</v>
      </c>
      <c r="V139" s="163">
        <v>11406</v>
      </c>
      <c r="W139" s="163">
        <v>69295</v>
      </c>
      <c r="X139" s="163">
        <v>74658</v>
      </c>
      <c r="Y139" s="163">
        <v>82176</v>
      </c>
      <c r="Z139" s="164">
        <f t="shared" ref="Z139:Z146" si="126">IFERROR(Y139/X139-1,"-")</f>
        <v>0.10069918829864188</v>
      </c>
      <c r="AA139" s="165">
        <f t="shared" si="119"/>
        <v>0.42949587725707139</v>
      </c>
      <c r="AB139" s="164">
        <f t="shared" ref="AB139:AB146" si="127">Y139/Y$8</f>
        <v>2.2921261439222927E-2</v>
      </c>
    </row>
    <row r="140" spans="1:28" s="56" customFormat="1" x14ac:dyDescent="0.25">
      <c r="B140" s="162" t="s">
        <v>113</v>
      </c>
      <c r="C140" s="163">
        <v>1551</v>
      </c>
      <c r="D140" s="163">
        <v>1257</v>
      </c>
      <c r="E140" s="163">
        <v>918</v>
      </c>
      <c r="F140" s="163">
        <v>1164</v>
      </c>
      <c r="G140" s="163">
        <v>1474</v>
      </c>
      <c r="H140" s="163">
        <v>1318</v>
      </c>
      <c r="I140" s="164">
        <f t="shared" si="120"/>
        <v>-0.10583446404341923</v>
      </c>
      <c r="J140" s="165">
        <f t="shared" si="121"/>
        <v>-0.15022566086395872</v>
      </c>
      <c r="K140" s="164">
        <f t="shared" si="122"/>
        <v>2.0945270548375153E-3</v>
      </c>
      <c r="L140" s="163">
        <v>8673</v>
      </c>
      <c r="M140" s="163">
        <v>2280</v>
      </c>
      <c r="N140" s="163">
        <v>2824</v>
      </c>
      <c r="O140" s="163">
        <v>9065</v>
      </c>
      <c r="P140" s="163">
        <v>13107</v>
      </c>
      <c r="Q140" s="163">
        <v>13722</v>
      </c>
      <c r="R140" s="164">
        <f t="shared" si="123"/>
        <v>4.6921492332341552E-2</v>
      </c>
      <c r="S140" s="165">
        <f t="shared" si="124"/>
        <v>0.58215150466966437</v>
      </c>
      <c r="T140" s="164">
        <f t="shared" si="125"/>
        <v>4.6422660699810955E-3</v>
      </c>
      <c r="U140" s="163">
        <v>10224</v>
      </c>
      <c r="V140" s="163">
        <v>4973</v>
      </c>
      <c r="W140" s="163">
        <v>10229</v>
      </c>
      <c r="X140" s="163">
        <v>14581</v>
      </c>
      <c r="Y140" s="163">
        <v>15040</v>
      </c>
      <c r="Z140" s="164">
        <f t="shared" si="126"/>
        <v>3.1479322405870702E-2</v>
      </c>
      <c r="AA140" s="165">
        <f t="shared" si="119"/>
        <v>0.47104851330203434</v>
      </c>
      <c r="AB140" s="164">
        <f t="shared" si="127"/>
        <v>4.1950906839699278E-3</v>
      </c>
    </row>
    <row r="141" spans="1:28" x14ac:dyDescent="0.25">
      <c r="A141" s="56"/>
      <c r="B141" s="162" t="s">
        <v>116</v>
      </c>
      <c r="C141" s="163">
        <v>721</v>
      </c>
      <c r="D141" s="163">
        <v>147</v>
      </c>
      <c r="E141" s="163">
        <v>762</v>
      </c>
      <c r="F141" s="163">
        <v>5354</v>
      </c>
      <c r="G141" s="163">
        <v>4531</v>
      </c>
      <c r="H141" s="163">
        <v>4507</v>
      </c>
      <c r="I141" s="164">
        <f t="shared" si="120"/>
        <v>-5.2968439638049203E-3</v>
      </c>
      <c r="J141" s="165">
        <f t="shared" si="121"/>
        <v>5.2510402219140087</v>
      </c>
      <c r="K141" s="164">
        <f t="shared" si="122"/>
        <v>7.162392591921609E-3</v>
      </c>
      <c r="L141" s="163">
        <v>13528</v>
      </c>
      <c r="M141" s="163">
        <v>3786</v>
      </c>
      <c r="N141" s="163">
        <v>5223</v>
      </c>
      <c r="O141" s="163">
        <v>14810</v>
      </c>
      <c r="P141" s="163">
        <v>13657</v>
      </c>
      <c r="Q141" s="163">
        <v>13824</v>
      </c>
      <c r="R141" s="164">
        <f t="shared" si="123"/>
        <v>1.2228161382441316E-2</v>
      </c>
      <c r="S141" s="165">
        <f t="shared" si="124"/>
        <v>2.188054405677109E-2</v>
      </c>
      <c r="T141" s="164">
        <f t="shared" si="125"/>
        <v>4.6767735134396341E-3</v>
      </c>
      <c r="U141" s="163">
        <v>14249</v>
      </c>
      <c r="V141" s="163">
        <v>9654</v>
      </c>
      <c r="W141" s="163">
        <v>20164</v>
      </c>
      <c r="X141" s="163">
        <v>18188</v>
      </c>
      <c r="Y141" s="163">
        <v>18331</v>
      </c>
      <c r="Z141" s="164">
        <f t="shared" si="126"/>
        <v>7.8623268088848786E-3</v>
      </c>
      <c r="AA141" s="165">
        <f t="shared" si="119"/>
        <v>0.28647624394694371</v>
      </c>
      <c r="AB141" s="164">
        <f t="shared" si="127"/>
        <v>5.11304569999021E-3</v>
      </c>
    </row>
    <row r="142" spans="1:28" x14ac:dyDescent="0.25">
      <c r="A142" s="56"/>
      <c r="B142" s="162" t="s">
        <v>123</v>
      </c>
      <c r="C142" s="163">
        <v>480</v>
      </c>
      <c r="D142" s="163">
        <v>113</v>
      </c>
      <c r="E142" s="163">
        <v>1445</v>
      </c>
      <c r="F142" s="163">
        <v>3857</v>
      </c>
      <c r="G142" s="163">
        <v>3043</v>
      </c>
      <c r="H142" s="163">
        <v>1725</v>
      </c>
      <c r="I142" s="164">
        <f t="shared" si="120"/>
        <v>-0.43312520538941834</v>
      </c>
      <c r="J142" s="165">
        <f t="shared" si="121"/>
        <v>2.59375</v>
      </c>
      <c r="K142" s="164">
        <f t="shared" si="122"/>
        <v>2.7413195520445475E-3</v>
      </c>
      <c r="L142" s="163">
        <v>1681</v>
      </c>
      <c r="M142" s="163">
        <v>447</v>
      </c>
      <c r="N142" s="163">
        <v>615</v>
      </c>
      <c r="O142" s="163">
        <v>3362</v>
      </c>
      <c r="P142" s="163">
        <v>3193</v>
      </c>
      <c r="Q142" s="163">
        <v>2610</v>
      </c>
      <c r="R142" s="164">
        <f t="shared" si="123"/>
        <v>-0.18258690886313811</v>
      </c>
      <c r="S142" s="165">
        <f t="shared" si="124"/>
        <v>0.55264723378941105</v>
      </c>
      <c r="T142" s="164">
        <f t="shared" si="125"/>
        <v>8.8298458261555591E-4</v>
      </c>
      <c r="U142" s="163">
        <v>2161</v>
      </c>
      <c r="V142" s="163">
        <v>2175</v>
      </c>
      <c r="W142" s="163">
        <v>7219</v>
      </c>
      <c r="X142" s="163">
        <v>6236</v>
      </c>
      <c r="Y142" s="163">
        <v>4335</v>
      </c>
      <c r="Z142" s="164">
        <f t="shared" si="126"/>
        <v>-0.30484284797947403</v>
      </c>
      <c r="AA142" s="165">
        <f t="shared" si="119"/>
        <v>1.0060157334567328</v>
      </c>
      <c r="AB142" s="164">
        <f t="shared" si="127"/>
        <v>1.209156789561811E-3</v>
      </c>
    </row>
    <row r="143" spans="1:28" x14ac:dyDescent="0.25">
      <c r="A143" s="56"/>
      <c r="B143" s="162" t="s">
        <v>119</v>
      </c>
      <c r="C143" s="163">
        <v>184</v>
      </c>
      <c r="D143" s="163">
        <v>428</v>
      </c>
      <c r="E143" s="163">
        <v>789</v>
      </c>
      <c r="F143" s="163">
        <v>331</v>
      </c>
      <c r="G143" s="163">
        <v>1067</v>
      </c>
      <c r="H143" s="163">
        <v>791</v>
      </c>
      <c r="I143" s="164">
        <f t="shared" si="120"/>
        <v>-0.25866916588566069</v>
      </c>
      <c r="J143" s="165">
        <f t="shared" si="121"/>
        <v>3.2989130434782608</v>
      </c>
      <c r="K143" s="164">
        <f t="shared" si="122"/>
        <v>1.2570340670534708E-3</v>
      </c>
      <c r="L143" s="163">
        <v>2746</v>
      </c>
      <c r="M143" s="163">
        <v>773</v>
      </c>
      <c r="N143" s="163">
        <v>793</v>
      </c>
      <c r="O143" s="163">
        <v>2633</v>
      </c>
      <c r="P143" s="163">
        <v>2881</v>
      </c>
      <c r="Q143" s="163">
        <v>3263</v>
      </c>
      <c r="R143" s="164">
        <f t="shared" si="123"/>
        <v>0.13259284970496354</v>
      </c>
      <c r="S143" s="165">
        <f t="shared" si="124"/>
        <v>0.1882738528769119</v>
      </c>
      <c r="T143" s="164">
        <f t="shared" si="125"/>
        <v>1.1038998824040456E-3</v>
      </c>
      <c r="U143" s="163">
        <v>2930</v>
      </c>
      <c r="V143" s="163">
        <v>1986</v>
      </c>
      <c r="W143" s="163">
        <v>2964</v>
      </c>
      <c r="X143" s="163">
        <v>3948</v>
      </c>
      <c r="Y143" s="163">
        <v>4054</v>
      </c>
      <c r="Z143" s="164">
        <f t="shared" si="126"/>
        <v>2.6849037487335359E-2</v>
      </c>
      <c r="AA143" s="165">
        <f t="shared" si="119"/>
        <v>0.3836177474402731</v>
      </c>
      <c r="AB143" s="164">
        <f t="shared" si="127"/>
        <v>1.1307777681392346E-3</v>
      </c>
    </row>
    <row r="144" spans="1:28" x14ac:dyDescent="0.25">
      <c r="A144" s="56"/>
      <c r="B144" s="162" t="s">
        <v>128</v>
      </c>
      <c r="C144" s="163">
        <v>260</v>
      </c>
      <c r="D144" s="163">
        <v>142</v>
      </c>
      <c r="E144" s="163">
        <v>15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-0.97692307692307689</v>
      </c>
      <c r="K144" s="164">
        <f t="shared" si="122"/>
        <v>9.5350245288506009E-6</v>
      </c>
      <c r="L144" s="163">
        <v>828</v>
      </c>
      <c r="M144" s="163">
        <v>1439</v>
      </c>
      <c r="N144" s="163">
        <v>238</v>
      </c>
      <c r="O144" s="163">
        <v>1633</v>
      </c>
      <c r="P144" s="163">
        <v>1884</v>
      </c>
      <c r="Q144" s="163">
        <v>1992</v>
      </c>
      <c r="R144" s="164">
        <f t="shared" si="123"/>
        <v>5.7324840764331197E-2</v>
      </c>
      <c r="S144" s="165">
        <f t="shared" si="124"/>
        <v>1.4057971014492754</v>
      </c>
      <c r="T144" s="164">
        <f t="shared" si="125"/>
        <v>6.7391007224911392E-4</v>
      </c>
      <c r="U144" s="163">
        <v>1088</v>
      </c>
      <c r="V144" s="163">
        <v>272</v>
      </c>
      <c r="W144" s="163">
        <v>1712</v>
      </c>
      <c r="X144" s="163">
        <v>2023</v>
      </c>
      <c r="Y144" s="163">
        <v>1998</v>
      </c>
      <c r="Z144" s="164">
        <f t="shared" si="126"/>
        <v>-1.2357884330202684E-2</v>
      </c>
      <c r="AA144" s="165">
        <f t="shared" si="119"/>
        <v>0.83639705882352944</v>
      </c>
      <c r="AB144" s="164">
        <f t="shared" si="127"/>
        <v>5.5729994591568598E-4</v>
      </c>
    </row>
    <row r="145" spans="1:28" x14ac:dyDescent="0.25">
      <c r="A145" s="56"/>
      <c r="B145" s="162" t="s">
        <v>131</v>
      </c>
      <c r="C145" s="163">
        <v>151</v>
      </c>
      <c r="D145" s="163">
        <v>815</v>
      </c>
      <c r="E145" s="163">
        <v>20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-0.64238410596026485</v>
      </c>
      <c r="K145" s="164">
        <f t="shared" si="122"/>
        <v>8.5815220759655406E-5</v>
      </c>
      <c r="L145" s="163">
        <v>3204</v>
      </c>
      <c r="M145" s="163">
        <v>2465</v>
      </c>
      <c r="N145" s="163">
        <v>113</v>
      </c>
      <c r="O145" s="163">
        <v>798</v>
      </c>
      <c r="P145" s="163">
        <v>1356</v>
      </c>
      <c r="Q145" s="163">
        <v>1282</v>
      </c>
      <c r="R145" s="164">
        <f t="shared" si="123"/>
        <v>-5.4572271386430726E-2</v>
      </c>
      <c r="S145" s="165">
        <f t="shared" si="124"/>
        <v>-0.59987515605493136</v>
      </c>
      <c r="T145" s="164">
        <f t="shared" si="125"/>
        <v>4.3371120111614667E-4</v>
      </c>
      <c r="U145" s="163">
        <v>3355</v>
      </c>
      <c r="V145" s="163">
        <v>170</v>
      </c>
      <c r="W145" s="163">
        <v>847</v>
      </c>
      <c r="X145" s="163">
        <v>1418</v>
      </c>
      <c r="Y145" s="163">
        <v>1336</v>
      </c>
      <c r="Z145" s="164">
        <f t="shared" si="126"/>
        <v>-5.7827926657263773E-2</v>
      </c>
      <c r="AA145" s="165">
        <f t="shared" si="119"/>
        <v>-0.60178837555886733</v>
      </c>
      <c r="AB145" s="164">
        <f t="shared" si="127"/>
        <v>3.7264901288456279E-4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3586</v>
      </c>
      <c r="D146" s="169">
        <f t="shared" si="128"/>
        <v>1145</v>
      </c>
      <c r="E146" s="169">
        <f t="shared" si="128"/>
        <v>2297</v>
      </c>
      <c r="F146" s="169">
        <f t="shared" si="128"/>
        <v>6725</v>
      </c>
      <c r="G146" s="169">
        <f t="shared" si="128"/>
        <v>6525</v>
      </c>
      <c r="H146" s="169">
        <f t="shared" si="128"/>
        <v>8039</v>
      </c>
      <c r="I146" s="170">
        <f t="shared" si="120"/>
        <v>0.23203065134099621</v>
      </c>
      <c r="J146" s="171">
        <f t="shared" si="121"/>
        <v>1.2417735638594536</v>
      </c>
      <c r="K146" s="170">
        <f t="shared" si="122"/>
        <v>1.2775343697904996E-2</v>
      </c>
      <c r="L146" s="169">
        <f t="shared" ref="L146:Q146" si="129">L138-SUM(L139:L145)</f>
        <v>23781</v>
      </c>
      <c r="M146" s="169">
        <f t="shared" si="129"/>
        <v>11097</v>
      </c>
      <c r="N146" s="169">
        <f t="shared" si="129"/>
        <v>11273</v>
      </c>
      <c r="O146" s="169">
        <f t="shared" si="129"/>
        <v>37683</v>
      </c>
      <c r="P146" s="169">
        <f t="shared" si="129"/>
        <v>41219</v>
      </c>
      <c r="Q146" s="169">
        <f t="shared" si="129"/>
        <v>44169</v>
      </c>
      <c r="R146" s="170">
        <f t="shared" si="123"/>
        <v>7.1568936655425963E-2</v>
      </c>
      <c r="S146" s="171">
        <f t="shared" si="124"/>
        <v>0.85732307304150379</v>
      </c>
      <c r="T146" s="170">
        <f t="shared" si="125"/>
        <v>1.4942737942354978E-2</v>
      </c>
      <c r="U146" s="169">
        <f>U138-SUM(U139:U145)</f>
        <v>27367</v>
      </c>
      <c r="V146" s="169">
        <f>V138-SUM(V139:V145)</f>
        <v>18720</v>
      </c>
      <c r="W146" s="169">
        <f>W138-SUM(W139:W145)</f>
        <v>44408</v>
      </c>
      <c r="X146" s="169">
        <f>X138-SUM(X139:X145)</f>
        <v>47744</v>
      </c>
      <c r="Y146" s="169">
        <f>Y138-SUM(Y139:Y145)</f>
        <v>52208</v>
      </c>
      <c r="Z146" s="170">
        <f t="shared" si="126"/>
        <v>9.3498659517426308E-2</v>
      </c>
      <c r="AA146" s="171">
        <f t="shared" si="119"/>
        <v>0.90769905360470649</v>
      </c>
      <c r="AB146" s="170">
        <f t="shared" si="127"/>
        <v>1.4562320108291357E-2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22190</v>
      </c>
      <c r="D148" s="176">
        <f t="shared" si="130"/>
        <v>9338</v>
      </c>
      <c r="E148" s="176">
        <f t="shared" si="130"/>
        <v>10511</v>
      </c>
      <c r="F148" s="176">
        <f t="shared" si="130"/>
        <v>24222</v>
      </c>
      <c r="G148" s="176">
        <f t="shared" si="130"/>
        <v>24549</v>
      </c>
      <c r="H148" s="176">
        <f t="shared" si="130"/>
        <v>29212</v>
      </c>
      <c r="I148" s="177">
        <f>IFERROR(H148/G148-1,"-")</f>
        <v>0.18994663733756978</v>
      </c>
      <c r="J148" s="177">
        <f>IFERROR(H148/C148-1,"-")</f>
        <v>0.31644885083370888</v>
      </c>
      <c r="K148" s="177">
        <f>H148/H$8</f>
        <v>4.6422856089463956E-2</v>
      </c>
      <c r="L148" s="176">
        <f t="shared" ref="L148:Q148" si="131">L149+L152</f>
        <v>79492</v>
      </c>
      <c r="M148" s="176">
        <f t="shared" si="131"/>
        <v>23835</v>
      </c>
      <c r="N148" s="176">
        <f t="shared" si="131"/>
        <v>41354</v>
      </c>
      <c r="O148" s="176">
        <f t="shared" si="131"/>
        <v>64030</v>
      </c>
      <c r="P148" s="176">
        <f t="shared" si="131"/>
        <v>68956</v>
      </c>
      <c r="Q148" s="176">
        <f t="shared" si="131"/>
        <v>67486</v>
      </c>
      <c r="R148" s="177">
        <f>IFERROR(Q148/P148-1,"-")</f>
        <v>-2.1317941875978907E-2</v>
      </c>
      <c r="S148" s="177">
        <f>IFERROR(Q148/L148-1,"-")</f>
        <v>-0.15103406632113925</v>
      </c>
      <c r="T148" s="177">
        <f>Q148/Q$8</f>
        <v>2.2831071855323144E-2</v>
      </c>
      <c r="U148" s="176">
        <f>U149+U152</f>
        <v>101682</v>
      </c>
      <c r="V148" s="176">
        <f>V149+V152</f>
        <v>51865</v>
      </c>
      <c r="W148" s="176">
        <f>W149+W152</f>
        <v>88252</v>
      </c>
      <c r="X148" s="176">
        <f>X149+X152</f>
        <v>93505</v>
      </c>
      <c r="Y148" s="176">
        <f>Y149+Y152</f>
        <v>96698</v>
      </c>
      <c r="Z148" s="177">
        <f>IFERROR(Y148/X148-1,"-")</f>
        <v>3.4147906529062633E-2</v>
      </c>
      <c r="AA148" s="177">
        <f t="shared" ref="AA148:AA160" si="132">IFERROR(Y148/U148-1,"-")</f>
        <v>-4.9015558309238649E-2</v>
      </c>
      <c r="AB148" s="177">
        <f>Y148/Y$8</f>
        <v>2.6971866952029529E-2</v>
      </c>
    </row>
    <row r="149" spans="1:28" x14ac:dyDescent="0.25">
      <c r="A149" s="56"/>
      <c r="B149" s="157" t="s">
        <v>97</v>
      </c>
      <c r="C149" s="158">
        <v>14079</v>
      </c>
      <c r="D149" s="158">
        <v>6543</v>
      </c>
      <c r="E149" s="158">
        <v>6226</v>
      </c>
      <c r="F149" s="158">
        <v>14830</v>
      </c>
      <c r="G149" s="158">
        <v>15270</v>
      </c>
      <c r="H149" s="158">
        <v>16050</v>
      </c>
      <c r="I149" s="159">
        <f>IFERROR(H149/G149-1,"-")</f>
        <v>5.1080550098231869E-2</v>
      </c>
      <c r="J149" s="160">
        <f>IFERROR(H149/C149-1,"-")</f>
        <v>0.1399957383336885</v>
      </c>
      <c r="K149" s="159">
        <f>H149/H$8</f>
        <v>2.5506190614675357E-2</v>
      </c>
      <c r="L149" s="158">
        <v>32135</v>
      </c>
      <c r="M149" s="158">
        <v>9369</v>
      </c>
      <c r="N149" s="158">
        <v>26282</v>
      </c>
      <c r="O149" s="158">
        <v>33749</v>
      </c>
      <c r="P149" s="158">
        <v>34124</v>
      </c>
      <c r="Q149" s="158">
        <v>29240</v>
      </c>
      <c r="R149" s="159">
        <f>IFERROR(Q149/P149-1,"-")</f>
        <v>-0.14312507326222013</v>
      </c>
      <c r="S149" s="160">
        <f>IFERROR(Q149/L149-1,"-")</f>
        <v>-9.0088688346040113E-2</v>
      </c>
      <c r="T149" s="159">
        <f>Q149/Q$8</f>
        <v>9.892133791447837E-3</v>
      </c>
      <c r="U149" s="158">
        <v>46214</v>
      </c>
      <c r="V149" s="158">
        <v>32508</v>
      </c>
      <c r="W149" s="158">
        <v>48579</v>
      </c>
      <c r="X149" s="158">
        <v>49394</v>
      </c>
      <c r="Y149" s="158">
        <v>45290</v>
      </c>
      <c r="Z149" s="159">
        <f>IFERROR(Y149/X149-1,"-")</f>
        <v>-8.3087014617159949E-2</v>
      </c>
      <c r="AA149" s="160">
        <f t="shared" si="132"/>
        <v>-1.9993941229930368E-2</v>
      </c>
      <c r="AB149" s="159">
        <f>Y149/Y$8</f>
        <v>1.2632689965225935E-2</v>
      </c>
    </row>
    <row r="150" spans="1:28" x14ac:dyDescent="0.25">
      <c r="A150" s="56"/>
      <c r="B150" s="162" t="s">
        <v>103</v>
      </c>
      <c r="C150" s="163">
        <v>4997</v>
      </c>
      <c r="D150" s="163">
        <v>2074</v>
      </c>
      <c r="E150" s="163">
        <v>3003</v>
      </c>
      <c r="F150" s="163">
        <v>5613</v>
      </c>
      <c r="G150" s="163">
        <v>4968</v>
      </c>
      <c r="H150" s="163">
        <v>4774</v>
      </c>
      <c r="I150" s="164">
        <f>IFERROR(H150/G150-1,"-")</f>
        <v>-3.9049919484702045E-2</v>
      </c>
      <c r="J150" s="165">
        <f>IFERROR(H150/C150-1,"-")</f>
        <v>-4.4626776065639362E-2</v>
      </c>
      <c r="K150" s="164">
        <f>H150/H$8</f>
        <v>7.5867011834554613E-3</v>
      </c>
      <c r="L150" s="163">
        <v>23550</v>
      </c>
      <c r="M150" s="163">
        <v>7182</v>
      </c>
      <c r="N150" s="163">
        <v>23101</v>
      </c>
      <c r="O150" s="163">
        <v>29947</v>
      </c>
      <c r="P150" s="163">
        <v>32092</v>
      </c>
      <c r="Q150" s="163">
        <v>26560</v>
      </c>
      <c r="R150" s="164">
        <f>IFERROR(Q150/P150-1,"-")</f>
        <v>-0.17237940919855421</v>
      </c>
      <c r="S150" s="165">
        <f>IFERROR(Q150/L150-1,"-")</f>
        <v>0.12781316348195326</v>
      </c>
      <c r="T150" s="164">
        <f>Q150/Q$8</f>
        <v>8.9854676299881871E-3</v>
      </c>
      <c r="U150" s="163">
        <v>28547</v>
      </c>
      <c r="V150" s="163">
        <v>26104</v>
      </c>
      <c r="W150" s="163">
        <v>35560</v>
      </c>
      <c r="X150" s="163">
        <v>37060</v>
      </c>
      <c r="Y150" s="163">
        <v>31334</v>
      </c>
      <c r="Z150" s="164">
        <f>IFERROR(Y150/X150-1,"-")</f>
        <v>-0.15450620615218569</v>
      </c>
      <c r="AA150" s="165">
        <f t="shared" si="132"/>
        <v>9.7628472343854078E-2</v>
      </c>
      <c r="AB150" s="164">
        <f>Y150/Y$8</f>
        <v>8.7399582108719231E-3</v>
      </c>
    </row>
    <row r="151" spans="1:28" x14ac:dyDescent="0.25">
      <c r="A151" s="56"/>
      <c r="B151" s="162" t="s">
        <v>100</v>
      </c>
      <c r="C151" s="163">
        <v>9082</v>
      </c>
      <c r="D151" s="163">
        <v>4469</v>
      </c>
      <c r="E151" s="163">
        <v>3223</v>
      </c>
      <c r="F151" s="163">
        <v>9217</v>
      </c>
      <c r="G151" s="163">
        <v>10302</v>
      </c>
      <c r="H151" s="163">
        <v>11276</v>
      </c>
      <c r="I151" s="164">
        <f>IFERROR(H151/G151-1,"-")</f>
        <v>9.4544748592506389E-2</v>
      </c>
      <c r="J151" s="165">
        <f>IFERROR(H151/C151-1,"-")</f>
        <v>0.24157674521030614</v>
      </c>
      <c r="K151" s="164">
        <f>H151/H$8</f>
        <v>1.7919489431219897E-2</v>
      </c>
      <c r="L151" s="163">
        <v>8585</v>
      </c>
      <c r="M151" s="163">
        <v>2187</v>
      </c>
      <c r="N151" s="163">
        <v>3181</v>
      </c>
      <c r="O151" s="163">
        <v>3802</v>
      </c>
      <c r="P151" s="163">
        <v>2032</v>
      </c>
      <c r="Q151" s="163">
        <v>2680</v>
      </c>
      <c r="R151" s="164">
        <f>IFERROR(Q151/P151-1,"-")</f>
        <v>0.31889763779527569</v>
      </c>
      <c r="S151" s="165">
        <f>IFERROR(Q151/L151-1,"-")</f>
        <v>-0.6878276062900408</v>
      </c>
      <c r="T151" s="164">
        <f>Q151/Q$8</f>
        <v>9.066661614596513E-4</v>
      </c>
      <c r="U151" s="163">
        <v>17667</v>
      </c>
      <c r="V151" s="163">
        <v>6404</v>
      </c>
      <c r="W151" s="163">
        <v>13019</v>
      </c>
      <c r="X151" s="163">
        <v>12334</v>
      </c>
      <c r="Y151" s="163">
        <v>13956</v>
      </c>
      <c r="Z151" s="164">
        <f>IFERROR(Y151/X151-1,"-")</f>
        <v>0.13150640505918609</v>
      </c>
      <c r="AA151" s="165">
        <f t="shared" si="132"/>
        <v>-0.21005264051621664</v>
      </c>
      <c r="AB151" s="164">
        <f>Y151/Y$8</f>
        <v>3.8927317543540102E-3</v>
      </c>
    </row>
    <row r="152" spans="1:28" x14ac:dyDescent="0.25">
      <c r="A152" s="56"/>
      <c r="B152" s="157" t="s">
        <v>107</v>
      </c>
      <c r="C152" s="158">
        <v>8111</v>
      </c>
      <c r="D152" s="158">
        <v>2795</v>
      </c>
      <c r="E152" s="158">
        <v>4285</v>
      </c>
      <c r="F152" s="158">
        <v>9392</v>
      </c>
      <c r="G152" s="158">
        <v>9279</v>
      </c>
      <c r="H152" s="158">
        <v>13162</v>
      </c>
      <c r="I152" s="159">
        <f>IFERROR(H152/G152-1,"-")</f>
        <v>0.41847181808384515</v>
      </c>
      <c r="J152" s="160">
        <f>IFERROR(H152/C152-1,"-")</f>
        <v>0.62273455800764399</v>
      </c>
      <c r="K152" s="159">
        <f>H152/H$8</f>
        <v>2.0916665474788602E-2</v>
      </c>
      <c r="L152" s="158">
        <v>47357</v>
      </c>
      <c r="M152" s="158">
        <v>14466</v>
      </c>
      <c r="N152" s="158">
        <v>15072</v>
      </c>
      <c r="O152" s="158">
        <v>30281</v>
      </c>
      <c r="P152" s="158">
        <v>34832</v>
      </c>
      <c r="Q152" s="158">
        <v>38246</v>
      </c>
      <c r="R152" s="159">
        <f>IFERROR(Q152/P152-1,"-")</f>
        <v>9.8013321084060578E-2</v>
      </c>
      <c r="S152" s="160">
        <f>IFERROR(Q152/L152-1,"-")</f>
        <v>-0.19238972063264148</v>
      </c>
      <c r="T152" s="159">
        <f>Q152/Q$8</f>
        <v>1.2938938063875308E-2</v>
      </c>
      <c r="U152" s="158">
        <v>55468</v>
      </c>
      <c r="V152" s="158">
        <v>19357</v>
      </c>
      <c r="W152" s="158">
        <v>39673</v>
      </c>
      <c r="X152" s="158">
        <v>44111</v>
      </c>
      <c r="Y152" s="158">
        <v>51408</v>
      </c>
      <c r="Z152" s="159">
        <f>IFERROR(Y152/X152-1,"-")</f>
        <v>0.16542359048763355</v>
      </c>
      <c r="AA152" s="160">
        <f t="shared" si="132"/>
        <v>-7.3195355880868229E-2</v>
      </c>
      <c r="AB152" s="159">
        <f>Y152/Y$8</f>
        <v>1.4339176986803594E-2</v>
      </c>
    </row>
    <row r="153" spans="1:28" s="56" customFormat="1" x14ac:dyDescent="0.25">
      <c r="B153" s="162" t="s">
        <v>110</v>
      </c>
      <c r="C153" s="163">
        <v>890</v>
      </c>
      <c r="D153" s="163">
        <v>329</v>
      </c>
      <c r="E153" s="163">
        <v>219</v>
      </c>
      <c r="F153" s="163">
        <v>775</v>
      </c>
      <c r="G153" s="163">
        <v>721</v>
      </c>
      <c r="H153" s="163">
        <v>1063</v>
      </c>
      <c r="I153" s="164">
        <f t="shared" ref="I153:I160" si="133">IFERROR(H153/G153-1,"-")</f>
        <v>0.47434119278779474</v>
      </c>
      <c r="J153" s="165">
        <f t="shared" ref="J153:J160" si="134">IFERROR(H153/C153-1,"-")</f>
        <v>0.19438202247191017</v>
      </c>
      <c r="K153" s="164">
        <f t="shared" ref="K153:K160" si="135">H153/H$8</f>
        <v>1.6892885123613647E-3</v>
      </c>
      <c r="L153" s="163">
        <v>16416</v>
      </c>
      <c r="M153" s="163">
        <v>4759</v>
      </c>
      <c r="N153" s="163">
        <v>2100</v>
      </c>
      <c r="O153" s="163">
        <v>14126</v>
      </c>
      <c r="P153" s="163">
        <v>13992</v>
      </c>
      <c r="Q153" s="163">
        <v>15223</v>
      </c>
      <c r="R153" s="164">
        <f t="shared" ref="R153:R160" si="136">IFERROR(Q153/P153-1,"-")</f>
        <v>8.7978845054316857E-2</v>
      </c>
      <c r="S153" s="165">
        <f t="shared" ref="S153:S160" si="137">IFERROR(Q153/L153-1,"-")</f>
        <v>-7.2673001949317695E-2</v>
      </c>
      <c r="T153" s="164">
        <f t="shared" ref="T153:T160" si="138">Q153/Q$8</f>
        <v>5.1500667820523404E-3</v>
      </c>
      <c r="U153" s="163">
        <v>17306</v>
      </c>
      <c r="V153" s="163">
        <v>2319</v>
      </c>
      <c r="W153" s="163">
        <v>14901</v>
      </c>
      <c r="X153" s="163">
        <v>14713</v>
      </c>
      <c r="Y153" s="163">
        <v>16286</v>
      </c>
      <c r="Z153" s="164">
        <f t="shared" ref="Z153:Z160" si="139">IFERROR(Y153/X153-1,"-")</f>
        <v>0.10691225446883701</v>
      </c>
      <c r="AA153" s="165">
        <f t="shared" si="132"/>
        <v>-5.8939096267190516E-2</v>
      </c>
      <c r="AB153" s="164">
        <f t="shared" ref="AB153:AB160" si="140">Y153/Y$8</f>
        <v>4.542636095687118E-3</v>
      </c>
    </row>
    <row r="154" spans="1:28" s="56" customFormat="1" x14ac:dyDescent="0.25">
      <c r="B154" s="162" t="s">
        <v>113</v>
      </c>
      <c r="C154" s="163">
        <v>1519</v>
      </c>
      <c r="D154" s="163">
        <v>495</v>
      </c>
      <c r="E154" s="163">
        <v>685</v>
      </c>
      <c r="F154" s="163">
        <v>1657</v>
      </c>
      <c r="G154" s="163">
        <v>1750</v>
      </c>
      <c r="H154" s="163">
        <v>2133</v>
      </c>
      <c r="I154" s="164">
        <f t="shared" si="133"/>
        <v>0.21885714285714286</v>
      </c>
      <c r="J154" s="165">
        <f t="shared" si="134"/>
        <v>0.40421329822251484</v>
      </c>
      <c r="K154" s="164">
        <f t="shared" si="135"/>
        <v>3.3897012200063883E-3</v>
      </c>
      <c r="L154" s="163">
        <v>11754</v>
      </c>
      <c r="M154" s="163">
        <v>3627</v>
      </c>
      <c r="N154" s="163">
        <v>3670</v>
      </c>
      <c r="O154" s="163">
        <v>5733</v>
      </c>
      <c r="P154" s="163">
        <v>6041</v>
      </c>
      <c r="Q154" s="163">
        <v>5427</v>
      </c>
      <c r="R154" s="164">
        <f t="shared" si="136"/>
        <v>-0.1016388015229267</v>
      </c>
      <c r="S154" s="165">
        <f t="shared" si="137"/>
        <v>-0.53828483920367542</v>
      </c>
      <c r="T154" s="164">
        <f t="shared" si="138"/>
        <v>1.835998976955794E-3</v>
      </c>
      <c r="U154" s="163">
        <v>13273</v>
      </c>
      <c r="V154" s="163">
        <v>4355</v>
      </c>
      <c r="W154" s="163">
        <v>7390</v>
      </c>
      <c r="X154" s="163">
        <v>7791</v>
      </c>
      <c r="Y154" s="163">
        <v>7560</v>
      </c>
      <c r="Z154" s="164">
        <f t="shared" si="139"/>
        <v>-2.9649595687331498E-2</v>
      </c>
      <c r="AA154" s="165">
        <f t="shared" si="132"/>
        <v>-0.43042266254802986</v>
      </c>
      <c r="AB154" s="164">
        <f t="shared" si="140"/>
        <v>2.1087024980593521E-3</v>
      </c>
    </row>
    <row r="155" spans="1:28" x14ac:dyDescent="0.25">
      <c r="A155" s="56"/>
      <c r="B155" s="162" t="s">
        <v>116</v>
      </c>
      <c r="C155" s="163">
        <v>1065</v>
      </c>
      <c r="D155" s="163">
        <v>419</v>
      </c>
      <c r="E155" s="163">
        <v>971</v>
      </c>
      <c r="F155" s="163">
        <v>1784</v>
      </c>
      <c r="G155" s="163">
        <v>1706</v>
      </c>
      <c r="H155" s="163">
        <v>2313</v>
      </c>
      <c r="I155" s="164">
        <f t="shared" si="133"/>
        <v>0.35580304806565066</v>
      </c>
      <c r="J155" s="165">
        <f t="shared" si="134"/>
        <v>1.1718309859154932</v>
      </c>
      <c r="K155" s="164">
        <f t="shared" si="135"/>
        <v>3.6757519558719065E-3</v>
      </c>
      <c r="L155" s="163">
        <v>7415</v>
      </c>
      <c r="M155" s="163">
        <v>1591</v>
      </c>
      <c r="N155" s="163">
        <v>3213</v>
      </c>
      <c r="O155" s="163">
        <v>3172</v>
      </c>
      <c r="P155" s="163">
        <v>5619</v>
      </c>
      <c r="Q155" s="163">
        <v>6975</v>
      </c>
      <c r="R155" s="164">
        <f t="shared" si="136"/>
        <v>0.24132407901761876</v>
      </c>
      <c r="S155" s="165">
        <f t="shared" si="137"/>
        <v>-5.9339177343223248E-2</v>
      </c>
      <c r="T155" s="164">
        <f t="shared" si="138"/>
        <v>2.3597001776795028E-3</v>
      </c>
      <c r="U155" s="163">
        <v>8480</v>
      </c>
      <c r="V155" s="163">
        <v>4184</v>
      </c>
      <c r="W155" s="163">
        <v>4956</v>
      </c>
      <c r="X155" s="163">
        <v>7325</v>
      </c>
      <c r="Y155" s="163">
        <v>9288</v>
      </c>
      <c r="Z155" s="164">
        <f t="shared" si="139"/>
        <v>0.26798634812286681</v>
      </c>
      <c r="AA155" s="165">
        <f t="shared" si="132"/>
        <v>9.5283018867924563E-2</v>
      </c>
      <c r="AB155" s="164">
        <f t="shared" si="140"/>
        <v>2.5906916404729182E-3</v>
      </c>
    </row>
    <row r="156" spans="1:28" x14ac:dyDescent="0.25">
      <c r="A156" s="56"/>
      <c r="B156" s="162" t="s">
        <v>123</v>
      </c>
      <c r="C156" s="163">
        <v>391</v>
      </c>
      <c r="D156" s="163">
        <v>223</v>
      </c>
      <c r="E156" s="163">
        <v>186</v>
      </c>
      <c r="F156" s="163">
        <v>568</v>
      </c>
      <c r="G156" s="163">
        <v>466</v>
      </c>
      <c r="H156" s="163">
        <v>668</v>
      </c>
      <c r="I156" s="164">
        <f t="shared" si="133"/>
        <v>0.43347639484978551</v>
      </c>
      <c r="J156" s="165">
        <f t="shared" si="134"/>
        <v>0.70843989769820981</v>
      </c>
      <c r="K156" s="164">
        <f t="shared" si="135"/>
        <v>1.0615660642120336E-3</v>
      </c>
      <c r="L156" s="163">
        <v>801</v>
      </c>
      <c r="M156" s="163">
        <v>316</v>
      </c>
      <c r="N156" s="163">
        <v>411</v>
      </c>
      <c r="O156" s="163">
        <v>677</v>
      </c>
      <c r="P156" s="163">
        <v>644</v>
      </c>
      <c r="Q156" s="163">
        <v>791</v>
      </c>
      <c r="R156" s="164">
        <f t="shared" si="136"/>
        <v>0.22826086956521729</v>
      </c>
      <c r="S156" s="165">
        <f t="shared" si="137"/>
        <v>-1.2484394506866447E-2</v>
      </c>
      <c r="T156" s="164">
        <f t="shared" si="138"/>
        <v>2.6760184093827769E-4</v>
      </c>
      <c r="U156" s="163">
        <v>1192</v>
      </c>
      <c r="V156" s="163">
        <v>597</v>
      </c>
      <c r="W156" s="163">
        <v>1245</v>
      </c>
      <c r="X156" s="163">
        <v>1110</v>
      </c>
      <c r="Y156" s="163">
        <v>1459</v>
      </c>
      <c r="Z156" s="164">
        <f t="shared" si="139"/>
        <v>0.31441441441441431</v>
      </c>
      <c r="AA156" s="165">
        <f t="shared" si="132"/>
        <v>0.22399328859060397</v>
      </c>
      <c r="AB156" s="164">
        <f t="shared" si="140"/>
        <v>4.069572678133062E-4</v>
      </c>
    </row>
    <row r="157" spans="1:28" x14ac:dyDescent="0.25">
      <c r="A157" s="56"/>
      <c r="B157" s="162" t="s">
        <v>119</v>
      </c>
      <c r="C157" s="163">
        <v>347</v>
      </c>
      <c r="D157" s="163">
        <v>180</v>
      </c>
      <c r="E157" s="163">
        <v>204</v>
      </c>
      <c r="F157" s="163">
        <v>445</v>
      </c>
      <c r="G157" s="163">
        <v>404</v>
      </c>
      <c r="H157" s="163">
        <v>537</v>
      </c>
      <c r="I157" s="164">
        <f t="shared" si="133"/>
        <v>0.32920792079207928</v>
      </c>
      <c r="J157" s="165">
        <f t="shared" si="134"/>
        <v>0.54755043227665712</v>
      </c>
      <c r="K157" s="164">
        <f t="shared" si="135"/>
        <v>8.5338469533212879E-4</v>
      </c>
      <c r="L157" s="163">
        <v>2142</v>
      </c>
      <c r="M157" s="163">
        <v>943</v>
      </c>
      <c r="N157" s="163">
        <v>1025</v>
      </c>
      <c r="O157" s="163">
        <v>2104</v>
      </c>
      <c r="P157" s="163">
        <v>2001</v>
      </c>
      <c r="Q157" s="163">
        <v>2257</v>
      </c>
      <c r="R157" s="164">
        <f t="shared" si="136"/>
        <v>0.12793603198400794</v>
      </c>
      <c r="S157" s="165">
        <f t="shared" si="137"/>
        <v>5.3688141923436072E-2</v>
      </c>
      <c r="T157" s="164">
        <f t="shared" si="138"/>
        <v>7.6356176358747499E-4</v>
      </c>
      <c r="U157" s="163">
        <v>2489</v>
      </c>
      <c r="V157" s="163">
        <v>1229</v>
      </c>
      <c r="W157" s="163">
        <v>2549</v>
      </c>
      <c r="X157" s="163">
        <v>2405</v>
      </c>
      <c r="Y157" s="163">
        <v>2794</v>
      </c>
      <c r="Z157" s="164">
        <f t="shared" si="139"/>
        <v>0.1617463617463617</v>
      </c>
      <c r="AA157" s="165">
        <f t="shared" si="132"/>
        <v>0.12253917235837686</v>
      </c>
      <c r="AB157" s="164">
        <f t="shared" si="140"/>
        <v>7.7932735179600922E-4</v>
      </c>
    </row>
    <row r="158" spans="1:28" x14ac:dyDescent="0.25">
      <c r="A158" s="56"/>
      <c r="B158" s="162" t="s">
        <v>128</v>
      </c>
      <c r="C158" s="163">
        <v>129</v>
      </c>
      <c r="D158" s="163">
        <v>46</v>
      </c>
      <c r="E158" s="163">
        <v>33</v>
      </c>
      <c r="F158" s="163">
        <v>88</v>
      </c>
      <c r="G158" s="163">
        <v>82</v>
      </c>
      <c r="H158" s="163">
        <v>79</v>
      </c>
      <c r="I158" s="164">
        <f t="shared" si="133"/>
        <v>-3.6585365853658569E-2</v>
      </c>
      <c r="J158" s="165">
        <f t="shared" si="134"/>
        <v>-0.38759689922480622</v>
      </c>
      <c r="K158" s="164">
        <f t="shared" si="135"/>
        <v>1.2554448962986625E-4</v>
      </c>
      <c r="L158" s="163">
        <v>211</v>
      </c>
      <c r="M158" s="163">
        <v>172</v>
      </c>
      <c r="N158" s="163">
        <v>83</v>
      </c>
      <c r="O158" s="163">
        <v>215</v>
      </c>
      <c r="P158" s="163">
        <v>207</v>
      </c>
      <c r="Q158" s="163">
        <v>220</v>
      </c>
      <c r="R158" s="164">
        <f t="shared" si="136"/>
        <v>6.2801932367149815E-2</v>
      </c>
      <c r="S158" s="165">
        <f t="shared" si="137"/>
        <v>4.2654028436019065E-2</v>
      </c>
      <c r="T158" s="164">
        <f t="shared" si="138"/>
        <v>7.4427819224299736E-5</v>
      </c>
      <c r="U158" s="163">
        <v>340</v>
      </c>
      <c r="V158" s="163">
        <v>116</v>
      </c>
      <c r="W158" s="163">
        <v>303</v>
      </c>
      <c r="X158" s="163">
        <v>289</v>
      </c>
      <c r="Y158" s="163">
        <v>299</v>
      </c>
      <c r="Z158" s="164">
        <f t="shared" si="139"/>
        <v>3.460207612456756E-2</v>
      </c>
      <c r="AA158" s="165">
        <f t="shared" si="132"/>
        <v>-0.12058823529411766</v>
      </c>
      <c r="AB158" s="164">
        <f t="shared" si="140"/>
        <v>8.33997416560511E-5</v>
      </c>
    </row>
    <row r="159" spans="1:28" x14ac:dyDescent="0.25">
      <c r="A159" s="56"/>
      <c r="B159" s="162" t="s">
        <v>131</v>
      </c>
      <c r="C159" s="163">
        <v>131</v>
      </c>
      <c r="D159" s="163">
        <v>59</v>
      </c>
      <c r="E159" s="163">
        <v>34</v>
      </c>
      <c r="F159" s="163">
        <v>77</v>
      </c>
      <c r="G159" s="163">
        <v>84</v>
      </c>
      <c r="H159" s="163">
        <v>77</v>
      </c>
      <c r="I159" s="164">
        <f t="shared" si="133"/>
        <v>-8.333333333333337E-2</v>
      </c>
      <c r="J159" s="165">
        <f t="shared" si="134"/>
        <v>-0.41221374045801529</v>
      </c>
      <c r="K159" s="164">
        <f t="shared" si="135"/>
        <v>1.2236614812024938E-4</v>
      </c>
      <c r="L159" s="163">
        <v>518</v>
      </c>
      <c r="M159" s="163">
        <v>224</v>
      </c>
      <c r="N159" s="163">
        <v>104</v>
      </c>
      <c r="O159" s="163">
        <v>378</v>
      </c>
      <c r="P159" s="163">
        <v>515</v>
      </c>
      <c r="Q159" s="163">
        <v>353</v>
      </c>
      <c r="R159" s="164">
        <f t="shared" si="136"/>
        <v>-0.31456310679611654</v>
      </c>
      <c r="S159" s="165">
        <f t="shared" si="137"/>
        <v>-0.31853281853281856</v>
      </c>
      <c r="T159" s="164">
        <f t="shared" si="138"/>
        <v>1.1942281902808093E-4</v>
      </c>
      <c r="U159" s="163">
        <v>649</v>
      </c>
      <c r="V159" s="163">
        <v>138</v>
      </c>
      <c r="W159" s="163">
        <v>455</v>
      </c>
      <c r="X159" s="163">
        <v>599</v>
      </c>
      <c r="Y159" s="163">
        <v>430</v>
      </c>
      <c r="Z159" s="164">
        <f t="shared" si="139"/>
        <v>-0.28213689482470783</v>
      </c>
      <c r="AA159" s="165">
        <f t="shared" si="132"/>
        <v>-0.33744221879815095</v>
      </c>
      <c r="AB159" s="164">
        <f t="shared" si="140"/>
        <v>1.1993942779967214E-4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3639</v>
      </c>
      <c r="D160" s="169">
        <f t="shared" si="141"/>
        <v>1044</v>
      </c>
      <c r="E160" s="169">
        <f t="shared" si="141"/>
        <v>1953</v>
      </c>
      <c r="F160" s="169">
        <f t="shared" si="141"/>
        <v>3998</v>
      </c>
      <c r="G160" s="169">
        <f t="shared" si="141"/>
        <v>4066</v>
      </c>
      <c r="H160" s="169">
        <f t="shared" si="141"/>
        <v>6292</v>
      </c>
      <c r="I160" s="170">
        <f t="shared" si="133"/>
        <v>0.54746679783571084</v>
      </c>
      <c r="J160" s="171">
        <f t="shared" si="134"/>
        <v>0.72904644133003571</v>
      </c>
      <c r="K160" s="170">
        <f t="shared" si="135"/>
        <v>9.9990623892546628E-3</v>
      </c>
      <c r="L160" s="169">
        <f t="shared" ref="L160:Q160" si="142">L152-SUM(L153:L159)</f>
        <v>8100</v>
      </c>
      <c r="M160" s="169">
        <f t="shared" si="142"/>
        <v>2834</v>
      </c>
      <c r="N160" s="169">
        <f t="shared" si="142"/>
        <v>4466</v>
      </c>
      <c r="O160" s="169">
        <f t="shared" si="142"/>
        <v>3876</v>
      </c>
      <c r="P160" s="169">
        <f t="shared" si="142"/>
        <v>5813</v>
      </c>
      <c r="Q160" s="169">
        <f t="shared" si="142"/>
        <v>7000</v>
      </c>
      <c r="R160" s="170">
        <f t="shared" si="136"/>
        <v>0.2041974883880957</v>
      </c>
      <c r="S160" s="171">
        <f t="shared" si="137"/>
        <v>-0.13580246913580252</v>
      </c>
      <c r="T160" s="170">
        <f t="shared" si="138"/>
        <v>2.368157884409537E-3</v>
      </c>
      <c r="U160" s="169">
        <f>U152-SUM(U153:U159)</f>
        <v>11739</v>
      </c>
      <c r="V160" s="169">
        <f>V152-SUM(V153:V159)</f>
        <v>6419</v>
      </c>
      <c r="W160" s="169">
        <f>W152-SUM(W153:W159)</f>
        <v>7874</v>
      </c>
      <c r="X160" s="169">
        <f>X152-SUM(X153:X159)</f>
        <v>9879</v>
      </c>
      <c r="Y160" s="169">
        <f>Y152-SUM(Y153:Y159)</f>
        <v>13292</v>
      </c>
      <c r="Z160" s="170">
        <f t="shared" si="139"/>
        <v>0.34548031177244654</v>
      </c>
      <c r="AA160" s="171">
        <f t="shared" si="132"/>
        <v>0.13229406252662068</v>
      </c>
      <c r="AB160" s="170">
        <f t="shared" si="140"/>
        <v>3.7075229635191677E-3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CDAC-C3EE-4BDB-BE41-DAC706C6ED66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DAE4-D329-4609-BE95-67280DD1CB61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75B0-6ECE-40E1-87EE-84C3350FB732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272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226</v>
      </c>
      <c r="D8" s="172" t="s">
        <v>227</v>
      </c>
      <c r="E8" s="172" t="s">
        <v>228</v>
      </c>
      <c r="F8" s="172" t="s">
        <v>229</v>
      </c>
      <c r="G8" s="172" t="s">
        <v>230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226</v>
      </c>
      <c r="N8" s="172" t="s">
        <v>227</v>
      </c>
      <c r="O8" s="172" t="s">
        <v>228</v>
      </c>
      <c r="P8" s="172" t="s">
        <v>229</v>
      </c>
      <c r="Q8" s="172" t="s">
        <v>230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44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487870</v>
      </c>
      <c r="D10" s="176">
        <v>412044</v>
      </c>
      <c r="E10" s="176">
        <v>499612</v>
      </c>
      <c r="F10" s="176">
        <v>547682</v>
      </c>
      <c r="G10" s="176">
        <v>570452</v>
      </c>
      <c r="H10" s="177">
        <f t="shared" ref="H10:H22" si="0">IFERROR(G10/F10-1,"-")</f>
        <v>4.1575220657242618E-2</v>
      </c>
      <c r="I10" s="177">
        <f t="shared" ref="I10:I22" si="1">IFERROR(G10/C10-1,"-")</f>
        <v>0.16927050238793129</v>
      </c>
      <c r="J10" s="177">
        <f t="shared" ref="J10:J22" si="2">G10/G$10</f>
        <v>1</v>
      </c>
      <c r="L10" s="154" t="s">
        <v>68</v>
      </c>
      <c r="M10" s="176">
        <v>186207</v>
      </c>
      <c r="N10" s="176">
        <v>157938</v>
      </c>
      <c r="O10" s="176">
        <v>186101</v>
      </c>
      <c r="P10" s="176">
        <v>202954</v>
      </c>
      <c r="Q10" s="176">
        <v>203516</v>
      </c>
      <c r="R10" s="177">
        <f t="shared" ref="R10:R22" si="3">IFERROR(Q10/P10-1,"-")</f>
        <v>2.7691003872798436E-3</v>
      </c>
      <c r="S10" s="177">
        <f t="shared" ref="S10:S22" si="4">IFERROR(Q10/M10-1,"-")</f>
        <v>9.2955689098691341E-2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93217</v>
      </c>
      <c r="D11" s="158">
        <v>85265</v>
      </c>
      <c r="E11" s="158">
        <v>89263</v>
      </c>
      <c r="F11" s="158">
        <v>89409</v>
      </c>
      <c r="G11" s="158">
        <v>92487</v>
      </c>
      <c r="H11" s="159">
        <f t="shared" si="0"/>
        <v>3.4426064490151953E-2</v>
      </c>
      <c r="I11" s="160">
        <f t="shared" si="1"/>
        <v>-7.8311895898817152E-3</v>
      </c>
      <c r="J11" s="159">
        <f t="shared" si="2"/>
        <v>0.16212932902330082</v>
      </c>
      <c r="K11" s="79"/>
      <c r="L11" s="157" t="s">
        <v>97</v>
      </c>
      <c r="M11" s="158">
        <v>18820</v>
      </c>
      <c r="N11" s="158">
        <v>18331</v>
      </c>
      <c r="O11" s="158">
        <v>13996</v>
      </c>
      <c r="P11" s="158">
        <v>14026</v>
      </c>
      <c r="Q11" s="158">
        <v>11998</v>
      </c>
      <c r="R11" s="159">
        <f t="shared" si="3"/>
        <v>-0.14458862113218307</v>
      </c>
      <c r="S11" s="160">
        <f t="shared" si="4"/>
        <v>-0.36248671625929862</v>
      </c>
      <c r="T11" s="159">
        <f t="shared" si="5"/>
        <v>5.8953595786080698E-2</v>
      </c>
    </row>
    <row r="12" spans="1:20" x14ac:dyDescent="0.25">
      <c r="B12" s="162" t="s">
        <v>103</v>
      </c>
      <c r="C12" s="163">
        <v>37242</v>
      </c>
      <c r="D12" s="163">
        <v>41081</v>
      </c>
      <c r="E12" s="163">
        <v>35180</v>
      </c>
      <c r="F12" s="163">
        <v>33676</v>
      </c>
      <c r="G12" s="163">
        <v>34581</v>
      </c>
      <c r="H12" s="164">
        <f t="shared" si="0"/>
        <v>2.6873737973631018E-2</v>
      </c>
      <c r="I12" s="165">
        <f t="shared" si="1"/>
        <v>-7.1451586917995802E-2</v>
      </c>
      <c r="J12" s="164">
        <f t="shared" si="2"/>
        <v>6.0620350178454976E-2</v>
      </c>
      <c r="K12" s="79"/>
      <c r="L12" s="162" t="s">
        <v>103</v>
      </c>
      <c r="M12" s="163">
        <v>8805</v>
      </c>
      <c r="N12" s="163">
        <v>7798</v>
      </c>
      <c r="O12" s="163">
        <v>4763</v>
      </c>
      <c r="P12" s="163">
        <v>5460</v>
      </c>
      <c r="Q12" s="163">
        <v>4155</v>
      </c>
      <c r="R12" s="164">
        <f t="shared" si="3"/>
        <v>-0.23901098901098905</v>
      </c>
      <c r="S12" s="165">
        <f t="shared" si="4"/>
        <v>-0.52810902896081768</v>
      </c>
      <c r="T12" s="164">
        <f t="shared" si="5"/>
        <v>2.0416085221800741E-2</v>
      </c>
    </row>
    <row r="13" spans="1:20" x14ac:dyDescent="0.25">
      <c r="B13" s="162" t="s">
        <v>100</v>
      </c>
      <c r="C13" s="163">
        <v>55975</v>
      </c>
      <c r="D13" s="163">
        <v>44184</v>
      </c>
      <c r="E13" s="163">
        <v>54083</v>
      </c>
      <c r="F13" s="163">
        <v>55733</v>
      </c>
      <c r="G13" s="163">
        <v>57906</v>
      </c>
      <c r="H13" s="164">
        <f t="shared" si="0"/>
        <v>3.8989467640356601E-2</v>
      </c>
      <c r="I13" s="165">
        <f t="shared" si="1"/>
        <v>3.4497543546226028E-2</v>
      </c>
      <c r="J13" s="164">
        <f t="shared" si="2"/>
        <v>0.10150897884484585</v>
      </c>
      <c r="K13" s="79"/>
      <c r="L13" s="162" t="s">
        <v>100</v>
      </c>
      <c r="M13" s="163">
        <v>10015</v>
      </c>
      <c r="N13" s="163">
        <v>10533</v>
      </c>
      <c r="O13" s="163">
        <v>9233</v>
      </c>
      <c r="P13" s="163">
        <v>8566</v>
      </c>
      <c r="Q13" s="163">
        <v>7843</v>
      </c>
      <c r="R13" s="164">
        <f t="shared" si="3"/>
        <v>-8.4403455521830484E-2</v>
      </c>
      <c r="S13" s="165">
        <f t="shared" si="4"/>
        <v>-0.21687468796804787</v>
      </c>
      <c r="T13" s="164">
        <f>Q13/Q$10</f>
        <v>3.853751056427996E-2</v>
      </c>
    </row>
    <row r="14" spans="1:20" x14ac:dyDescent="0.25">
      <c r="B14" s="157" t="s">
        <v>107</v>
      </c>
      <c r="C14" s="158">
        <v>394653</v>
      </c>
      <c r="D14" s="158">
        <v>326779</v>
      </c>
      <c r="E14" s="158">
        <v>410349</v>
      </c>
      <c r="F14" s="158">
        <v>458273</v>
      </c>
      <c r="G14" s="158">
        <v>477965</v>
      </c>
      <c r="H14" s="159">
        <f t="shared" si="0"/>
        <v>4.2970020053548774E-2</v>
      </c>
      <c r="I14" s="160">
        <f t="shared" si="1"/>
        <v>0.21110190471122725</v>
      </c>
      <c r="J14" s="159">
        <f t="shared" si="2"/>
        <v>0.83787067097669921</v>
      </c>
      <c r="K14" s="79"/>
      <c r="L14" s="157" t="s">
        <v>107</v>
      </c>
      <c r="M14" s="158">
        <v>167387</v>
      </c>
      <c r="N14" s="158">
        <v>139607</v>
      </c>
      <c r="O14" s="158">
        <v>172105</v>
      </c>
      <c r="P14" s="158">
        <v>188928</v>
      </c>
      <c r="Q14" s="158">
        <v>191518</v>
      </c>
      <c r="R14" s="159">
        <f t="shared" si="3"/>
        <v>1.3708926151761558E-2</v>
      </c>
      <c r="S14" s="160">
        <f t="shared" si="4"/>
        <v>0.1441629278259362</v>
      </c>
      <c r="T14" s="159">
        <f t="shared" si="5"/>
        <v>0.94104640421391927</v>
      </c>
    </row>
    <row r="15" spans="1:20" x14ac:dyDescent="0.25">
      <c r="B15" s="162" t="s">
        <v>110</v>
      </c>
      <c r="C15" s="163">
        <v>180485</v>
      </c>
      <c r="D15" s="163">
        <v>132802</v>
      </c>
      <c r="E15" s="163">
        <v>201637</v>
      </c>
      <c r="F15" s="163">
        <v>222399</v>
      </c>
      <c r="G15" s="163">
        <v>227477</v>
      </c>
      <c r="H15" s="164">
        <f t="shared" si="0"/>
        <v>2.2832836478581253E-2</v>
      </c>
      <c r="I15" s="165">
        <f t="shared" si="1"/>
        <v>0.26036512729589711</v>
      </c>
      <c r="J15" s="164">
        <f t="shared" si="2"/>
        <v>0.39876624150673501</v>
      </c>
      <c r="K15" s="79"/>
      <c r="L15" s="162" t="s">
        <v>110</v>
      </c>
      <c r="M15" s="163">
        <v>81899</v>
      </c>
      <c r="N15" s="163">
        <v>60774</v>
      </c>
      <c r="O15" s="163">
        <v>91730</v>
      </c>
      <c r="P15" s="163">
        <v>100727</v>
      </c>
      <c r="Q15" s="163">
        <v>102322</v>
      </c>
      <c r="R15" s="164">
        <f t="shared" si="3"/>
        <v>1.5834880419351327E-2</v>
      </c>
      <c r="S15" s="165">
        <f t="shared" si="4"/>
        <v>0.24936812415291998</v>
      </c>
      <c r="T15" s="164">
        <f t="shared" si="5"/>
        <v>0.50277128088209277</v>
      </c>
    </row>
    <row r="16" spans="1:20" x14ac:dyDescent="0.25">
      <c r="B16" s="162" t="s">
        <v>113</v>
      </c>
      <c r="C16" s="163">
        <v>52401</v>
      </c>
      <c r="D16" s="163">
        <v>45394</v>
      </c>
      <c r="E16" s="163">
        <v>39504</v>
      </c>
      <c r="F16" s="163">
        <v>45786</v>
      </c>
      <c r="G16" s="163">
        <v>49657</v>
      </c>
      <c r="H16" s="164">
        <f t="shared" si="0"/>
        <v>8.4545494255886089E-2</v>
      </c>
      <c r="I16" s="165">
        <f t="shared" si="1"/>
        <v>-5.2365412873800143E-2</v>
      </c>
      <c r="J16" s="164">
        <f t="shared" si="2"/>
        <v>8.7048515913696514E-2</v>
      </c>
      <c r="K16" s="79"/>
      <c r="L16" s="162" t="s">
        <v>113</v>
      </c>
      <c r="M16" s="163">
        <v>22715</v>
      </c>
      <c r="N16" s="163">
        <v>21716</v>
      </c>
      <c r="O16" s="163">
        <v>17946</v>
      </c>
      <c r="P16" s="163">
        <v>20285</v>
      </c>
      <c r="Q16" s="163">
        <v>21093</v>
      </c>
      <c r="R16" s="164">
        <f t="shared" si="3"/>
        <v>3.9832388464382529E-2</v>
      </c>
      <c r="S16" s="165">
        <f t="shared" si="4"/>
        <v>-7.1406559542152803E-2</v>
      </c>
      <c r="T16" s="164">
        <f t="shared" si="5"/>
        <v>0.10364295681911988</v>
      </c>
    </row>
    <row r="17" spans="2:24" x14ac:dyDescent="0.25">
      <c r="B17" s="162" t="s">
        <v>116</v>
      </c>
      <c r="C17" s="163">
        <v>17910</v>
      </c>
      <c r="D17" s="163">
        <v>18751</v>
      </c>
      <c r="E17" s="163">
        <v>22924</v>
      </c>
      <c r="F17" s="163">
        <v>27893</v>
      </c>
      <c r="G17" s="163">
        <v>27971</v>
      </c>
      <c r="H17" s="164">
        <f t="shared" si="0"/>
        <v>2.7964005305991524E-3</v>
      </c>
      <c r="I17" s="165">
        <f t="shared" si="1"/>
        <v>0.56175321049692917</v>
      </c>
      <c r="J17" s="164">
        <f t="shared" si="2"/>
        <v>4.9033047478140142E-2</v>
      </c>
      <c r="K17" s="79"/>
      <c r="L17" s="162" t="s">
        <v>116</v>
      </c>
      <c r="M17" s="163">
        <v>5611</v>
      </c>
      <c r="N17" s="163">
        <v>5902</v>
      </c>
      <c r="O17" s="163">
        <v>7267</v>
      </c>
      <c r="P17" s="163">
        <v>8150</v>
      </c>
      <c r="Q17" s="163">
        <v>5914</v>
      </c>
      <c r="R17" s="164">
        <f t="shared" si="3"/>
        <v>-0.27435582822085891</v>
      </c>
      <c r="S17" s="165">
        <f t="shared" si="4"/>
        <v>5.4001069328105444E-2</v>
      </c>
      <c r="T17" s="164">
        <f t="shared" si="5"/>
        <v>2.905914031329232E-2</v>
      </c>
    </row>
    <row r="18" spans="2:24" x14ac:dyDescent="0.25">
      <c r="B18" s="162" t="s">
        <v>123</v>
      </c>
      <c r="C18" s="163">
        <v>15213</v>
      </c>
      <c r="D18" s="163">
        <v>23109</v>
      </c>
      <c r="E18" s="163">
        <v>15513</v>
      </c>
      <c r="F18" s="163">
        <v>19208</v>
      </c>
      <c r="G18" s="163">
        <v>21688</v>
      </c>
      <c r="H18" s="164">
        <f t="shared" si="0"/>
        <v>0.1291128696376509</v>
      </c>
      <c r="I18" s="165">
        <f t="shared" si="1"/>
        <v>0.42562282258594619</v>
      </c>
      <c r="J18" s="164">
        <f t="shared" si="2"/>
        <v>3.8018974427296251E-2</v>
      </c>
      <c r="K18" s="79"/>
      <c r="L18" s="162" t="s">
        <v>123</v>
      </c>
      <c r="M18" s="163">
        <v>7504</v>
      </c>
      <c r="N18" s="163">
        <v>10654</v>
      </c>
      <c r="O18" s="163">
        <v>7026</v>
      </c>
      <c r="P18" s="163">
        <v>8076</v>
      </c>
      <c r="Q18" s="163">
        <v>8512</v>
      </c>
      <c r="R18" s="164">
        <f t="shared" si="3"/>
        <v>5.3987122337791016E-2</v>
      </c>
      <c r="S18" s="165">
        <f t="shared" si="4"/>
        <v>0.13432835820895517</v>
      </c>
      <c r="T18" s="164">
        <f t="shared" si="5"/>
        <v>4.1824721397826212E-2</v>
      </c>
    </row>
    <row r="19" spans="2:24" x14ac:dyDescent="0.25">
      <c r="B19" s="162" t="s">
        <v>119</v>
      </c>
      <c r="C19" s="163">
        <v>12858</v>
      </c>
      <c r="D19" s="163">
        <v>18824</v>
      </c>
      <c r="E19" s="163">
        <v>15521</v>
      </c>
      <c r="F19" s="163">
        <v>17225</v>
      </c>
      <c r="G19" s="163">
        <v>17030</v>
      </c>
      <c r="H19" s="164">
        <f t="shared" si="0"/>
        <v>-1.132075471698113E-2</v>
      </c>
      <c r="I19" s="165">
        <f t="shared" si="1"/>
        <v>0.32446725773837293</v>
      </c>
      <c r="J19" s="164">
        <f t="shared" si="2"/>
        <v>2.9853519665107669E-2</v>
      </c>
      <c r="K19" s="79"/>
      <c r="L19" s="162" t="s">
        <v>119</v>
      </c>
      <c r="M19" s="163">
        <v>6732</v>
      </c>
      <c r="N19" s="163">
        <v>10277</v>
      </c>
      <c r="O19" s="163">
        <v>8922</v>
      </c>
      <c r="P19" s="163">
        <v>9025</v>
      </c>
      <c r="Q19" s="163">
        <v>8845</v>
      </c>
      <c r="R19" s="164">
        <f t="shared" si="3"/>
        <v>-1.9944598337950148E-2</v>
      </c>
      <c r="S19" s="165">
        <f t="shared" si="4"/>
        <v>0.31387403446226969</v>
      </c>
      <c r="T19" s="164">
        <f t="shared" si="5"/>
        <v>4.3460956386721435E-2</v>
      </c>
    </row>
    <row r="20" spans="2:24" x14ac:dyDescent="0.25">
      <c r="B20" s="162" t="s">
        <v>128</v>
      </c>
      <c r="C20" s="163">
        <v>6016</v>
      </c>
      <c r="D20" s="163">
        <v>5762</v>
      </c>
      <c r="E20" s="163">
        <v>6896</v>
      </c>
      <c r="F20" s="163">
        <v>5735</v>
      </c>
      <c r="G20" s="163">
        <v>5247</v>
      </c>
      <c r="H20" s="164">
        <f t="shared" si="0"/>
        <v>-8.5091543156059268E-2</v>
      </c>
      <c r="I20" s="165">
        <f t="shared" si="1"/>
        <v>-0.12782579787234039</v>
      </c>
      <c r="J20" s="164">
        <f t="shared" si="2"/>
        <v>9.1979693295842595E-3</v>
      </c>
      <c r="K20" s="79"/>
      <c r="L20" s="162" t="s">
        <v>128</v>
      </c>
      <c r="M20" s="163">
        <v>2376</v>
      </c>
      <c r="N20" s="163">
        <v>2047</v>
      </c>
      <c r="O20" s="163">
        <v>2643</v>
      </c>
      <c r="P20" s="163">
        <v>2231</v>
      </c>
      <c r="Q20" s="163">
        <v>2202</v>
      </c>
      <c r="R20" s="164">
        <f t="shared" si="3"/>
        <v>-1.2998655311519447E-2</v>
      </c>
      <c r="S20" s="165">
        <f t="shared" si="4"/>
        <v>-7.3232323232323204E-2</v>
      </c>
      <c r="T20" s="164">
        <f t="shared" si="5"/>
        <v>1.0819788124766604E-2</v>
      </c>
    </row>
    <row r="21" spans="2:24" x14ac:dyDescent="0.25">
      <c r="B21" s="162" t="s">
        <v>131</v>
      </c>
      <c r="C21" s="163">
        <v>10245</v>
      </c>
      <c r="D21" s="163">
        <v>3707</v>
      </c>
      <c r="E21" s="163">
        <v>6156</v>
      </c>
      <c r="F21" s="163">
        <v>6594</v>
      </c>
      <c r="G21" s="163">
        <v>5833</v>
      </c>
      <c r="H21" s="164">
        <f t="shared" si="0"/>
        <v>-0.11540794661813769</v>
      </c>
      <c r="I21" s="165">
        <f t="shared" si="1"/>
        <v>-0.43064909712054655</v>
      </c>
      <c r="J21" s="164">
        <f t="shared" si="2"/>
        <v>1.0225224909370114E-2</v>
      </c>
      <c r="K21" s="79"/>
      <c r="L21" s="162" t="s">
        <v>131</v>
      </c>
      <c r="M21" s="163">
        <v>3722</v>
      </c>
      <c r="N21" s="163">
        <v>1133</v>
      </c>
      <c r="O21" s="163">
        <v>2379</v>
      </c>
      <c r="P21" s="163">
        <v>2451</v>
      </c>
      <c r="Q21" s="163">
        <v>2280</v>
      </c>
      <c r="R21" s="164">
        <f t="shared" si="3"/>
        <v>-6.9767441860465129E-2</v>
      </c>
      <c r="S21" s="165">
        <f t="shared" si="4"/>
        <v>-0.3874261149919398</v>
      </c>
      <c r="T21" s="164">
        <f t="shared" si="5"/>
        <v>1.1203050374417736E-2</v>
      </c>
    </row>
    <row r="22" spans="2:24" x14ac:dyDescent="0.25">
      <c r="B22" s="168" t="s">
        <v>145</v>
      </c>
      <c r="C22" s="169">
        <f>C14-SUM(C15:C21)</f>
        <v>99525</v>
      </c>
      <c r="D22" s="169">
        <f>D14-SUM(D15:D21)</f>
        <v>78430</v>
      </c>
      <c r="E22" s="169">
        <f>E14-SUM(E15:E21)</f>
        <v>102198</v>
      </c>
      <c r="F22" s="169">
        <f>F14-SUM(F15:F21)</f>
        <v>113433</v>
      </c>
      <c r="G22" s="169">
        <f>G14-SUM(G15:G21)</f>
        <v>123062</v>
      </c>
      <c r="H22" s="170">
        <f t="shared" si="0"/>
        <v>8.4887113979177142E-2</v>
      </c>
      <c r="I22" s="171">
        <f t="shared" si="1"/>
        <v>0.23649334338106009</v>
      </c>
      <c r="J22" s="170">
        <f t="shared" si="2"/>
        <v>0.21572717774676922</v>
      </c>
      <c r="K22" s="79"/>
      <c r="L22" s="168" t="s">
        <v>145</v>
      </c>
      <c r="M22" s="169">
        <f>M14-SUM(M15:M21)</f>
        <v>36828</v>
      </c>
      <c r="N22" s="169">
        <f>N14-SUM(N15:N21)</f>
        <v>27104</v>
      </c>
      <c r="O22" s="169">
        <f>O14-SUM(O15:O21)</f>
        <v>34192</v>
      </c>
      <c r="P22" s="169">
        <f>P14-SUM(P15:P21)</f>
        <v>37983</v>
      </c>
      <c r="Q22" s="169">
        <f>Q14-SUM(Q15:Q21)</f>
        <v>40350</v>
      </c>
      <c r="R22" s="170">
        <f t="shared" si="3"/>
        <v>6.2317352499802636E-2</v>
      </c>
      <c r="S22" s="171">
        <f t="shared" si="4"/>
        <v>9.5633756924079494E-2</v>
      </c>
      <c r="T22" s="170">
        <f t="shared" si="5"/>
        <v>0.19826450991568231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186207</v>
      </c>
      <c r="D24" s="176">
        <v>157938</v>
      </c>
      <c r="E24" s="176">
        <v>186101</v>
      </c>
      <c r="F24" s="176">
        <v>202954</v>
      </c>
      <c r="G24" s="176">
        <v>203516</v>
      </c>
      <c r="H24" s="177">
        <f t="shared" ref="H24:H36" si="6">IFERROR(G24/F24-1,"-")</f>
        <v>2.7691003872798436E-3</v>
      </c>
      <c r="I24" s="177">
        <f t="shared" ref="I24:I36" si="7">IFERROR(G24/C24-1,"-")</f>
        <v>9.2955689098691341E-2</v>
      </c>
      <c r="J24" s="177">
        <f t="shared" ref="J24:J36" si="8">G24/G$10</f>
        <v>0.35676270746706124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18820</v>
      </c>
      <c r="D25" s="158">
        <v>18331</v>
      </c>
      <c r="E25" s="158">
        <v>13996</v>
      </c>
      <c r="F25" s="158">
        <v>14026</v>
      </c>
      <c r="G25" s="158">
        <v>11998</v>
      </c>
      <c r="H25" s="159">
        <f t="shared" si="6"/>
        <v>-0.14458862113218307</v>
      </c>
      <c r="I25" s="160">
        <f t="shared" si="7"/>
        <v>-0.36248671625929862</v>
      </c>
      <c r="J25" s="159">
        <f t="shared" si="8"/>
        <v>2.1032444447560882E-2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8805</v>
      </c>
      <c r="D26" s="163">
        <v>7798</v>
      </c>
      <c r="E26" s="163">
        <v>4763</v>
      </c>
      <c r="F26" s="163">
        <v>5460</v>
      </c>
      <c r="G26" s="163">
        <v>4155</v>
      </c>
      <c r="H26" s="164">
        <f t="shared" si="6"/>
        <v>-0.23901098901098905</v>
      </c>
      <c r="I26" s="165">
        <f t="shared" si="7"/>
        <v>-0.52810902896081768</v>
      </c>
      <c r="J26" s="164">
        <f t="shared" si="8"/>
        <v>7.2836978396078897E-3</v>
      </c>
    </row>
    <row r="27" spans="2:24" x14ac:dyDescent="0.25">
      <c r="B27" s="162" t="s">
        <v>100</v>
      </c>
      <c r="C27" s="163">
        <v>10015</v>
      </c>
      <c r="D27" s="163">
        <v>10533</v>
      </c>
      <c r="E27" s="163">
        <v>9233</v>
      </c>
      <c r="F27" s="163">
        <v>8566</v>
      </c>
      <c r="G27" s="163">
        <v>7843</v>
      </c>
      <c r="H27" s="164">
        <f t="shared" si="6"/>
        <v>-8.4403455521830484E-2</v>
      </c>
      <c r="I27" s="165">
        <f t="shared" si="7"/>
        <v>-0.21687468796804787</v>
      </c>
      <c r="J27" s="164">
        <f t="shared" si="8"/>
        <v>1.3748746607952991E-2</v>
      </c>
    </row>
    <row r="28" spans="2:24" x14ac:dyDescent="0.25">
      <c r="B28" s="157" t="s">
        <v>107</v>
      </c>
      <c r="C28" s="158">
        <v>167387</v>
      </c>
      <c r="D28" s="158">
        <v>139607</v>
      </c>
      <c r="E28" s="158">
        <v>172105</v>
      </c>
      <c r="F28" s="158">
        <v>188928</v>
      </c>
      <c r="G28" s="158">
        <v>191518</v>
      </c>
      <c r="H28" s="159">
        <f t="shared" si="6"/>
        <v>1.3708926151761558E-2</v>
      </c>
      <c r="I28" s="160">
        <f t="shared" si="7"/>
        <v>0.1441629278259362</v>
      </c>
      <c r="J28" s="159">
        <f t="shared" si="8"/>
        <v>0.33573026301950032</v>
      </c>
    </row>
    <row r="29" spans="2:24" x14ac:dyDescent="0.25">
      <c r="B29" s="162" t="s">
        <v>110</v>
      </c>
      <c r="C29" s="163">
        <v>81899</v>
      </c>
      <c r="D29" s="163">
        <v>60774</v>
      </c>
      <c r="E29" s="163">
        <v>91730</v>
      </c>
      <c r="F29" s="163">
        <v>100727</v>
      </c>
      <c r="G29" s="163">
        <v>102322</v>
      </c>
      <c r="H29" s="164">
        <f t="shared" si="6"/>
        <v>1.5834880419351327E-2</v>
      </c>
      <c r="I29" s="165">
        <f t="shared" si="7"/>
        <v>0.24936812415291998</v>
      </c>
      <c r="J29" s="164">
        <f t="shared" si="8"/>
        <v>0.17937004340417775</v>
      </c>
    </row>
    <row r="30" spans="2:24" x14ac:dyDescent="0.25">
      <c r="B30" s="162" t="s">
        <v>113</v>
      </c>
      <c r="C30" s="163">
        <v>22715</v>
      </c>
      <c r="D30" s="163">
        <v>21716</v>
      </c>
      <c r="E30" s="163">
        <v>17946</v>
      </c>
      <c r="F30" s="163">
        <v>20285</v>
      </c>
      <c r="G30" s="163">
        <v>21093</v>
      </c>
      <c r="H30" s="164">
        <f t="shared" si="6"/>
        <v>3.9832388464382529E-2</v>
      </c>
      <c r="I30" s="165">
        <f t="shared" si="7"/>
        <v>-7.1406559542152803E-2</v>
      </c>
      <c r="J30" s="164">
        <f t="shared" si="8"/>
        <v>3.6975941884680917E-2</v>
      </c>
    </row>
    <row r="31" spans="2:24" x14ac:dyDescent="0.25">
      <c r="B31" s="162" t="s">
        <v>116</v>
      </c>
      <c r="C31" s="163">
        <v>5611</v>
      </c>
      <c r="D31" s="163">
        <v>5902</v>
      </c>
      <c r="E31" s="163">
        <v>7267</v>
      </c>
      <c r="F31" s="163">
        <v>8150</v>
      </c>
      <c r="G31" s="163">
        <v>5914</v>
      </c>
      <c r="H31" s="164">
        <f t="shared" si="6"/>
        <v>-0.27435582822085891</v>
      </c>
      <c r="I31" s="165">
        <f t="shared" si="7"/>
        <v>5.4001069328105444E-2</v>
      </c>
      <c r="J31" s="164">
        <f t="shared" si="8"/>
        <v>1.0367217574835394E-2</v>
      </c>
    </row>
    <row r="32" spans="2:24" x14ac:dyDescent="0.25">
      <c r="B32" s="162" t="s">
        <v>123</v>
      </c>
      <c r="C32" s="163">
        <v>7504</v>
      </c>
      <c r="D32" s="163">
        <v>10654</v>
      </c>
      <c r="E32" s="163">
        <v>7026</v>
      </c>
      <c r="F32" s="163">
        <v>8076</v>
      </c>
      <c r="G32" s="163">
        <v>8512</v>
      </c>
      <c r="H32" s="164">
        <f t="shared" si="6"/>
        <v>5.3987122337791016E-2</v>
      </c>
      <c r="I32" s="165">
        <f t="shared" si="7"/>
        <v>0.13432835820895517</v>
      </c>
      <c r="J32" s="164">
        <f t="shared" si="8"/>
        <v>1.492150084494401E-2</v>
      </c>
    </row>
    <row r="33" spans="2:10" x14ac:dyDescent="0.25">
      <c r="B33" s="162" t="s">
        <v>119</v>
      </c>
      <c r="C33" s="163">
        <v>6732</v>
      </c>
      <c r="D33" s="163">
        <v>10277</v>
      </c>
      <c r="E33" s="163">
        <v>8922</v>
      </c>
      <c r="F33" s="163">
        <v>9025</v>
      </c>
      <c r="G33" s="163">
        <v>8845</v>
      </c>
      <c r="H33" s="164">
        <f t="shared" si="6"/>
        <v>-1.9944598337950148E-2</v>
      </c>
      <c r="I33" s="165">
        <f t="shared" si="7"/>
        <v>0.31387403446226969</v>
      </c>
      <c r="J33" s="164">
        <f t="shared" si="8"/>
        <v>1.5505248469634605E-2</v>
      </c>
    </row>
    <row r="34" spans="2:10" x14ac:dyDescent="0.25">
      <c r="B34" s="162" t="s">
        <v>128</v>
      </c>
      <c r="C34" s="163">
        <v>2376</v>
      </c>
      <c r="D34" s="163">
        <v>2047</v>
      </c>
      <c r="E34" s="163">
        <v>2643</v>
      </c>
      <c r="F34" s="163">
        <v>2231</v>
      </c>
      <c r="G34" s="163">
        <v>2202</v>
      </c>
      <c r="H34" s="164">
        <f t="shared" si="6"/>
        <v>-1.2998655311519447E-2</v>
      </c>
      <c r="I34" s="165">
        <f t="shared" si="7"/>
        <v>-7.3232323232323204E-2</v>
      </c>
      <c r="J34" s="164">
        <f t="shared" si="8"/>
        <v>3.8600969056116902E-3</v>
      </c>
    </row>
    <row r="35" spans="2:10" x14ac:dyDescent="0.25">
      <c r="B35" s="162" t="s">
        <v>131</v>
      </c>
      <c r="C35" s="163">
        <v>3722</v>
      </c>
      <c r="D35" s="163">
        <v>1133</v>
      </c>
      <c r="E35" s="163">
        <v>2379</v>
      </c>
      <c r="F35" s="163">
        <v>2451</v>
      </c>
      <c r="G35" s="163">
        <v>2280</v>
      </c>
      <c r="H35" s="164">
        <f t="shared" si="6"/>
        <v>-6.9767441860465129E-2</v>
      </c>
      <c r="I35" s="165">
        <f t="shared" si="7"/>
        <v>-0.3874261149919398</v>
      </c>
      <c r="J35" s="164">
        <f t="shared" si="8"/>
        <v>3.9968305834671451E-3</v>
      </c>
    </row>
    <row r="36" spans="2:10" x14ac:dyDescent="0.25">
      <c r="B36" s="168" t="s">
        <v>145</v>
      </c>
      <c r="C36" s="169">
        <f>C28-SUM(C29:C35)</f>
        <v>36828</v>
      </c>
      <c r="D36" s="169">
        <f>D28-SUM(D29:D35)</f>
        <v>27104</v>
      </c>
      <c r="E36" s="169">
        <f>E28-SUM(E29:E35)</f>
        <v>34192</v>
      </c>
      <c r="F36" s="169">
        <f>F28-SUM(F29:F35)</f>
        <v>37983</v>
      </c>
      <c r="G36" s="169">
        <f>G28-SUM(G29:G35)</f>
        <v>40350</v>
      </c>
      <c r="H36" s="170">
        <f t="shared" si="6"/>
        <v>6.2317352499802636E-2</v>
      </c>
      <c r="I36" s="171">
        <f t="shared" si="7"/>
        <v>9.5633756924079494E-2</v>
      </c>
      <c r="J36" s="170">
        <f t="shared" si="8"/>
        <v>7.0733383352148821E-2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129622</v>
      </c>
      <c r="D38" s="176">
        <v>102187</v>
      </c>
      <c r="E38" s="176">
        <v>133462</v>
      </c>
      <c r="F38" s="176">
        <v>142059</v>
      </c>
      <c r="G38" s="176">
        <v>146652</v>
      </c>
      <c r="H38" s="177">
        <f t="shared" ref="H38:H50" si="9">IFERROR(G38/F38-1,"-")</f>
        <v>3.2331636855109425E-2</v>
      </c>
      <c r="I38" s="177">
        <f t="shared" ref="I38:I50" si="10">IFERROR(G38/C38-1,"-")</f>
        <v>0.13138201848451647</v>
      </c>
      <c r="J38" s="177">
        <f t="shared" ref="J38:J50" si="11">G38/G$10</f>
        <v>0.25708035031869464</v>
      </c>
    </row>
    <row r="39" spans="2:10" x14ac:dyDescent="0.25">
      <c r="B39" s="157" t="s">
        <v>97</v>
      </c>
      <c r="C39" s="158">
        <v>11594</v>
      </c>
      <c r="D39" s="158">
        <v>8315</v>
      </c>
      <c r="E39" s="158">
        <v>10513</v>
      </c>
      <c r="F39" s="158">
        <v>10987</v>
      </c>
      <c r="G39" s="158">
        <v>10782</v>
      </c>
      <c r="H39" s="159">
        <f t="shared" si="9"/>
        <v>-1.8658414489851616E-2</v>
      </c>
      <c r="I39" s="160">
        <f t="shared" si="10"/>
        <v>-7.0036225633948623E-2</v>
      </c>
      <c r="J39" s="159">
        <f t="shared" si="11"/>
        <v>1.8900801469711737E-2</v>
      </c>
    </row>
    <row r="40" spans="2:10" x14ac:dyDescent="0.25">
      <c r="B40" s="162" t="s">
        <v>103</v>
      </c>
      <c r="C40" s="163">
        <v>4940</v>
      </c>
      <c r="D40" s="163">
        <v>3017</v>
      </c>
      <c r="E40" s="163">
        <v>3332</v>
      </c>
      <c r="F40" s="163">
        <v>4846</v>
      </c>
      <c r="G40" s="163">
        <v>4334</v>
      </c>
      <c r="H40" s="164">
        <f t="shared" si="9"/>
        <v>-0.10565414775072224</v>
      </c>
      <c r="I40" s="165">
        <f t="shared" si="10"/>
        <v>-0.12267206477732795</v>
      </c>
      <c r="J40" s="164">
        <f t="shared" si="11"/>
        <v>7.5974841003274597E-3</v>
      </c>
    </row>
    <row r="41" spans="2:10" x14ac:dyDescent="0.25">
      <c r="B41" s="162" t="s">
        <v>100</v>
      </c>
      <c r="C41" s="163">
        <v>6654</v>
      </c>
      <c r="D41" s="163">
        <v>5298</v>
      </c>
      <c r="E41" s="163">
        <v>7181</v>
      </c>
      <c r="F41" s="163">
        <v>6141</v>
      </c>
      <c r="G41" s="163">
        <v>6448</v>
      </c>
      <c r="H41" s="164">
        <f t="shared" si="9"/>
        <v>4.9991858003582523E-2</v>
      </c>
      <c r="I41" s="165">
        <f t="shared" si="10"/>
        <v>-3.0958821761346567E-2</v>
      </c>
      <c r="J41" s="164">
        <f t="shared" si="11"/>
        <v>1.1303317369384277E-2</v>
      </c>
    </row>
    <row r="42" spans="2:10" x14ac:dyDescent="0.25">
      <c r="B42" s="157" t="s">
        <v>107</v>
      </c>
      <c r="C42" s="158">
        <v>118028</v>
      </c>
      <c r="D42" s="158">
        <v>93872</v>
      </c>
      <c r="E42" s="158">
        <v>122949</v>
      </c>
      <c r="F42" s="158">
        <v>131072</v>
      </c>
      <c r="G42" s="158">
        <v>135870</v>
      </c>
      <c r="H42" s="159">
        <f t="shared" si="9"/>
        <v>3.66058349609375E-2</v>
      </c>
      <c r="I42" s="160">
        <f t="shared" si="10"/>
        <v>0.15116751957162711</v>
      </c>
      <c r="J42" s="159">
        <f t="shared" si="11"/>
        <v>0.2381795488489829</v>
      </c>
    </row>
    <row r="43" spans="2:10" x14ac:dyDescent="0.25">
      <c r="B43" s="162" t="s">
        <v>110</v>
      </c>
      <c r="C43" s="163">
        <v>65325</v>
      </c>
      <c r="D43" s="163">
        <v>43972</v>
      </c>
      <c r="E43" s="163">
        <v>68112</v>
      </c>
      <c r="F43" s="163">
        <v>71602</v>
      </c>
      <c r="G43" s="163">
        <v>74208</v>
      </c>
      <c r="H43" s="164">
        <f t="shared" si="9"/>
        <v>3.6395631406944018E-2</v>
      </c>
      <c r="I43" s="165">
        <f t="shared" si="10"/>
        <v>0.13598163030998855</v>
      </c>
      <c r="J43" s="164">
        <f t="shared" si="11"/>
        <v>0.13008631751663594</v>
      </c>
    </row>
    <row r="44" spans="2:10" x14ac:dyDescent="0.25">
      <c r="B44" s="162" t="s">
        <v>113</v>
      </c>
      <c r="C44" s="163">
        <v>5279</v>
      </c>
      <c r="D44" s="163">
        <v>4578</v>
      </c>
      <c r="E44" s="163">
        <v>3797</v>
      </c>
      <c r="F44" s="163">
        <v>4582</v>
      </c>
      <c r="G44" s="163">
        <v>4857</v>
      </c>
      <c r="H44" s="164">
        <f t="shared" si="9"/>
        <v>6.001745962461813E-2</v>
      </c>
      <c r="I44" s="165">
        <f t="shared" si="10"/>
        <v>-7.9939382458799058E-2</v>
      </c>
      <c r="J44" s="164">
        <f t="shared" si="11"/>
        <v>8.514300940306984E-3</v>
      </c>
    </row>
    <row r="45" spans="2:10" x14ac:dyDescent="0.25">
      <c r="B45" s="162" t="s">
        <v>116</v>
      </c>
      <c r="C45" s="163">
        <v>2300</v>
      </c>
      <c r="D45" s="163">
        <v>2859</v>
      </c>
      <c r="E45" s="163">
        <v>3111</v>
      </c>
      <c r="F45" s="163">
        <v>3425</v>
      </c>
      <c r="G45" s="163">
        <v>3183</v>
      </c>
      <c r="H45" s="164">
        <f t="shared" si="9"/>
        <v>-7.0656934306569386E-2</v>
      </c>
      <c r="I45" s="165">
        <f t="shared" si="10"/>
        <v>0.38391304347826094</v>
      </c>
      <c r="J45" s="164">
        <f t="shared" si="11"/>
        <v>5.5797858540245276E-3</v>
      </c>
    </row>
    <row r="46" spans="2:10" x14ac:dyDescent="0.25">
      <c r="B46" s="162" t="s">
        <v>123</v>
      </c>
      <c r="C46" s="163">
        <v>5538</v>
      </c>
      <c r="D46" s="163">
        <v>7622</v>
      </c>
      <c r="E46" s="163">
        <v>5171</v>
      </c>
      <c r="F46" s="163">
        <v>6460</v>
      </c>
      <c r="G46" s="163">
        <v>7247</v>
      </c>
      <c r="H46" s="164">
        <f t="shared" si="9"/>
        <v>0.12182662538699685</v>
      </c>
      <c r="I46" s="165">
        <f t="shared" si="10"/>
        <v>0.30859516070783677</v>
      </c>
      <c r="J46" s="164">
        <f t="shared" si="11"/>
        <v>1.2703961069467719E-2</v>
      </c>
    </row>
    <row r="47" spans="2:10" x14ac:dyDescent="0.25">
      <c r="B47" s="162" t="s">
        <v>119</v>
      </c>
      <c r="C47" s="163">
        <v>4373</v>
      </c>
      <c r="D47" s="163">
        <v>5467</v>
      </c>
      <c r="E47" s="163">
        <v>4578</v>
      </c>
      <c r="F47" s="163">
        <v>5249</v>
      </c>
      <c r="G47" s="163">
        <v>4872</v>
      </c>
      <c r="H47" s="164">
        <f t="shared" si="9"/>
        <v>-7.1823204419889541E-2</v>
      </c>
      <c r="I47" s="165">
        <f t="shared" si="10"/>
        <v>0.11410930711182266</v>
      </c>
      <c r="J47" s="164">
        <f t="shared" si="11"/>
        <v>8.5405958783561099E-3</v>
      </c>
    </row>
    <row r="48" spans="2:10" x14ac:dyDescent="0.25">
      <c r="B48" s="162" t="s">
        <v>128</v>
      </c>
      <c r="C48" s="163">
        <v>2034</v>
      </c>
      <c r="D48" s="163">
        <v>2522</v>
      </c>
      <c r="E48" s="163">
        <v>2265</v>
      </c>
      <c r="F48" s="163">
        <v>2162</v>
      </c>
      <c r="G48" s="163">
        <v>1727</v>
      </c>
      <c r="H48" s="164">
        <f t="shared" si="9"/>
        <v>-0.20120259019426456</v>
      </c>
      <c r="I48" s="165">
        <f t="shared" si="10"/>
        <v>-0.15093411996066863</v>
      </c>
      <c r="J48" s="164">
        <f t="shared" si="11"/>
        <v>3.0274238673893682E-3</v>
      </c>
    </row>
    <row r="49" spans="2:10" x14ac:dyDescent="0.25">
      <c r="B49" s="162" t="s">
        <v>131</v>
      </c>
      <c r="C49" s="163">
        <v>4008</v>
      </c>
      <c r="D49" s="163">
        <v>1740</v>
      </c>
      <c r="E49" s="163">
        <v>2301</v>
      </c>
      <c r="F49" s="163">
        <v>2651</v>
      </c>
      <c r="G49" s="163">
        <v>2162</v>
      </c>
      <c r="H49" s="164">
        <f t="shared" si="9"/>
        <v>-0.18445869483213884</v>
      </c>
      <c r="I49" s="165">
        <f t="shared" si="10"/>
        <v>-0.46057884231536927</v>
      </c>
      <c r="J49" s="164">
        <f t="shared" si="11"/>
        <v>3.7899770708140212E-3</v>
      </c>
    </row>
    <row r="50" spans="2:10" x14ac:dyDescent="0.25">
      <c r="B50" s="168" t="s">
        <v>145</v>
      </c>
      <c r="C50" s="169">
        <f>C42-SUM(C43:C49)</f>
        <v>29171</v>
      </c>
      <c r="D50" s="169">
        <f>D42-SUM(D43:D49)</f>
        <v>25112</v>
      </c>
      <c r="E50" s="169">
        <f>E42-SUM(E43:E49)</f>
        <v>33614</v>
      </c>
      <c r="F50" s="169">
        <f>F42-SUM(F43:F49)</f>
        <v>34941</v>
      </c>
      <c r="G50" s="169">
        <f>G42-SUM(G43:G49)</f>
        <v>37614</v>
      </c>
      <c r="H50" s="170">
        <f t="shared" si="9"/>
        <v>7.6500386365587758E-2</v>
      </c>
      <c r="I50" s="171">
        <f t="shared" si="10"/>
        <v>0.28943128449487499</v>
      </c>
      <c r="J50" s="170">
        <f t="shared" si="11"/>
        <v>6.593718665198825E-2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4013</v>
      </c>
      <c r="D52" s="176">
        <v>3543</v>
      </c>
      <c r="E52" s="176">
        <v>3705</v>
      </c>
      <c r="F52" s="176">
        <v>4644</v>
      </c>
      <c r="G52" s="176">
        <v>4440</v>
      </c>
      <c r="H52" s="177">
        <f t="shared" ref="H52:H64" si="12">IFERROR(G52/F52-1,"-")</f>
        <v>-4.3927648578811374E-2</v>
      </c>
      <c r="I52" s="177">
        <f t="shared" ref="I52:I64" si="13">IFERROR(G52/C52-1,"-")</f>
        <v>0.10640418639421889</v>
      </c>
      <c r="J52" s="177">
        <f t="shared" ref="J52:J64" si="14">G52/G$10</f>
        <v>7.7833016625412834E-3</v>
      </c>
    </row>
    <row r="53" spans="2:10" x14ac:dyDescent="0.25">
      <c r="B53" s="157" t="s">
        <v>97</v>
      </c>
      <c r="C53" s="158">
        <v>920</v>
      </c>
      <c r="D53" s="158">
        <v>655</v>
      </c>
      <c r="E53" s="158">
        <v>662</v>
      </c>
      <c r="F53" s="158">
        <v>1117</v>
      </c>
      <c r="G53" s="158">
        <v>1125</v>
      </c>
      <c r="H53" s="159">
        <f t="shared" si="12"/>
        <v>7.1620411817368002E-3</v>
      </c>
      <c r="I53" s="160">
        <f t="shared" si="13"/>
        <v>0.22282608695652173</v>
      </c>
      <c r="J53" s="159">
        <f t="shared" si="14"/>
        <v>1.9721203536844467E-3</v>
      </c>
    </row>
    <row r="54" spans="2:10" x14ac:dyDescent="0.25">
      <c r="B54" s="162" t="s">
        <v>103</v>
      </c>
      <c r="C54" s="163">
        <v>311</v>
      </c>
      <c r="D54" s="163">
        <v>347</v>
      </c>
      <c r="E54" s="163">
        <v>406</v>
      </c>
      <c r="F54" s="163">
        <v>649</v>
      </c>
      <c r="G54" s="163">
        <v>804</v>
      </c>
      <c r="H54" s="164">
        <f t="shared" si="12"/>
        <v>0.23882896764252703</v>
      </c>
      <c r="I54" s="165">
        <f t="shared" si="13"/>
        <v>1.585209003215434</v>
      </c>
      <c r="J54" s="164">
        <f t="shared" si="14"/>
        <v>1.4094086794331512E-3</v>
      </c>
    </row>
    <row r="55" spans="2:10" x14ac:dyDescent="0.25">
      <c r="B55" s="162" t="s">
        <v>100</v>
      </c>
      <c r="C55" s="163">
        <v>609</v>
      </c>
      <c r="D55" s="163">
        <v>308</v>
      </c>
      <c r="E55" s="163">
        <v>256</v>
      </c>
      <c r="F55" s="163">
        <v>468</v>
      </c>
      <c r="G55" s="163">
        <v>321</v>
      </c>
      <c r="H55" s="164">
        <f t="shared" si="12"/>
        <v>-0.3141025641025641</v>
      </c>
      <c r="I55" s="165">
        <f t="shared" si="13"/>
        <v>-0.47290640394088668</v>
      </c>
      <c r="J55" s="164">
        <f t="shared" si="14"/>
        <v>5.6271167425129545E-4</v>
      </c>
    </row>
    <row r="56" spans="2:10" x14ac:dyDescent="0.25">
      <c r="B56" s="157" t="s">
        <v>107</v>
      </c>
      <c r="C56" s="158">
        <v>3093</v>
      </c>
      <c r="D56" s="158">
        <v>2888</v>
      </c>
      <c r="E56" s="158">
        <v>3043</v>
      </c>
      <c r="F56" s="158">
        <v>3527</v>
      </c>
      <c r="G56" s="158">
        <v>3315</v>
      </c>
      <c r="H56" s="159">
        <f t="shared" si="12"/>
        <v>-6.0107740289197631E-2</v>
      </c>
      <c r="I56" s="160">
        <f t="shared" si="13"/>
        <v>7.1774975751697445E-2</v>
      </c>
      <c r="J56" s="159">
        <f t="shared" si="14"/>
        <v>5.8111813088568363E-3</v>
      </c>
    </row>
    <row r="57" spans="2:10" x14ac:dyDescent="0.25">
      <c r="B57" s="162" t="s">
        <v>110</v>
      </c>
      <c r="C57" s="163">
        <v>1023</v>
      </c>
      <c r="D57" s="163">
        <v>887</v>
      </c>
      <c r="E57" s="163">
        <v>1071</v>
      </c>
      <c r="F57" s="163">
        <v>983</v>
      </c>
      <c r="G57" s="163">
        <v>1149</v>
      </c>
      <c r="H57" s="164">
        <f t="shared" si="12"/>
        <v>0.16887080366225837</v>
      </c>
      <c r="I57" s="165">
        <f t="shared" si="13"/>
        <v>0.12316715542521983</v>
      </c>
      <c r="J57" s="164">
        <f t="shared" si="14"/>
        <v>2.0141922545630483E-3</v>
      </c>
    </row>
    <row r="58" spans="2:10" x14ac:dyDescent="0.25">
      <c r="B58" s="162" t="s">
        <v>113</v>
      </c>
      <c r="C58" s="163">
        <v>971</v>
      </c>
      <c r="D58" s="163">
        <v>814</v>
      </c>
      <c r="E58" s="163">
        <v>608</v>
      </c>
      <c r="F58" s="163">
        <v>740</v>
      </c>
      <c r="G58" s="163">
        <v>655</v>
      </c>
      <c r="H58" s="164">
        <f t="shared" si="12"/>
        <v>-0.11486486486486491</v>
      </c>
      <c r="I58" s="165">
        <f t="shared" si="13"/>
        <v>-0.32543769309989701</v>
      </c>
      <c r="J58" s="164">
        <f t="shared" si="14"/>
        <v>1.1482122948118334E-3</v>
      </c>
    </row>
    <row r="59" spans="2:10" x14ac:dyDescent="0.25">
      <c r="B59" s="162" t="s">
        <v>116</v>
      </c>
      <c r="C59" s="163">
        <v>105</v>
      </c>
      <c r="D59" s="163">
        <v>355</v>
      </c>
      <c r="E59" s="163">
        <v>306</v>
      </c>
      <c r="F59" s="163">
        <v>297</v>
      </c>
      <c r="G59" s="163">
        <v>274</v>
      </c>
      <c r="H59" s="164">
        <f t="shared" si="12"/>
        <v>-7.7441077441077422E-2</v>
      </c>
      <c r="I59" s="165">
        <f t="shared" si="13"/>
        <v>1.6095238095238096</v>
      </c>
      <c r="J59" s="164">
        <f t="shared" si="14"/>
        <v>4.8032086836403412E-4</v>
      </c>
    </row>
    <row r="60" spans="2:10" x14ac:dyDescent="0.25">
      <c r="B60" s="162" t="s">
        <v>123</v>
      </c>
      <c r="C60" s="163">
        <v>61</v>
      </c>
      <c r="D60" s="163">
        <v>61</v>
      </c>
      <c r="E60" s="163">
        <v>118</v>
      </c>
      <c r="F60" s="163">
        <v>144</v>
      </c>
      <c r="G60" s="163">
        <v>110</v>
      </c>
      <c r="H60" s="164">
        <f t="shared" si="12"/>
        <v>-0.23611111111111116</v>
      </c>
      <c r="I60" s="165">
        <f t="shared" si="13"/>
        <v>0.80327868852459017</v>
      </c>
      <c r="J60" s="164">
        <f t="shared" si="14"/>
        <v>1.9282954569359035E-4</v>
      </c>
    </row>
    <row r="61" spans="2:10" x14ac:dyDescent="0.25">
      <c r="B61" s="162" t="s">
        <v>119</v>
      </c>
      <c r="C61" s="163">
        <v>44</v>
      </c>
      <c r="D61" s="163">
        <v>73</v>
      </c>
      <c r="E61" s="163">
        <v>14</v>
      </c>
      <c r="F61" s="163">
        <v>75</v>
      </c>
      <c r="G61" s="163">
        <v>91</v>
      </c>
      <c r="H61" s="164">
        <f t="shared" si="12"/>
        <v>0.21333333333333337</v>
      </c>
      <c r="I61" s="165">
        <f t="shared" si="13"/>
        <v>1.0681818181818183</v>
      </c>
      <c r="J61" s="164">
        <f t="shared" si="14"/>
        <v>1.5952262416469746E-4</v>
      </c>
    </row>
    <row r="62" spans="2:10" x14ac:dyDescent="0.25">
      <c r="B62" s="162" t="s">
        <v>128</v>
      </c>
      <c r="C62" s="163">
        <v>8</v>
      </c>
      <c r="D62" s="163">
        <v>5</v>
      </c>
      <c r="E62" s="163">
        <v>8</v>
      </c>
      <c r="F62" s="163">
        <v>17</v>
      </c>
      <c r="G62" s="163">
        <v>4</v>
      </c>
      <c r="H62" s="164">
        <f t="shared" si="12"/>
        <v>-0.76470588235294112</v>
      </c>
      <c r="I62" s="165">
        <f t="shared" si="13"/>
        <v>-0.5</v>
      </c>
      <c r="J62" s="164">
        <f t="shared" si="14"/>
        <v>7.0119834797669213E-6</v>
      </c>
    </row>
    <row r="63" spans="2:10" x14ac:dyDescent="0.25">
      <c r="B63" s="162" t="s">
        <v>131</v>
      </c>
      <c r="C63" s="163">
        <v>20</v>
      </c>
      <c r="D63" s="163">
        <v>21</v>
      </c>
      <c r="E63" s="163">
        <v>13</v>
      </c>
      <c r="F63" s="163">
        <v>16</v>
      </c>
      <c r="G63" s="163">
        <v>8</v>
      </c>
      <c r="H63" s="164">
        <f t="shared" si="12"/>
        <v>-0.5</v>
      </c>
      <c r="I63" s="165">
        <f t="shared" si="13"/>
        <v>-0.6</v>
      </c>
      <c r="J63" s="164">
        <f t="shared" si="14"/>
        <v>1.4023966959533843E-5</v>
      </c>
    </row>
    <row r="64" spans="2:10" x14ac:dyDescent="0.25">
      <c r="B64" s="168" t="s">
        <v>145</v>
      </c>
      <c r="C64" s="169">
        <f>C56-SUM(C57:C63)</f>
        <v>861</v>
      </c>
      <c r="D64" s="169">
        <f>D56-SUM(D57:D63)</f>
        <v>672</v>
      </c>
      <c r="E64" s="169">
        <f>E56-SUM(E57:E63)</f>
        <v>905</v>
      </c>
      <c r="F64" s="169">
        <f>F56-SUM(F57:F63)</f>
        <v>1255</v>
      </c>
      <c r="G64" s="169">
        <f>G56-SUM(G57:G63)</f>
        <v>1024</v>
      </c>
      <c r="H64" s="170">
        <f t="shared" si="12"/>
        <v>-0.18406374501992029</v>
      </c>
      <c r="I64" s="171">
        <f t="shared" si="13"/>
        <v>0.18931475029036005</v>
      </c>
      <c r="J64" s="170">
        <f t="shared" si="14"/>
        <v>1.7950677708203318E-3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14352</v>
      </c>
      <c r="D66" s="176">
        <v>14701</v>
      </c>
      <c r="E66" s="176">
        <v>16163</v>
      </c>
      <c r="F66" s="176">
        <v>19106</v>
      </c>
      <c r="G66" s="176">
        <v>27860</v>
      </c>
      <c r="H66" s="177">
        <f t="shared" ref="H66:H78" si="15">IFERROR(G66/F66-1,"-")</f>
        <v>0.45818067622736303</v>
      </c>
      <c r="I66" s="177">
        <f t="shared" ref="I66:I78" si="16">IFERROR(G66/C66-1,"-")</f>
        <v>0.94119286510590849</v>
      </c>
      <c r="J66" s="177">
        <f t="shared" ref="J66:J78" si="17">G66/G$10</f>
        <v>4.8838464936576606E-2</v>
      </c>
    </row>
    <row r="67" spans="2:10" x14ac:dyDescent="0.25">
      <c r="B67" s="157" t="s">
        <v>97</v>
      </c>
      <c r="C67" s="158">
        <v>3812</v>
      </c>
      <c r="D67" s="158">
        <v>4760</v>
      </c>
      <c r="E67" s="158">
        <v>1317</v>
      </c>
      <c r="F67" s="158">
        <v>1873</v>
      </c>
      <c r="G67" s="158">
        <v>5408</v>
      </c>
      <c r="H67" s="159">
        <f t="shared" si="15"/>
        <v>1.8873465029364658</v>
      </c>
      <c r="I67" s="160">
        <f t="shared" si="16"/>
        <v>0.41867785939139557</v>
      </c>
      <c r="J67" s="159">
        <f t="shared" si="17"/>
        <v>9.4802016646448779E-3</v>
      </c>
    </row>
    <row r="68" spans="2:10" x14ac:dyDescent="0.25">
      <c r="B68" s="162" t="s">
        <v>103</v>
      </c>
      <c r="C68" s="163">
        <v>2220</v>
      </c>
      <c r="D68" s="163">
        <v>3722</v>
      </c>
      <c r="E68" s="163">
        <v>339</v>
      </c>
      <c r="F68" s="163">
        <v>132</v>
      </c>
      <c r="G68" s="163">
        <v>3070</v>
      </c>
      <c r="H68" s="164">
        <f t="shared" si="15"/>
        <v>22.257575757575758</v>
      </c>
      <c r="I68" s="165">
        <f t="shared" si="16"/>
        <v>0.38288288288288297</v>
      </c>
      <c r="J68" s="164">
        <f t="shared" si="17"/>
        <v>5.3816973207211124E-3</v>
      </c>
    </row>
    <row r="69" spans="2:10" x14ac:dyDescent="0.25">
      <c r="B69" s="162" t="s">
        <v>100</v>
      </c>
      <c r="C69" s="163">
        <v>1592</v>
      </c>
      <c r="D69" s="163">
        <v>1038</v>
      </c>
      <c r="E69" s="163">
        <v>978</v>
      </c>
      <c r="F69" s="163">
        <v>1741</v>
      </c>
      <c r="G69" s="163">
        <v>2338</v>
      </c>
      <c r="H69" s="164">
        <f t="shared" si="15"/>
        <v>0.34290637564618032</v>
      </c>
      <c r="I69" s="165">
        <f t="shared" si="16"/>
        <v>0.46859296482412049</v>
      </c>
      <c r="J69" s="164">
        <f t="shared" si="17"/>
        <v>4.0985043439237655E-3</v>
      </c>
    </row>
    <row r="70" spans="2:10" x14ac:dyDescent="0.25">
      <c r="B70" s="157" t="s">
        <v>107</v>
      </c>
      <c r="C70" s="158">
        <v>10540</v>
      </c>
      <c r="D70" s="158">
        <v>9941</v>
      </c>
      <c r="E70" s="158">
        <v>14846</v>
      </c>
      <c r="F70" s="158">
        <v>17233</v>
      </c>
      <c r="G70" s="158">
        <v>22452</v>
      </c>
      <c r="H70" s="159">
        <f t="shared" si="15"/>
        <v>0.30284918470376598</v>
      </c>
      <c r="I70" s="160">
        <f t="shared" si="16"/>
        <v>1.130170777988615</v>
      </c>
      <c r="J70" s="159">
        <f t="shared" si="17"/>
        <v>3.9358263271931732E-2</v>
      </c>
    </row>
    <row r="71" spans="2:10" x14ac:dyDescent="0.25">
      <c r="B71" s="162" t="s">
        <v>110</v>
      </c>
      <c r="C71" s="163">
        <v>4173</v>
      </c>
      <c r="D71" s="163">
        <v>4955</v>
      </c>
      <c r="E71" s="163">
        <v>6243</v>
      </c>
      <c r="F71" s="163">
        <v>5025</v>
      </c>
      <c r="G71" s="163">
        <v>8352</v>
      </c>
      <c r="H71" s="164">
        <f t="shared" si="15"/>
        <v>0.66208955223880595</v>
      </c>
      <c r="I71" s="165">
        <f t="shared" si="16"/>
        <v>1.0014378145219265</v>
      </c>
      <c r="J71" s="164">
        <f t="shared" si="17"/>
        <v>1.4641021505753332E-2</v>
      </c>
    </row>
    <row r="72" spans="2:10" x14ac:dyDescent="0.25">
      <c r="B72" s="162" t="s">
        <v>113</v>
      </c>
      <c r="C72" s="163">
        <v>1605</v>
      </c>
      <c r="D72" s="163">
        <v>1083</v>
      </c>
      <c r="E72" s="163">
        <v>445</v>
      </c>
      <c r="F72" s="163">
        <v>879</v>
      </c>
      <c r="G72" s="163">
        <v>1231</v>
      </c>
      <c r="H72" s="164">
        <f t="shared" si="15"/>
        <v>0.40045506257110364</v>
      </c>
      <c r="I72" s="165">
        <f t="shared" si="16"/>
        <v>-0.23302180685358254</v>
      </c>
      <c r="J72" s="164">
        <f t="shared" si="17"/>
        <v>2.1579379158982699E-3</v>
      </c>
    </row>
    <row r="73" spans="2:10" x14ac:dyDescent="0.25">
      <c r="B73" s="162" t="s">
        <v>116</v>
      </c>
      <c r="C73" s="163">
        <v>1541</v>
      </c>
      <c r="D73" s="163">
        <v>951</v>
      </c>
      <c r="E73" s="163">
        <v>3483</v>
      </c>
      <c r="F73" s="163">
        <v>4362</v>
      </c>
      <c r="G73" s="163">
        <v>4324</v>
      </c>
      <c r="H73" s="164">
        <f t="shared" si="15"/>
        <v>-8.7116001834021128E-3</v>
      </c>
      <c r="I73" s="165">
        <f t="shared" si="16"/>
        <v>1.8059701492537314</v>
      </c>
      <c r="J73" s="164">
        <f t="shared" si="17"/>
        <v>7.5799541416280425E-3</v>
      </c>
    </row>
    <row r="74" spans="2:10" x14ac:dyDescent="0.25">
      <c r="B74" s="162" t="s">
        <v>123</v>
      </c>
      <c r="C74" s="163">
        <v>176</v>
      </c>
      <c r="D74" s="163">
        <v>1092</v>
      </c>
      <c r="E74" s="163">
        <v>280</v>
      </c>
      <c r="F74" s="163">
        <v>418</v>
      </c>
      <c r="G74" s="163">
        <v>1121</v>
      </c>
      <c r="H74" s="164">
        <f t="shared" si="15"/>
        <v>1.6818181818181817</v>
      </c>
      <c r="I74" s="165">
        <f t="shared" si="16"/>
        <v>5.3693181818181817</v>
      </c>
      <c r="J74" s="164">
        <f t="shared" si="17"/>
        <v>1.96510837020468E-3</v>
      </c>
    </row>
    <row r="75" spans="2:10" x14ac:dyDescent="0.25">
      <c r="B75" s="162" t="s">
        <v>119</v>
      </c>
      <c r="C75" s="163">
        <v>268</v>
      </c>
      <c r="D75" s="163">
        <v>267</v>
      </c>
      <c r="E75" s="163">
        <v>213</v>
      </c>
      <c r="F75" s="163">
        <v>304</v>
      </c>
      <c r="G75" s="163">
        <v>590</v>
      </c>
      <c r="H75" s="164">
        <f t="shared" si="15"/>
        <v>0.94078947368421062</v>
      </c>
      <c r="I75" s="165">
        <f t="shared" si="16"/>
        <v>1.2014925373134329</v>
      </c>
      <c r="J75" s="164">
        <f t="shared" si="17"/>
        <v>1.0342675632656209E-3</v>
      </c>
    </row>
    <row r="76" spans="2:10" x14ac:dyDescent="0.25">
      <c r="B76" s="162" t="s">
        <v>128</v>
      </c>
      <c r="C76" s="163">
        <v>360</v>
      </c>
      <c r="D76" s="163">
        <v>110</v>
      </c>
      <c r="E76" s="163">
        <v>352</v>
      </c>
      <c r="F76" s="163">
        <v>284</v>
      </c>
      <c r="G76" s="163">
        <v>256</v>
      </c>
      <c r="H76" s="164">
        <f t="shared" si="15"/>
        <v>-9.8591549295774628E-2</v>
      </c>
      <c r="I76" s="165">
        <f t="shared" si="16"/>
        <v>-0.28888888888888886</v>
      </c>
      <c r="J76" s="164">
        <f t="shared" si="17"/>
        <v>4.4876694270508296E-4</v>
      </c>
    </row>
    <row r="77" spans="2:10" x14ac:dyDescent="0.25">
      <c r="B77" s="162" t="s">
        <v>131</v>
      </c>
      <c r="C77" s="163">
        <v>292</v>
      </c>
      <c r="D77" s="163">
        <v>55</v>
      </c>
      <c r="E77" s="163">
        <v>48</v>
      </c>
      <c r="F77" s="163">
        <v>95</v>
      </c>
      <c r="G77" s="163">
        <v>150</v>
      </c>
      <c r="H77" s="164">
        <f t="shared" si="15"/>
        <v>0.57894736842105265</v>
      </c>
      <c r="I77" s="165">
        <f t="shared" si="16"/>
        <v>-0.48630136986301364</v>
      </c>
      <c r="J77" s="164">
        <f t="shared" si="17"/>
        <v>2.6294938049125955E-4</v>
      </c>
    </row>
    <row r="78" spans="2:10" x14ac:dyDescent="0.25">
      <c r="B78" s="168" t="s">
        <v>145</v>
      </c>
      <c r="C78" s="169">
        <f>C70-SUM(C71:C77)</f>
        <v>2125</v>
      </c>
      <c r="D78" s="169">
        <f>D70-SUM(D71:D77)</f>
        <v>1428</v>
      </c>
      <c r="E78" s="169">
        <f>E70-SUM(E71:E77)</f>
        <v>3782</v>
      </c>
      <c r="F78" s="169">
        <f>F70-SUM(F71:F77)</f>
        <v>5866</v>
      </c>
      <c r="G78" s="169">
        <f>G70-SUM(G71:G77)</f>
        <v>6428</v>
      </c>
      <c r="H78" s="170">
        <f t="shared" si="15"/>
        <v>9.5806341629730563E-2</v>
      </c>
      <c r="I78" s="171">
        <f t="shared" si="16"/>
        <v>2.024941176470588</v>
      </c>
      <c r="J78" s="170">
        <f t="shared" si="17"/>
        <v>1.1268257451985442E-2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77618</v>
      </c>
      <c r="D80" s="176">
        <v>58767</v>
      </c>
      <c r="E80" s="176">
        <v>73725</v>
      </c>
      <c r="F80" s="176">
        <v>81280</v>
      </c>
      <c r="G80" s="176">
        <v>93990</v>
      </c>
      <c r="H80" s="177">
        <f t="shared" ref="H80:H92" si="18">IFERROR(G80/F80-1,"-")</f>
        <v>0.15637303149606296</v>
      </c>
      <c r="I80" s="177">
        <f t="shared" ref="I80:I92" si="19">IFERROR(G80/C80-1,"-")</f>
        <v>0.21093045427606993</v>
      </c>
      <c r="J80" s="177">
        <f t="shared" ref="J80:J92" si="20">G80/G$10</f>
        <v>0.16476408181582325</v>
      </c>
    </row>
    <row r="81" spans="2:10" x14ac:dyDescent="0.25">
      <c r="B81" s="157" t="s">
        <v>97</v>
      </c>
      <c r="C81" s="158">
        <v>31422</v>
      </c>
      <c r="D81" s="158">
        <v>26313</v>
      </c>
      <c r="E81" s="158">
        <v>33919</v>
      </c>
      <c r="F81" s="158">
        <v>29650</v>
      </c>
      <c r="G81" s="158">
        <v>33511</v>
      </c>
      <c r="H81" s="159">
        <f t="shared" si="18"/>
        <v>0.13021922428330512</v>
      </c>
      <c r="I81" s="160">
        <f t="shared" si="19"/>
        <v>6.6482082617274507E-2</v>
      </c>
      <c r="J81" s="159">
        <f t="shared" si="20"/>
        <v>5.8744644597617329E-2</v>
      </c>
    </row>
    <row r="82" spans="2:10" x14ac:dyDescent="0.25">
      <c r="B82" s="162" t="s">
        <v>103</v>
      </c>
      <c r="C82" s="163">
        <v>6626</v>
      </c>
      <c r="D82" s="163">
        <v>10331</v>
      </c>
      <c r="E82" s="163">
        <v>11235</v>
      </c>
      <c r="F82" s="163">
        <v>6821</v>
      </c>
      <c r="G82" s="163">
        <v>8344</v>
      </c>
      <c r="H82" s="164">
        <f t="shared" si="18"/>
        <v>0.22328104383521485</v>
      </c>
      <c r="I82" s="165">
        <f t="shared" si="19"/>
        <v>0.25928161786900095</v>
      </c>
      <c r="J82" s="164">
        <f t="shared" si="20"/>
        <v>1.4626997538793799E-2</v>
      </c>
    </row>
    <row r="83" spans="2:10" x14ac:dyDescent="0.25">
      <c r="B83" s="162" t="s">
        <v>100</v>
      </c>
      <c r="C83" s="163">
        <v>24796</v>
      </c>
      <c r="D83" s="163">
        <v>15982</v>
      </c>
      <c r="E83" s="163">
        <v>22684</v>
      </c>
      <c r="F83" s="163">
        <v>22829</v>
      </c>
      <c r="G83" s="163">
        <v>25167</v>
      </c>
      <c r="H83" s="164">
        <f t="shared" si="18"/>
        <v>0.10241359674098738</v>
      </c>
      <c r="I83" s="165">
        <f t="shared" si="19"/>
        <v>1.4962090659783822E-2</v>
      </c>
      <c r="J83" s="164">
        <f t="shared" si="20"/>
        <v>4.4117647058823532E-2</v>
      </c>
    </row>
    <row r="84" spans="2:10" x14ac:dyDescent="0.25">
      <c r="B84" s="157" t="s">
        <v>107</v>
      </c>
      <c r="C84" s="158">
        <v>46196</v>
      </c>
      <c r="D84" s="158">
        <v>32454</v>
      </c>
      <c r="E84" s="158">
        <v>39806</v>
      </c>
      <c r="F84" s="158">
        <v>51630</v>
      </c>
      <c r="G84" s="158">
        <v>60479</v>
      </c>
      <c r="H84" s="159">
        <f t="shared" si="18"/>
        <v>0.1713926012008522</v>
      </c>
      <c r="I84" s="160">
        <f t="shared" si="19"/>
        <v>0.30918261321326512</v>
      </c>
      <c r="J84" s="159">
        <f t="shared" si="20"/>
        <v>0.10601943721820592</v>
      </c>
    </row>
    <row r="85" spans="2:10" x14ac:dyDescent="0.25">
      <c r="B85" s="162" t="s">
        <v>110</v>
      </c>
      <c r="C85" s="163">
        <v>8071</v>
      </c>
      <c r="D85" s="163">
        <v>4595</v>
      </c>
      <c r="E85" s="163">
        <v>8377</v>
      </c>
      <c r="F85" s="163">
        <v>11393</v>
      </c>
      <c r="G85" s="163">
        <v>12978</v>
      </c>
      <c r="H85" s="164">
        <f t="shared" si="18"/>
        <v>0.13912051259545333</v>
      </c>
      <c r="I85" s="165">
        <f t="shared" si="19"/>
        <v>0.60797918473547274</v>
      </c>
      <c r="J85" s="164">
        <f t="shared" si="20"/>
        <v>2.2750380400103777E-2</v>
      </c>
    </row>
    <row r="86" spans="2:10" x14ac:dyDescent="0.25">
      <c r="B86" s="162" t="s">
        <v>113</v>
      </c>
      <c r="C86" s="163">
        <v>16236</v>
      </c>
      <c r="D86" s="163">
        <v>11137</v>
      </c>
      <c r="E86" s="163">
        <v>11583</v>
      </c>
      <c r="F86" s="163">
        <v>13286</v>
      </c>
      <c r="G86" s="163">
        <v>16010</v>
      </c>
      <c r="H86" s="164">
        <f t="shared" si="18"/>
        <v>0.20502784886346537</v>
      </c>
      <c r="I86" s="165">
        <f t="shared" si="19"/>
        <v>-1.3919684651391928E-2</v>
      </c>
      <c r="J86" s="164">
        <f t="shared" si="20"/>
        <v>2.8065463877767104E-2</v>
      </c>
    </row>
    <row r="87" spans="2:10" x14ac:dyDescent="0.25">
      <c r="B87" s="162" t="s">
        <v>116</v>
      </c>
      <c r="C87" s="163">
        <v>3045</v>
      </c>
      <c r="D87" s="163">
        <v>3193</v>
      </c>
      <c r="E87" s="163">
        <v>3143</v>
      </c>
      <c r="F87" s="163">
        <v>5624</v>
      </c>
      <c r="G87" s="163">
        <v>6818</v>
      </c>
      <c r="H87" s="164">
        <f t="shared" si="18"/>
        <v>0.21230440967283082</v>
      </c>
      <c r="I87" s="165">
        <f t="shared" si="19"/>
        <v>1.2390804597701148</v>
      </c>
      <c r="J87" s="164">
        <f t="shared" si="20"/>
        <v>1.1951925841262718E-2</v>
      </c>
    </row>
    <row r="88" spans="2:10" x14ac:dyDescent="0.25">
      <c r="B88" s="162" t="s">
        <v>123</v>
      </c>
      <c r="C88" s="163">
        <v>852</v>
      </c>
      <c r="D88" s="163">
        <v>1259</v>
      </c>
      <c r="E88" s="163">
        <v>1106</v>
      </c>
      <c r="F88" s="163">
        <v>1670</v>
      </c>
      <c r="G88" s="163">
        <v>2507</v>
      </c>
      <c r="H88" s="164">
        <f t="shared" si="18"/>
        <v>0.50119760479041919</v>
      </c>
      <c r="I88" s="165">
        <f t="shared" si="19"/>
        <v>1.942488262910798</v>
      </c>
      <c r="J88" s="164">
        <f t="shared" si="20"/>
        <v>4.3947606459439183E-3</v>
      </c>
    </row>
    <row r="89" spans="2:10" x14ac:dyDescent="0.25">
      <c r="B89" s="162" t="s">
        <v>119</v>
      </c>
      <c r="C89" s="163">
        <v>505</v>
      </c>
      <c r="D89" s="163">
        <v>1067</v>
      </c>
      <c r="E89" s="163">
        <v>498</v>
      </c>
      <c r="F89" s="163">
        <v>809</v>
      </c>
      <c r="G89" s="163">
        <v>1014</v>
      </c>
      <c r="H89" s="164">
        <f t="shared" si="18"/>
        <v>0.25339925834363419</v>
      </c>
      <c r="I89" s="165">
        <f t="shared" si="19"/>
        <v>1.0079207920792079</v>
      </c>
      <c r="J89" s="164">
        <f t="shared" si="20"/>
        <v>1.7775378121209146E-3</v>
      </c>
    </row>
    <row r="90" spans="2:10" x14ac:dyDescent="0.25">
      <c r="B90" s="162" t="s">
        <v>128</v>
      </c>
      <c r="C90" s="163">
        <v>786</v>
      </c>
      <c r="D90" s="163">
        <v>491</v>
      </c>
      <c r="E90" s="163">
        <v>960</v>
      </c>
      <c r="F90" s="163">
        <v>719</v>
      </c>
      <c r="G90" s="163">
        <v>675</v>
      </c>
      <c r="H90" s="164">
        <f t="shared" si="18"/>
        <v>-6.1196105702364445E-2</v>
      </c>
      <c r="I90" s="165">
        <f t="shared" si="19"/>
        <v>-0.14122137404580148</v>
      </c>
      <c r="J90" s="164">
        <f t="shared" si="20"/>
        <v>1.1832722122106681E-3</v>
      </c>
    </row>
    <row r="91" spans="2:10" x14ac:dyDescent="0.25">
      <c r="B91" s="162" t="s">
        <v>131</v>
      </c>
      <c r="C91" s="163">
        <v>1449</v>
      </c>
      <c r="D91" s="163">
        <v>358</v>
      </c>
      <c r="E91" s="163">
        <v>978</v>
      </c>
      <c r="F91" s="163">
        <v>878</v>
      </c>
      <c r="G91" s="163">
        <v>644</v>
      </c>
      <c r="H91" s="164">
        <f t="shared" si="18"/>
        <v>-0.26651480637813207</v>
      </c>
      <c r="I91" s="165">
        <f t="shared" si="19"/>
        <v>-0.55555555555555558</v>
      </c>
      <c r="J91" s="164">
        <f t="shared" si="20"/>
        <v>1.1289293402424745E-3</v>
      </c>
    </row>
    <row r="92" spans="2:10" x14ac:dyDescent="0.25">
      <c r="B92" s="168" t="s">
        <v>145</v>
      </c>
      <c r="C92" s="169">
        <f>C84-SUM(C85:C91)</f>
        <v>15252</v>
      </c>
      <c r="D92" s="169">
        <f>D84-SUM(D85:D91)</f>
        <v>10354</v>
      </c>
      <c r="E92" s="169">
        <f>E84-SUM(E85:E91)</f>
        <v>13161</v>
      </c>
      <c r="F92" s="169">
        <f>F84-SUM(F85:F91)</f>
        <v>17251</v>
      </c>
      <c r="G92" s="169">
        <f>G84-SUM(G85:G91)</f>
        <v>19833</v>
      </c>
      <c r="H92" s="170">
        <f t="shared" si="18"/>
        <v>0.14967248275462297</v>
      </c>
      <c r="I92" s="171">
        <f t="shared" si="19"/>
        <v>0.30035405192761599</v>
      </c>
      <c r="J92" s="170">
        <f t="shared" si="20"/>
        <v>3.4767167088554339E-2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4820</v>
      </c>
      <c r="D94" s="176">
        <v>3518</v>
      </c>
      <c r="E94" s="176">
        <v>4228</v>
      </c>
      <c r="F94" s="176">
        <v>4556</v>
      </c>
      <c r="G94" s="176">
        <v>5166</v>
      </c>
      <c r="H94" s="177">
        <f t="shared" ref="H94:H106" si="21">IFERROR(G94/F94-1,"-")</f>
        <v>0.13388937664618084</v>
      </c>
      <c r="I94" s="177">
        <f t="shared" ref="I94:I106" si="22">IFERROR(G94/C94-1,"-")</f>
        <v>7.1784232365145195E-2</v>
      </c>
      <c r="J94" s="177">
        <f t="shared" ref="J94:J106" si="23">G94/G$10</f>
        <v>9.0559766641189789E-3</v>
      </c>
    </row>
    <row r="95" spans="2:10" x14ac:dyDescent="0.25">
      <c r="B95" s="157" t="s">
        <v>97</v>
      </c>
      <c r="C95" s="158">
        <v>3230</v>
      </c>
      <c r="D95" s="158">
        <v>2160</v>
      </c>
      <c r="E95" s="158">
        <v>2626</v>
      </c>
      <c r="F95" s="158">
        <v>2873</v>
      </c>
      <c r="G95" s="158">
        <v>3292</v>
      </c>
      <c r="H95" s="159">
        <f t="shared" si="21"/>
        <v>0.14584058475461181</v>
      </c>
      <c r="I95" s="160">
        <f t="shared" si="22"/>
        <v>1.9195046439628438E-2</v>
      </c>
      <c r="J95" s="159">
        <f t="shared" si="23"/>
        <v>5.7708624038481761E-3</v>
      </c>
    </row>
    <row r="96" spans="2:10" x14ac:dyDescent="0.25">
      <c r="B96" s="162" t="s">
        <v>103</v>
      </c>
      <c r="C96" s="163">
        <v>1722</v>
      </c>
      <c r="D96" s="163">
        <v>1201</v>
      </c>
      <c r="E96" s="163">
        <v>1070</v>
      </c>
      <c r="F96" s="163">
        <v>677</v>
      </c>
      <c r="G96" s="163">
        <v>971</v>
      </c>
      <c r="H96" s="164">
        <f t="shared" si="21"/>
        <v>0.43426883308714914</v>
      </c>
      <c r="I96" s="165">
        <f t="shared" si="22"/>
        <v>-0.43612078977932633</v>
      </c>
      <c r="J96" s="164">
        <f t="shared" si="23"/>
        <v>1.7021589897134202E-3</v>
      </c>
    </row>
    <row r="97" spans="2:10" x14ac:dyDescent="0.25">
      <c r="B97" s="162" t="s">
        <v>100</v>
      </c>
      <c r="C97" s="163">
        <v>1508</v>
      </c>
      <c r="D97" s="163">
        <v>959</v>
      </c>
      <c r="E97" s="163">
        <v>1556</v>
      </c>
      <c r="F97" s="163">
        <v>2196</v>
      </c>
      <c r="G97" s="163">
        <v>2321</v>
      </c>
      <c r="H97" s="164">
        <f t="shared" si="21"/>
        <v>5.6921675774134872E-2</v>
      </c>
      <c r="I97" s="165">
        <f t="shared" si="22"/>
        <v>0.53912466843501328</v>
      </c>
      <c r="J97" s="164">
        <f t="shared" si="23"/>
        <v>4.0687034141347559E-3</v>
      </c>
    </row>
    <row r="98" spans="2:10" x14ac:dyDescent="0.25">
      <c r="B98" s="157" t="s">
        <v>107</v>
      </c>
      <c r="C98" s="158">
        <v>1590</v>
      </c>
      <c r="D98" s="158">
        <v>1358</v>
      </c>
      <c r="E98" s="158">
        <v>1602</v>
      </c>
      <c r="F98" s="158">
        <v>1683</v>
      </c>
      <c r="G98" s="158">
        <v>1874</v>
      </c>
      <c r="H98" s="159">
        <f t="shared" si="21"/>
        <v>0.11348781937017227</v>
      </c>
      <c r="I98" s="160">
        <f t="shared" si="22"/>
        <v>0.17861635220125782</v>
      </c>
      <c r="J98" s="159">
        <f t="shared" si="23"/>
        <v>3.2851142602708027E-3</v>
      </c>
    </row>
    <row r="99" spans="2:10" x14ac:dyDescent="0.25">
      <c r="B99" s="162" t="s">
        <v>110</v>
      </c>
      <c r="C99" s="163">
        <v>143</v>
      </c>
      <c r="D99" s="163">
        <v>172</v>
      </c>
      <c r="E99" s="163">
        <v>182</v>
      </c>
      <c r="F99" s="163">
        <v>194</v>
      </c>
      <c r="G99" s="163">
        <v>216</v>
      </c>
      <c r="H99" s="164">
        <f t="shared" si="21"/>
        <v>0.11340206185567014</v>
      </c>
      <c r="I99" s="165">
        <f t="shared" si="22"/>
        <v>0.51048951048951041</v>
      </c>
      <c r="J99" s="164">
        <f t="shared" si="23"/>
        <v>3.7864710790741377E-4</v>
      </c>
    </row>
    <row r="100" spans="2:10" x14ac:dyDescent="0.25">
      <c r="B100" s="162" t="s">
        <v>113</v>
      </c>
      <c r="C100" s="163">
        <v>415</v>
      </c>
      <c r="D100" s="163">
        <v>463</v>
      </c>
      <c r="E100" s="163">
        <v>360</v>
      </c>
      <c r="F100" s="163">
        <v>335</v>
      </c>
      <c r="G100" s="163">
        <v>363</v>
      </c>
      <c r="H100" s="164">
        <f t="shared" si="21"/>
        <v>8.3582089552238781E-2</v>
      </c>
      <c r="I100" s="165">
        <f t="shared" si="22"/>
        <v>-0.12530120481927709</v>
      </c>
      <c r="J100" s="164">
        <f t="shared" si="23"/>
        <v>6.3633750078884816E-4</v>
      </c>
    </row>
    <row r="101" spans="2:10" x14ac:dyDescent="0.25">
      <c r="B101" s="162" t="s">
        <v>116</v>
      </c>
      <c r="C101" s="163">
        <v>334</v>
      </c>
      <c r="D101" s="163">
        <v>208</v>
      </c>
      <c r="E101" s="163">
        <v>224</v>
      </c>
      <c r="F101" s="163">
        <v>298</v>
      </c>
      <c r="G101" s="163">
        <v>300</v>
      </c>
      <c r="H101" s="164">
        <f t="shared" si="21"/>
        <v>6.7114093959732557E-3</v>
      </c>
      <c r="I101" s="165">
        <f t="shared" si="22"/>
        <v>-0.10179640718562877</v>
      </c>
      <c r="J101" s="164">
        <f t="shared" si="23"/>
        <v>5.2589876098251909E-4</v>
      </c>
    </row>
    <row r="102" spans="2:10" x14ac:dyDescent="0.25">
      <c r="B102" s="162" t="s">
        <v>123</v>
      </c>
      <c r="C102" s="163">
        <v>73</v>
      </c>
      <c r="D102" s="163">
        <v>49</v>
      </c>
      <c r="E102" s="163">
        <v>84</v>
      </c>
      <c r="F102" s="163">
        <v>72</v>
      </c>
      <c r="G102" s="163">
        <v>81</v>
      </c>
      <c r="H102" s="164">
        <f t="shared" si="21"/>
        <v>0.125</v>
      </c>
      <c r="I102" s="165">
        <f t="shared" si="22"/>
        <v>0.1095890410958904</v>
      </c>
      <c r="J102" s="164">
        <f t="shared" si="23"/>
        <v>1.4199266546528018E-4</v>
      </c>
    </row>
    <row r="103" spans="2:10" x14ac:dyDescent="0.25">
      <c r="B103" s="162" t="s">
        <v>119</v>
      </c>
      <c r="C103" s="163">
        <v>27</v>
      </c>
      <c r="D103" s="163">
        <v>66</v>
      </c>
      <c r="E103" s="163">
        <v>40</v>
      </c>
      <c r="F103" s="163">
        <v>45</v>
      </c>
      <c r="G103" s="163">
        <v>59</v>
      </c>
      <c r="H103" s="164">
        <f t="shared" si="21"/>
        <v>0.31111111111111112</v>
      </c>
      <c r="I103" s="165">
        <f t="shared" si="22"/>
        <v>1.1851851851851851</v>
      </c>
      <c r="J103" s="164">
        <f t="shared" si="23"/>
        <v>1.034267563265621E-4</v>
      </c>
    </row>
    <row r="104" spans="2:10" x14ac:dyDescent="0.25">
      <c r="B104" s="162" t="s">
        <v>128</v>
      </c>
      <c r="C104" s="163">
        <v>12</v>
      </c>
      <c r="D104" s="163">
        <v>31</v>
      </c>
      <c r="E104" s="163">
        <v>14</v>
      </c>
      <c r="F104" s="163">
        <v>6</v>
      </c>
      <c r="G104" s="163">
        <v>10</v>
      </c>
      <c r="H104" s="164">
        <f t="shared" si="21"/>
        <v>0.66666666666666674</v>
      </c>
      <c r="I104" s="165">
        <f t="shared" si="22"/>
        <v>-0.16666666666666663</v>
      </c>
      <c r="J104" s="164">
        <f t="shared" si="23"/>
        <v>1.7529958699417305E-5</v>
      </c>
    </row>
    <row r="105" spans="2:10" x14ac:dyDescent="0.25">
      <c r="B105" s="162" t="s">
        <v>131</v>
      </c>
      <c r="C105" s="163">
        <v>22</v>
      </c>
      <c r="D105" s="163">
        <v>6</v>
      </c>
      <c r="E105" s="163">
        <v>11</v>
      </c>
      <c r="F105" s="163">
        <v>16</v>
      </c>
      <c r="G105" s="163">
        <v>27</v>
      </c>
      <c r="H105" s="164">
        <f t="shared" si="21"/>
        <v>0.6875</v>
      </c>
      <c r="I105" s="165">
        <f t="shared" si="22"/>
        <v>0.22727272727272729</v>
      </c>
      <c r="J105" s="164">
        <f t="shared" si="23"/>
        <v>4.7330888488426721E-5</v>
      </c>
    </row>
    <row r="106" spans="2:10" x14ac:dyDescent="0.25">
      <c r="B106" s="168" t="s">
        <v>145</v>
      </c>
      <c r="C106" s="169">
        <f>C98-SUM(C99:C105)</f>
        <v>564</v>
      </c>
      <c r="D106" s="169">
        <f>D98-SUM(D99:D105)</f>
        <v>363</v>
      </c>
      <c r="E106" s="169">
        <f>E98-SUM(E99:E105)</f>
        <v>687</v>
      </c>
      <c r="F106" s="169">
        <f>F98-SUM(F99:F105)</f>
        <v>717</v>
      </c>
      <c r="G106" s="169">
        <f>G98-SUM(G99:G105)</f>
        <v>818</v>
      </c>
      <c r="H106" s="170">
        <f t="shared" si="21"/>
        <v>0.14086471408647139</v>
      </c>
      <c r="I106" s="171">
        <f t="shared" si="22"/>
        <v>0.45035460992907805</v>
      </c>
      <c r="J106" s="170">
        <f t="shared" si="23"/>
        <v>1.4339506216123354E-3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14064</v>
      </c>
      <c r="D108" s="176">
        <v>15495</v>
      </c>
      <c r="E108" s="176">
        <v>22985</v>
      </c>
      <c r="F108" s="176">
        <v>29771</v>
      </c>
      <c r="G108" s="176">
        <v>24336</v>
      </c>
      <c r="H108" s="177">
        <f t="shared" ref="H108:H120" si="24">IFERROR(G108/F108-1,"-")</f>
        <v>-0.18256020959994623</v>
      </c>
      <c r="I108" s="177">
        <f t="shared" ref="I108:I120" si="25">IFERROR(G108/C108-1,"-")</f>
        <v>0.7303754266211604</v>
      </c>
      <c r="J108" s="177">
        <f t="shared" ref="J108:J120" si="26">G108/G$10</f>
        <v>4.2660907490901949E-2</v>
      </c>
    </row>
    <row r="109" spans="2:10" x14ac:dyDescent="0.25">
      <c r="B109" s="157" t="s">
        <v>97</v>
      </c>
      <c r="C109" s="158">
        <v>3003</v>
      </c>
      <c r="D109" s="158">
        <v>2156</v>
      </c>
      <c r="E109" s="158">
        <v>4883</v>
      </c>
      <c r="F109" s="158">
        <v>6370</v>
      </c>
      <c r="G109" s="158">
        <v>4123</v>
      </c>
      <c r="H109" s="159">
        <f t="shared" si="24"/>
        <v>-0.35274725274725272</v>
      </c>
      <c r="I109" s="160">
        <f t="shared" si="25"/>
        <v>0.37296037296037299</v>
      </c>
      <c r="J109" s="159">
        <f t="shared" si="26"/>
        <v>7.2276019717697542E-3</v>
      </c>
    </row>
    <row r="110" spans="2:10" x14ac:dyDescent="0.25">
      <c r="B110" s="162" t="s">
        <v>103</v>
      </c>
      <c r="C110" s="163">
        <v>1255</v>
      </c>
      <c r="D110" s="163">
        <v>341</v>
      </c>
      <c r="E110" s="163">
        <v>1566</v>
      </c>
      <c r="F110" s="163">
        <v>1565</v>
      </c>
      <c r="G110" s="163">
        <v>1459</v>
      </c>
      <c r="H110" s="164">
        <f t="shared" si="24"/>
        <v>-6.7731629392971282E-2</v>
      </c>
      <c r="I110" s="165">
        <f t="shared" si="25"/>
        <v>0.16254980079681269</v>
      </c>
      <c r="J110" s="164">
        <f t="shared" si="26"/>
        <v>2.5576209742449846E-3</v>
      </c>
    </row>
    <row r="111" spans="2:10" x14ac:dyDescent="0.25">
      <c r="B111" s="162" t="s">
        <v>100</v>
      </c>
      <c r="C111" s="163">
        <v>1748</v>
      </c>
      <c r="D111" s="163">
        <v>1815</v>
      </c>
      <c r="E111" s="163">
        <v>3317</v>
      </c>
      <c r="F111" s="163">
        <v>4805</v>
      </c>
      <c r="G111" s="163">
        <v>2664</v>
      </c>
      <c r="H111" s="164">
        <f t="shared" si="24"/>
        <v>-0.4455775234131113</v>
      </c>
      <c r="I111" s="165">
        <f t="shared" si="25"/>
        <v>0.52402745995423339</v>
      </c>
      <c r="J111" s="164">
        <f t="shared" si="26"/>
        <v>4.66998099752477E-3</v>
      </c>
    </row>
    <row r="112" spans="2:10" x14ac:dyDescent="0.25">
      <c r="B112" s="157" t="s">
        <v>107</v>
      </c>
      <c r="C112" s="158">
        <v>11061</v>
      </c>
      <c r="D112" s="158">
        <v>13339</v>
      </c>
      <c r="E112" s="158">
        <v>18102</v>
      </c>
      <c r="F112" s="158">
        <v>23401</v>
      </c>
      <c r="G112" s="158">
        <v>20213</v>
      </c>
      <c r="H112" s="159">
        <f t="shared" si="24"/>
        <v>-0.13623349429511555</v>
      </c>
      <c r="I112" s="160">
        <f t="shared" si="25"/>
        <v>0.82741162643522292</v>
      </c>
      <c r="J112" s="159">
        <f t="shared" si="26"/>
        <v>3.5433305519132194E-2</v>
      </c>
    </row>
    <row r="113" spans="2:10" x14ac:dyDescent="0.25">
      <c r="B113" s="162" t="s">
        <v>110</v>
      </c>
      <c r="C113" s="163">
        <v>6099</v>
      </c>
      <c r="D113" s="163">
        <v>8148</v>
      </c>
      <c r="E113" s="163">
        <v>11873</v>
      </c>
      <c r="F113" s="163">
        <v>16951</v>
      </c>
      <c r="G113" s="163">
        <v>12496</v>
      </c>
      <c r="H113" s="164">
        <f t="shared" si="24"/>
        <v>-0.26281635301752104</v>
      </c>
      <c r="I113" s="165">
        <f t="shared" si="25"/>
        <v>1.0488604689293326</v>
      </c>
      <c r="J113" s="164">
        <f t="shared" si="26"/>
        <v>2.1905436390791864E-2</v>
      </c>
    </row>
    <row r="114" spans="2:10" x14ac:dyDescent="0.25">
      <c r="B114" s="162" t="s">
        <v>113</v>
      </c>
      <c r="C114" s="163">
        <v>904</v>
      </c>
      <c r="D114" s="163">
        <v>776</v>
      </c>
      <c r="E114" s="163">
        <v>567</v>
      </c>
      <c r="F114" s="163">
        <v>688</v>
      </c>
      <c r="G114" s="163">
        <v>845</v>
      </c>
      <c r="H114" s="164">
        <f t="shared" si="24"/>
        <v>0.22819767441860472</v>
      </c>
      <c r="I114" s="165">
        <f t="shared" si="25"/>
        <v>-6.5265486725663679E-2</v>
      </c>
      <c r="J114" s="164">
        <f t="shared" si="26"/>
        <v>1.4812815101007623E-3</v>
      </c>
    </row>
    <row r="115" spans="2:10" x14ac:dyDescent="0.25">
      <c r="B115" s="162" t="s">
        <v>116</v>
      </c>
      <c r="C115" s="163">
        <v>1167</v>
      </c>
      <c r="D115" s="163">
        <v>817</v>
      </c>
      <c r="E115" s="163">
        <v>1241</v>
      </c>
      <c r="F115" s="163">
        <v>913</v>
      </c>
      <c r="G115" s="163">
        <v>1845</v>
      </c>
      <c r="H115" s="164">
        <f t="shared" si="24"/>
        <v>1.0208105147864184</v>
      </c>
      <c r="I115" s="165">
        <f t="shared" si="25"/>
        <v>0.58097686375321334</v>
      </c>
      <c r="J115" s="164">
        <f t="shared" si="26"/>
        <v>3.2342773800424925E-3</v>
      </c>
    </row>
    <row r="116" spans="2:10" x14ac:dyDescent="0.25">
      <c r="B116" s="162" t="s">
        <v>123</v>
      </c>
      <c r="C116" s="163">
        <v>303</v>
      </c>
      <c r="D116" s="163">
        <v>705</v>
      </c>
      <c r="E116" s="163">
        <v>559</v>
      </c>
      <c r="F116" s="163">
        <v>1004</v>
      </c>
      <c r="G116" s="163">
        <v>833</v>
      </c>
      <c r="H116" s="164">
        <f t="shared" si="24"/>
        <v>-0.17031872509960155</v>
      </c>
      <c r="I116" s="165">
        <f t="shared" si="25"/>
        <v>1.7491749174917492</v>
      </c>
      <c r="J116" s="164">
        <f t="shared" si="26"/>
        <v>1.4602455596614615E-3</v>
      </c>
    </row>
    <row r="117" spans="2:10" x14ac:dyDescent="0.25">
      <c r="B117" s="162" t="s">
        <v>119</v>
      </c>
      <c r="C117" s="163">
        <v>258</v>
      </c>
      <c r="D117" s="163">
        <v>754</v>
      </c>
      <c r="E117" s="163">
        <v>417</v>
      </c>
      <c r="F117" s="163">
        <v>480</v>
      </c>
      <c r="G117" s="163">
        <v>690</v>
      </c>
      <c r="H117" s="164">
        <f t="shared" si="24"/>
        <v>0.4375</v>
      </c>
      <c r="I117" s="165">
        <f t="shared" si="25"/>
        <v>1.6744186046511627</v>
      </c>
      <c r="J117" s="164">
        <f t="shared" si="26"/>
        <v>1.2095671502597939E-3</v>
      </c>
    </row>
    <row r="118" spans="2:10" x14ac:dyDescent="0.25">
      <c r="B118" s="162" t="s">
        <v>128</v>
      </c>
      <c r="C118" s="163">
        <v>54</v>
      </c>
      <c r="D118" s="163">
        <v>78</v>
      </c>
      <c r="E118" s="163">
        <v>388</v>
      </c>
      <c r="F118" s="163">
        <v>99</v>
      </c>
      <c r="G118" s="163">
        <v>61</v>
      </c>
      <c r="H118" s="164">
        <f t="shared" si="24"/>
        <v>-0.38383838383838387</v>
      </c>
      <c r="I118" s="165">
        <f t="shared" si="25"/>
        <v>0.12962962962962954</v>
      </c>
      <c r="J118" s="164">
        <f t="shared" si="26"/>
        <v>1.0693274806644555E-4</v>
      </c>
    </row>
    <row r="119" spans="2:10" x14ac:dyDescent="0.25">
      <c r="B119" s="162" t="s">
        <v>131</v>
      </c>
      <c r="C119" s="163">
        <v>96</v>
      </c>
      <c r="D119" s="163">
        <v>62</v>
      </c>
      <c r="E119" s="163">
        <v>58</v>
      </c>
      <c r="F119" s="163">
        <v>40</v>
      </c>
      <c r="G119" s="163">
        <v>47</v>
      </c>
      <c r="H119" s="164">
        <f t="shared" si="24"/>
        <v>0.17500000000000004</v>
      </c>
      <c r="I119" s="165">
        <f t="shared" si="25"/>
        <v>-0.51041666666666674</v>
      </c>
      <c r="J119" s="164">
        <f t="shared" si="26"/>
        <v>8.2390805887261331E-5</v>
      </c>
    </row>
    <row r="120" spans="2:10" x14ac:dyDescent="0.25">
      <c r="B120" s="168" t="s">
        <v>145</v>
      </c>
      <c r="C120" s="169">
        <f>C112-SUM(C113:C119)</f>
        <v>2180</v>
      </c>
      <c r="D120" s="169">
        <f>D112-SUM(D113:D119)</f>
        <v>1999</v>
      </c>
      <c r="E120" s="169">
        <f>E112-SUM(E113:E119)</f>
        <v>2999</v>
      </c>
      <c r="F120" s="169">
        <f>F112-SUM(F113:F119)</f>
        <v>3226</v>
      </c>
      <c r="G120" s="169">
        <f>G112-SUM(G113:G119)</f>
        <v>3396</v>
      </c>
      <c r="H120" s="170">
        <f t="shared" si="24"/>
        <v>5.2696838189708606E-2</v>
      </c>
      <c r="I120" s="171">
        <f t="shared" si="25"/>
        <v>0.55779816513761471</v>
      </c>
      <c r="J120" s="170">
        <f t="shared" si="26"/>
        <v>5.9531739743221169E-3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19444</v>
      </c>
      <c r="D122" s="176">
        <v>20259</v>
      </c>
      <c r="E122" s="176">
        <v>22673</v>
      </c>
      <c r="F122" s="176">
        <v>21328</v>
      </c>
      <c r="G122" s="176">
        <v>20067</v>
      </c>
      <c r="H122" s="177">
        <f t="shared" ref="H122:H134" si="27">IFERROR(G122/F122-1,"-")</f>
        <v>-5.9124156039009779E-2</v>
      </c>
      <c r="I122" s="177">
        <f t="shared" ref="I122:I134" si="28">IFERROR(G122/C122-1,"-")</f>
        <v>3.2040732359596813E-2</v>
      </c>
      <c r="J122" s="177">
        <f t="shared" ref="J122:J134" si="29">G122/G$10</f>
        <v>3.5177368122120703E-2</v>
      </c>
    </row>
    <row r="123" spans="2:10" x14ac:dyDescent="0.25">
      <c r="B123" s="157" t="s">
        <v>97</v>
      </c>
      <c r="C123" s="158">
        <v>11233</v>
      </c>
      <c r="D123" s="158">
        <v>12929</v>
      </c>
      <c r="E123" s="158">
        <v>13547</v>
      </c>
      <c r="F123" s="158">
        <v>14315</v>
      </c>
      <c r="G123" s="158">
        <v>13116</v>
      </c>
      <c r="H123" s="159">
        <f t="shared" si="27"/>
        <v>-8.3758295494236856E-2</v>
      </c>
      <c r="I123" s="160">
        <f t="shared" si="28"/>
        <v>0.16763108697587459</v>
      </c>
      <c r="J123" s="159">
        <f t="shared" si="29"/>
        <v>2.2992293830155736E-2</v>
      </c>
    </row>
    <row r="124" spans="2:10" x14ac:dyDescent="0.25">
      <c r="B124" s="162" t="s">
        <v>103</v>
      </c>
      <c r="C124" s="163">
        <v>5792</v>
      </c>
      <c r="D124" s="163">
        <v>6685</v>
      </c>
      <c r="E124" s="163">
        <v>6793</v>
      </c>
      <c r="F124" s="163">
        <v>7058</v>
      </c>
      <c r="G124" s="163">
        <v>5094</v>
      </c>
      <c r="H124" s="164">
        <f t="shared" si="27"/>
        <v>-0.27826579767639559</v>
      </c>
      <c r="I124" s="165">
        <f t="shared" si="28"/>
        <v>-0.12051104972375692</v>
      </c>
      <c r="J124" s="164">
        <f t="shared" si="29"/>
        <v>8.9297609614831745E-3</v>
      </c>
    </row>
    <row r="125" spans="2:10" x14ac:dyDescent="0.25">
      <c r="B125" s="162" t="s">
        <v>100</v>
      </c>
      <c r="C125" s="163">
        <v>5441</v>
      </c>
      <c r="D125" s="163">
        <v>6244</v>
      </c>
      <c r="E125" s="163">
        <v>6754</v>
      </c>
      <c r="F125" s="163">
        <v>7257</v>
      </c>
      <c r="G125" s="163">
        <v>8022</v>
      </c>
      <c r="H125" s="164">
        <f t="shared" si="27"/>
        <v>0.10541546093427034</v>
      </c>
      <c r="I125" s="165">
        <f t="shared" si="28"/>
        <v>0.47436133063775032</v>
      </c>
      <c r="J125" s="164">
        <f t="shared" si="29"/>
        <v>1.4062532868672562E-2</v>
      </c>
    </row>
    <row r="126" spans="2:10" x14ac:dyDescent="0.25">
      <c r="B126" s="157" t="s">
        <v>107</v>
      </c>
      <c r="C126" s="158">
        <v>8211</v>
      </c>
      <c r="D126" s="158">
        <v>7330</v>
      </c>
      <c r="E126" s="158">
        <v>9126</v>
      </c>
      <c r="F126" s="158">
        <v>7013</v>
      </c>
      <c r="G126" s="158">
        <v>6951</v>
      </c>
      <c r="H126" s="159">
        <f t="shared" si="27"/>
        <v>-8.8407243690289405E-3</v>
      </c>
      <c r="I126" s="160">
        <f t="shared" si="28"/>
        <v>-0.15345268542199486</v>
      </c>
      <c r="J126" s="159">
        <f t="shared" si="29"/>
        <v>1.2185074291964968E-2</v>
      </c>
    </row>
    <row r="127" spans="2:10" x14ac:dyDescent="0.25">
      <c r="B127" s="162" t="s">
        <v>110</v>
      </c>
      <c r="C127" s="163">
        <v>681</v>
      </c>
      <c r="D127" s="163">
        <v>620</v>
      </c>
      <c r="E127" s="163">
        <v>1017</v>
      </c>
      <c r="F127" s="163">
        <v>898</v>
      </c>
      <c r="G127" s="163">
        <v>663</v>
      </c>
      <c r="H127" s="164">
        <f t="shared" si="27"/>
        <v>-0.26169265033407574</v>
      </c>
      <c r="I127" s="165">
        <f t="shared" si="28"/>
        <v>-2.6431718061673992E-2</v>
      </c>
      <c r="J127" s="164">
        <f t="shared" si="29"/>
        <v>1.1622362617713673E-3</v>
      </c>
    </row>
    <row r="128" spans="2:10" x14ac:dyDescent="0.25">
      <c r="B128" s="162" t="s">
        <v>113</v>
      </c>
      <c r="C128" s="163">
        <v>818</v>
      </c>
      <c r="D128" s="163">
        <v>1001</v>
      </c>
      <c r="E128" s="163">
        <v>1177</v>
      </c>
      <c r="F128" s="163">
        <v>952</v>
      </c>
      <c r="G128" s="163">
        <v>895</v>
      </c>
      <c r="H128" s="164">
        <f t="shared" si="27"/>
        <v>-5.9873949579831942E-2</v>
      </c>
      <c r="I128" s="165">
        <f t="shared" si="28"/>
        <v>9.4132029339853318E-2</v>
      </c>
      <c r="J128" s="164">
        <f t="shared" si="29"/>
        <v>1.5689313035978487E-3</v>
      </c>
    </row>
    <row r="129" spans="2:10" x14ac:dyDescent="0.25">
      <c r="B129" s="162" t="s">
        <v>116</v>
      </c>
      <c r="C129" s="163">
        <v>607</v>
      </c>
      <c r="D129" s="163">
        <v>655</v>
      </c>
      <c r="E129" s="163">
        <v>677</v>
      </c>
      <c r="F129" s="163">
        <v>745</v>
      </c>
      <c r="G129" s="163">
        <v>710</v>
      </c>
      <c r="H129" s="164">
        <f t="shared" si="27"/>
        <v>-4.6979865771812124E-2</v>
      </c>
      <c r="I129" s="165">
        <f t="shared" si="28"/>
        <v>0.16968698517298186</v>
      </c>
      <c r="J129" s="164">
        <f t="shared" si="29"/>
        <v>1.2446270676586286E-3</v>
      </c>
    </row>
    <row r="130" spans="2:10" x14ac:dyDescent="0.25">
      <c r="B130" s="162" t="s">
        <v>123</v>
      </c>
      <c r="C130" s="163">
        <v>114</v>
      </c>
      <c r="D130" s="163">
        <v>171</v>
      </c>
      <c r="E130" s="163">
        <v>136</v>
      </c>
      <c r="F130" s="163">
        <v>165</v>
      </c>
      <c r="G130" s="163">
        <v>130</v>
      </c>
      <c r="H130" s="164">
        <f t="shared" si="27"/>
        <v>-0.21212121212121215</v>
      </c>
      <c r="I130" s="165">
        <f t="shared" si="28"/>
        <v>0.14035087719298245</v>
      </c>
      <c r="J130" s="164">
        <f t="shared" si="29"/>
        <v>2.2788946309242495E-4</v>
      </c>
    </row>
    <row r="131" spans="2:10" x14ac:dyDescent="0.25">
      <c r="B131" s="162" t="s">
        <v>119</v>
      </c>
      <c r="C131" s="163">
        <v>113</v>
      </c>
      <c r="D131" s="163">
        <v>181</v>
      </c>
      <c r="E131" s="163">
        <v>116</v>
      </c>
      <c r="F131" s="163">
        <v>138</v>
      </c>
      <c r="G131" s="163">
        <v>158</v>
      </c>
      <c r="H131" s="164">
        <f t="shared" si="27"/>
        <v>0.14492753623188404</v>
      </c>
      <c r="I131" s="165">
        <f t="shared" si="28"/>
        <v>0.39823008849557517</v>
      </c>
      <c r="J131" s="164">
        <f t="shared" si="29"/>
        <v>2.7697334745079342E-4</v>
      </c>
    </row>
    <row r="132" spans="2:10" x14ac:dyDescent="0.25">
      <c r="B132" s="162" t="s">
        <v>128</v>
      </c>
      <c r="C132" s="163">
        <v>109</v>
      </c>
      <c r="D132" s="163">
        <v>111</v>
      </c>
      <c r="E132" s="163">
        <v>144</v>
      </c>
      <c r="F132" s="163">
        <v>115</v>
      </c>
      <c r="G132" s="163">
        <v>114</v>
      </c>
      <c r="H132" s="164">
        <f t="shared" si="27"/>
        <v>-8.6956521739129933E-3</v>
      </c>
      <c r="I132" s="165">
        <f t="shared" si="28"/>
        <v>4.587155963302747E-2</v>
      </c>
      <c r="J132" s="164">
        <f t="shared" si="29"/>
        <v>1.9984152917335726E-4</v>
      </c>
    </row>
    <row r="133" spans="2:10" x14ac:dyDescent="0.25">
      <c r="B133" s="162" t="s">
        <v>131</v>
      </c>
      <c r="C133" s="163">
        <v>256</v>
      </c>
      <c r="D133" s="163">
        <v>131</v>
      </c>
      <c r="E133" s="163">
        <v>164</v>
      </c>
      <c r="F133" s="163">
        <v>244</v>
      </c>
      <c r="G133" s="163">
        <v>228</v>
      </c>
      <c r="H133" s="164">
        <f t="shared" si="27"/>
        <v>-6.557377049180324E-2</v>
      </c>
      <c r="I133" s="165">
        <f t="shared" si="28"/>
        <v>-0.109375</v>
      </c>
      <c r="J133" s="164">
        <f t="shared" si="29"/>
        <v>3.9968305834671452E-4</v>
      </c>
    </row>
    <row r="134" spans="2:10" x14ac:dyDescent="0.25">
      <c r="B134" s="168" t="s">
        <v>145</v>
      </c>
      <c r="C134" s="169">
        <f>C126-SUM(C127:C133)</f>
        <v>5513</v>
      </c>
      <c r="D134" s="169">
        <f>D126-SUM(D127:D133)</f>
        <v>4460</v>
      </c>
      <c r="E134" s="169">
        <f>E126-SUM(E127:E133)</f>
        <v>5695</v>
      </c>
      <c r="F134" s="169">
        <f>F126-SUM(F127:F133)</f>
        <v>3756</v>
      </c>
      <c r="G134" s="169">
        <f>G126-SUM(G127:G133)</f>
        <v>4053</v>
      </c>
      <c r="H134" s="170">
        <f t="shared" si="27"/>
        <v>7.9073482428114961E-2</v>
      </c>
      <c r="I134" s="171">
        <f t="shared" si="28"/>
        <v>-0.26482858697623801</v>
      </c>
      <c r="J134" s="170">
        <f t="shared" si="29"/>
        <v>7.1048922608738336E-3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26561</v>
      </c>
      <c r="D136" s="176">
        <v>25271</v>
      </c>
      <c r="E136" s="176">
        <v>25947</v>
      </c>
      <c r="F136" s="176">
        <v>29384</v>
      </c>
      <c r="G136" s="176">
        <v>31676</v>
      </c>
      <c r="H136" s="177">
        <f t="shared" ref="H136:H148" si="30">IFERROR(G136/F136-1,"-")</f>
        <v>7.8001633542063686E-2</v>
      </c>
      <c r="I136" s="177">
        <f t="shared" ref="I136:I148" si="31">IFERROR(G136/C136-1,"-")</f>
        <v>0.19257558073867709</v>
      </c>
      <c r="J136" s="177">
        <f t="shared" ref="J136:J148" si="32">G136/G$10</f>
        <v>5.5527897176274252E-2</v>
      </c>
    </row>
    <row r="137" spans="2:10" x14ac:dyDescent="0.25">
      <c r="B137" s="157" t="s">
        <v>97</v>
      </c>
      <c r="C137" s="158">
        <v>4139</v>
      </c>
      <c r="D137" s="158">
        <v>4503</v>
      </c>
      <c r="E137" s="158">
        <v>1973</v>
      </c>
      <c r="F137" s="158">
        <v>2519</v>
      </c>
      <c r="G137" s="158">
        <v>3687</v>
      </c>
      <c r="H137" s="159">
        <f t="shared" si="30"/>
        <v>0.46367606192933697</v>
      </c>
      <c r="I137" s="160">
        <f t="shared" si="31"/>
        <v>-0.10920512201014743</v>
      </c>
      <c r="J137" s="159">
        <f t="shared" si="32"/>
        <v>6.4632957724751602E-3</v>
      </c>
    </row>
    <row r="138" spans="2:10" x14ac:dyDescent="0.25">
      <c r="B138" s="162" t="s">
        <v>103</v>
      </c>
      <c r="C138" s="163">
        <v>1975</v>
      </c>
      <c r="D138" s="163">
        <v>3429</v>
      </c>
      <c r="E138" s="163">
        <v>1308</v>
      </c>
      <c r="F138" s="163">
        <v>1721</v>
      </c>
      <c r="G138" s="163">
        <v>2633</v>
      </c>
      <c r="H138" s="164">
        <f t="shared" si="30"/>
        <v>0.5299244625217896</v>
      </c>
      <c r="I138" s="165">
        <f t="shared" si="31"/>
        <v>0.3331645569620254</v>
      </c>
      <c r="J138" s="164">
        <f t="shared" si="32"/>
        <v>4.6156381255565765E-3</v>
      </c>
    </row>
    <row r="139" spans="2:10" x14ac:dyDescent="0.25">
      <c r="B139" s="162" t="s">
        <v>100</v>
      </c>
      <c r="C139" s="163">
        <v>2164</v>
      </c>
      <c r="D139" s="163">
        <v>1074</v>
      </c>
      <c r="E139" s="163">
        <v>665</v>
      </c>
      <c r="F139" s="163">
        <v>798</v>
      </c>
      <c r="G139" s="163">
        <v>1054</v>
      </c>
      <c r="H139" s="164">
        <f t="shared" si="30"/>
        <v>0.32080200501253131</v>
      </c>
      <c r="I139" s="165">
        <f t="shared" si="31"/>
        <v>-0.51293900184842878</v>
      </c>
      <c r="J139" s="164">
        <f t="shared" si="32"/>
        <v>1.8476576469185838E-3</v>
      </c>
    </row>
    <row r="140" spans="2:10" x14ac:dyDescent="0.25">
      <c r="B140" s="157" t="s">
        <v>107</v>
      </c>
      <c r="C140" s="158">
        <v>22422</v>
      </c>
      <c r="D140" s="158">
        <v>20768</v>
      </c>
      <c r="E140" s="158">
        <v>23974</v>
      </c>
      <c r="F140" s="158">
        <v>26865</v>
      </c>
      <c r="G140" s="158">
        <v>27989</v>
      </c>
      <c r="H140" s="159">
        <f t="shared" si="30"/>
        <v>4.1838823748371556E-2</v>
      </c>
      <c r="I140" s="160">
        <f t="shared" si="31"/>
        <v>0.24828293640174826</v>
      </c>
      <c r="J140" s="159">
        <f t="shared" si="32"/>
        <v>4.9064601403799091E-2</v>
      </c>
    </row>
    <row r="141" spans="2:10" x14ac:dyDescent="0.25">
      <c r="B141" s="162" t="s">
        <v>110</v>
      </c>
      <c r="C141" s="163">
        <v>11652</v>
      </c>
      <c r="D141" s="163">
        <v>7645</v>
      </c>
      <c r="E141" s="163">
        <v>11480</v>
      </c>
      <c r="F141" s="163">
        <v>12844</v>
      </c>
      <c r="G141" s="163">
        <v>13327</v>
      </c>
      <c r="H141" s="164">
        <f t="shared" si="30"/>
        <v>3.7605107443164032E-2</v>
      </c>
      <c r="I141" s="165">
        <f t="shared" si="31"/>
        <v>0.14375214555441129</v>
      </c>
      <c r="J141" s="164">
        <f t="shared" si="32"/>
        <v>2.3362175958713441E-2</v>
      </c>
    </row>
    <row r="142" spans="2:10" x14ac:dyDescent="0.25">
      <c r="B142" s="162" t="s">
        <v>113</v>
      </c>
      <c r="C142" s="163">
        <v>1770</v>
      </c>
      <c r="D142" s="163">
        <v>2033</v>
      </c>
      <c r="E142" s="163">
        <v>1887</v>
      </c>
      <c r="F142" s="163">
        <v>2549</v>
      </c>
      <c r="G142" s="163">
        <v>2369</v>
      </c>
      <c r="H142" s="164">
        <f t="shared" si="30"/>
        <v>-7.0615927814829393E-2</v>
      </c>
      <c r="I142" s="165">
        <f t="shared" si="31"/>
        <v>0.33841807909604515</v>
      </c>
      <c r="J142" s="164">
        <f t="shared" si="32"/>
        <v>4.1528472158919591E-3</v>
      </c>
    </row>
    <row r="143" spans="2:10" x14ac:dyDescent="0.25">
      <c r="B143" s="162" t="s">
        <v>116</v>
      </c>
      <c r="C143" s="163">
        <v>2238</v>
      </c>
      <c r="D143" s="163">
        <v>3065</v>
      </c>
      <c r="E143" s="163">
        <v>2954</v>
      </c>
      <c r="F143" s="163">
        <v>2891</v>
      </c>
      <c r="G143" s="163">
        <v>3079</v>
      </c>
      <c r="H143" s="164">
        <f t="shared" si="30"/>
        <v>6.5029401591145009E-2</v>
      </c>
      <c r="I143" s="165">
        <f t="shared" si="31"/>
        <v>0.37578194816800714</v>
      </c>
      <c r="J143" s="164">
        <f t="shared" si="32"/>
        <v>5.3974742835505877E-3</v>
      </c>
    </row>
    <row r="144" spans="2:10" x14ac:dyDescent="0.25">
      <c r="B144" s="162" t="s">
        <v>123</v>
      </c>
      <c r="C144" s="163">
        <v>391</v>
      </c>
      <c r="D144" s="163">
        <v>1352</v>
      </c>
      <c r="E144" s="163">
        <v>839</v>
      </c>
      <c r="F144" s="163">
        <v>981</v>
      </c>
      <c r="G144" s="163">
        <v>833</v>
      </c>
      <c r="H144" s="164">
        <f t="shared" si="30"/>
        <v>-0.15086646279306826</v>
      </c>
      <c r="I144" s="165">
        <f t="shared" si="31"/>
        <v>1.1304347826086958</v>
      </c>
      <c r="J144" s="164">
        <f t="shared" si="32"/>
        <v>1.4602455596614615E-3</v>
      </c>
    </row>
    <row r="145" spans="2:10" x14ac:dyDescent="0.25">
      <c r="B145" s="162" t="s">
        <v>119</v>
      </c>
      <c r="C145" s="163">
        <v>331</v>
      </c>
      <c r="D145" s="163">
        <v>470</v>
      </c>
      <c r="E145" s="163">
        <v>414</v>
      </c>
      <c r="F145" s="163">
        <v>717</v>
      </c>
      <c r="G145" s="163">
        <v>382</v>
      </c>
      <c r="H145" s="164">
        <f t="shared" si="30"/>
        <v>-0.46722454672245473</v>
      </c>
      <c r="I145" s="165">
        <f t="shared" si="31"/>
        <v>0.15407854984894254</v>
      </c>
      <c r="J145" s="164">
        <f t="shared" si="32"/>
        <v>6.6964442231774105E-4</v>
      </c>
    </row>
    <row r="146" spans="2:10" x14ac:dyDescent="0.25">
      <c r="B146" s="162" t="s">
        <v>128</v>
      </c>
      <c r="C146" s="163">
        <v>257</v>
      </c>
      <c r="D146" s="163">
        <v>287</v>
      </c>
      <c r="E146" s="163">
        <v>90</v>
      </c>
      <c r="F146" s="163">
        <v>79</v>
      </c>
      <c r="G146" s="163">
        <v>182</v>
      </c>
      <c r="H146" s="164">
        <f t="shared" si="30"/>
        <v>1.3037974683544302</v>
      </c>
      <c r="I146" s="165">
        <f t="shared" si="31"/>
        <v>-0.29182879377431903</v>
      </c>
      <c r="J146" s="164">
        <f t="shared" si="32"/>
        <v>3.1904524832939492E-4</v>
      </c>
    </row>
    <row r="147" spans="2:10" x14ac:dyDescent="0.25">
      <c r="B147" s="162" t="s">
        <v>131</v>
      </c>
      <c r="C147" s="163">
        <v>305</v>
      </c>
      <c r="D147" s="163">
        <v>142</v>
      </c>
      <c r="E147" s="163">
        <v>151</v>
      </c>
      <c r="F147" s="163">
        <v>132</v>
      </c>
      <c r="G147" s="163">
        <v>235</v>
      </c>
      <c r="H147" s="164">
        <f t="shared" si="30"/>
        <v>0.78030303030303028</v>
      </c>
      <c r="I147" s="165">
        <f t="shared" si="31"/>
        <v>-0.22950819672131151</v>
      </c>
      <c r="J147" s="164">
        <f t="shared" si="32"/>
        <v>4.1195402943630666E-4</v>
      </c>
    </row>
    <row r="148" spans="2:10" x14ac:dyDescent="0.25">
      <c r="B148" s="168" t="s">
        <v>145</v>
      </c>
      <c r="C148" s="169">
        <f>C140-SUM(C141:C147)</f>
        <v>5478</v>
      </c>
      <c r="D148" s="169">
        <f>D140-SUM(D141:D147)</f>
        <v>5774</v>
      </c>
      <c r="E148" s="169">
        <f>E140-SUM(E141:E147)</f>
        <v>6159</v>
      </c>
      <c r="F148" s="169">
        <f>F140-SUM(F141:F147)</f>
        <v>6672</v>
      </c>
      <c r="G148" s="169">
        <f>G140-SUM(G141:G147)</f>
        <v>7582</v>
      </c>
      <c r="H148" s="170">
        <f t="shared" si="30"/>
        <v>0.13639088729016779</v>
      </c>
      <c r="I148" s="171">
        <f t="shared" si="31"/>
        <v>0.38408178167214313</v>
      </c>
      <c r="J148" s="170">
        <f t="shared" si="32"/>
        <v>1.32912146858982E-2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11169</v>
      </c>
      <c r="D150" s="176">
        <v>10365</v>
      </c>
      <c r="E150" s="176">
        <v>10623</v>
      </c>
      <c r="F150" s="176">
        <v>12600</v>
      </c>
      <c r="G150" s="176">
        <v>12749</v>
      </c>
      <c r="H150" s="177">
        <f t="shared" ref="H150:H162" si="33">IFERROR(G150/F150-1,"-")</f>
        <v>1.1825396825396739E-2</v>
      </c>
      <c r="I150" s="177">
        <f t="shared" ref="I150:I162" si="34">IFERROR(G150/C150-1,"-")</f>
        <v>0.14146297788521811</v>
      </c>
      <c r="J150" s="177">
        <f t="shared" ref="J150:J162" si="35">G150/G$10</f>
        <v>2.234894434588712E-2</v>
      </c>
    </row>
    <row r="151" spans="2:10" x14ac:dyDescent="0.25">
      <c r="B151" s="157" t="s">
        <v>97</v>
      </c>
      <c r="C151" s="158">
        <v>5044</v>
      </c>
      <c r="D151" s="158">
        <v>5143</v>
      </c>
      <c r="E151" s="158">
        <v>5827</v>
      </c>
      <c r="F151" s="158">
        <v>5679</v>
      </c>
      <c r="G151" s="158">
        <v>5445</v>
      </c>
      <c r="H151" s="159">
        <f t="shared" si="33"/>
        <v>-4.1204437400950922E-2</v>
      </c>
      <c r="I151" s="160">
        <f t="shared" si="34"/>
        <v>7.9500396510705729E-2</v>
      </c>
      <c r="J151" s="159">
        <f t="shared" si="35"/>
        <v>9.545062511832722E-3</v>
      </c>
    </row>
    <row r="152" spans="2:10" x14ac:dyDescent="0.25">
      <c r="B152" s="162" t="s">
        <v>103</v>
      </c>
      <c r="C152" s="163">
        <v>3596</v>
      </c>
      <c r="D152" s="163">
        <v>4210</v>
      </c>
      <c r="E152" s="163">
        <v>4368</v>
      </c>
      <c r="F152" s="163">
        <v>4747</v>
      </c>
      <c r="G152" s="163">
        <v>3717</v>
      </c>
      <c r="H152" s="164">
        <f t="shared" si="33"/>
        <v>-0.21697914472298296</v>
      </c>
      <c r="I152" s="165">
        <f t="shared" si="34"/>
        <v>3.3648498331479315E-2</v>
      </c>
      <c r="J152" s="164">
        <f t="shared" si="35"/>
        <v>6.5158856485734119E-3</v>
      </c>
    </row>
    <row r="153" spans="2:10" x14ac:dyDescent="0.25">
      <c r="B153" s="162" t="s">
        <v>100</v>
      </c>
      <c r="C153" s="163">
        <v>1448</v>
      </c>
      <c r="D153" s="163">
        <v>933</v>
      </c>
      <c r="E153" s="163">
        <v>1459</v>
      </c>
      <c r="F153" s="163">
        <v>932</v>
      </c>
      <c r="G153" s="163">
        <v>1728</v>
      </c>
      <c r="H153" s="164">
        <f t="shared" si="33"/>
        <v>0.85407725321888406</v>
      </c>
      <c r="I153" s="165">
        <f t="shared" si="34"/>
        <v>0.19337016574585641</v>
      </c>
      <c r="J153" s="164">
        <f t="shared" si="35"/>
        <v>3.0291768632593101E-3</v>
      </c>
    </row>
    <row r="154" spans="2:10" x14ac:dyDescent="0.25">
      <c r="B154" s="157" t="s">
        <v>107</v>
      </c>
      <c r="C154" s="158">
        <v>6125</v>
      </c>
      <c r="D154" s="158">
        <v>5222</v>
      </c>
      <c r="E154" s="158">
        <v>4796</v>
      </c>
      <c r="F154" s="158">
        <v>6921</v>
      </c>
      <c r="G154" s="158">
        <v>7304</v>
      </c>
      <c r="H154" s="159">
        <f t="shared" si="33"/>
        <v>5.5338823869383047E-2</v>
      </c>
      <c r="I154" s="160">
        <f t="shared" si="34"/>
        <v>0.19248979591836735</v>
      </c>
      <c r="J154" s="159">
        <f t="shared" si="35"/>
        <v>1.28038818340544E-2</v>
      </c>
    </row>
    <row r="155" spans="2:10" x14ac:dyDescent="0.25">
      <c r="B155" s="162" t="s">
        <v>110</v>
      </c>
      <c r="C155" s="163">
        <v>1419</v>
      </c>
      <c r="D155" s="163">
        <v>1034</v>
      </c>
      <c r="E155" s="163">
        <v>1552</v>
      </c>
      <c r="F155" s="163">
        <v>1782</v>
      </c>
      <c r="G155" s="163">
        <v>1766</v>
      </c>
      <c r="H155" s="164">
        <f t="shared" si="33"/>
        <v>-8.9786756453422711E-3</v>
      </c>
      <c r="I155" s="165">
        <f t="shared" si="34"/>
        <v>0.24453840732910503</v>
      </c>
      <c r="J155" s="164">
        <f t="shared" si="35"/>
        <v>3.0957907063170961E-3</v>
      </c>
    </row>
    <row r="156" spans="2:10" x14ac:dyDescent="0.25">
      <c r="B156" s="162" t="s">
        <v>113</v>
      </c>
      <c r="C156" s="163">
        <v>1688</v>
      </c>
      <c r="D156" s="163">
        <v>1793</v>
      </c>
      <c r="E156" s="163">
        <v>1134</v>
      </c>
      <c r="F156" s="163">
        <v>1490</v>
      </c>
      <c r="G156" s="163">
        <v>1339</v>
      </c>
      <c r="H156" s="164">
        <f t="shared" si="33"/>
        <v>-0.10134228187919458</v>
      </c>
      <c r="I156" s="165">
        <f t="shared" si="34"/>
        <v>-0.20675355450236965</v>
      </c>
      <c r="J156" s="164">
        <f t="shared" si="35"/>
        <v>2.347261469851977E-3</v>
      </c>
    </row>
    <row r="157" spans="2:10" x14ac:dyDescent="0.25">
      <c r="B157" s="162" t="s">
        <v>116</v>
      </c>
      <c r="C157" s="163">
        <v>962</v>
      </c>
      <c r="D157" s="163">
        <v>746</v>
      </c>
      <c r="E157" s="163">
        <v>518</v>
      </c>
      <c r="F157" s="163">
        <v>1188</v>
      </c>
      <c r="G157" s="163">
        <v>1524</v>
      </c>
      <c r="H157" s="164">
        <f t="shared" si="33"/>
        <v>0.28282828282828287</v>
      </c>
      <c r="I157" s="165">
        <f t="shared" si="34"/>
        <v>0.58419958419958418</v>
      </c>
      <c r="J157" s="164">
        <f t="shared" si="35"/>
        <v>2.6715657057911971E-3</v>
      </c>
    </row>
    <row r="158" spans="2:10" x14ac:dyDescent="0.25">
      <c r="B158" s="162" t="s">
        <v>123</v>
      </c>
      <c r="C158" s="163">
        <v>201</v>
      </c>
      <c r="D158" s="163">
        <v>144</v>
      </c>
      <c r="E158" s="163">
        <v>194</v>
      </c>
      <c r="F158" s="163">
        <v>218</v>
      </c>
      <c r="G158" s="163">
        <v>314</v>
      </c>
      <c r="H158" s="164">
        <f t="shared" si="33"/>
        <v>0.44036697247706424</v>
      </c>
      <c r="I158" s="165">
        <f t="shared" si="34"/>
        <v>0.56218905472636815</v>
      </c>
      <c r="J158" s="164">
        <f t="shared" si="35"/>
        <v>5.5044070316170337E-4</v>
      </c>
    </row>
    <row r="159" spans="2:10" x14ac:dyDescent="0.25">
      <c r="B159" s="162" t="s">
        <v>119</v>
      </c>
      <c r="C159" s="163">
        <v>207</v>
      </c>
      <c r="D159" s="163">
        <v>202</v>
      </c>
      <c r="E159" s="163">
        <v>309</v>
      </c>
      <c r="F159" s="163">
        <v>383</v>
      </c>
      <c r="G159" s="163">
        <v>329</v>
      </c>
      <c r="H159" s="164">
        <f t="shared" si="33"/>
        <v>-0.14099216710182771</v>
      </c>
      <c r="I159" s="165">
        <f t="shared" si="34"/>
        <v>0.58937198067632846</v>
      </c>
      <c r="J159" s="164">
        <f t="shared" si="35"/>
        <v>5.7673564121082932E-4</v>
      </c>
    </row>
    <row r="160" spans="2:10" x14ac:dyDescent="0.25">
      <c r="B160" s="162" t="s">
        <v>128</v>
      </c>
      <c r="C160" s="163">
        <v>20</v>
      </c>
      <c r="D160" s="163">
        <v>80</v>
      </c>
      <c r="E160" s="163">
        <v>32</v>
      </c>
      <c r="F160" s="163">
        <v>23</v>
      </c>
      <c r="G160" s="163">
        <v>16</v>
      </c>
      <c r="H160" s="164">
        <f t="shared" si="33"/>
        <v>-0.30434782608695654</v>
      </c>
      <c r="I160" s="165">
        <f t="shared" si="34"/>
        <v>-0.19999999999999996</v>
      </c>
      <c r="J160" s="164">
        <f t="shared" si="35"/>
        <v>2.8047933919067685E-5</v>
      </c>
    </row>
    <row r="161" spans="2:10" x14ac:dyDescent="0.25">
      <c r="B161" s="162" t="s">
        <v>131</v>
      </c>
      <c r="C161" s="163">
        <v>75</v>
      </c>
      <c r="D161" s="163">
        <v>59</v>
      </c>
      <c r="E161" s="163">
        <v>53</v>
      </c>
      <c r="F161" s="163">
        <v>71</v>
      </c>
      <c r="G161" s="163">
        <v>52</v>
      </c>
      <c r="H161" s="164">
        <f t="shared" si="33"/>
        <v>-0.26760563380281688</v>
      </c>
      <c r="I161" s="165">
        <f t="shared" si="34"/>
        <v>-0.30666666666666664</v>
      </c>
      <c r="J161" s="164">
        <f t="shared" si="35"/>
        <v>9.1155785236969987E-5</v>
      </c>
    </row>
    <row r="162" spans="2:10" x14ac:dyDescent="0.25">
      <c r="B162" s="168" t="s">
        <v>145</v>
      </c>
      <c r="C162" s="169">
        <f>C154-SUM(C155:C161)</f>
        <v>1553</v>
      </c>
      <c r="D162" s="169">
        <f>D154-SUM(D155:D161)</f>
        <v>1164</v>
      </c>
      <c r="E162" s="169">
        <f>E154-SUM(E155:E161)</f>
        <v>1004</v>
      </c>
      <c r="F162" s="169">
        <f>F154-SUM(F155:F161)</f>
        <v>1766</v>
      </c>
      <c r="G162" s="169">
        <f>G154-SUM(G155:G161)</f>
        <v>1964</v>
      </c>
      <c r="H162" s="170">
        <f t="shared" si="33"/>
        <v>0.11211778029445063</v>
      </c>
      <c r="I162" s="171">
        <f t="shared" si="34"/>
        <v>0.26464906632324525</v>
      </c>
      <c r="J162" s="170">
        <f t="shared" si="35"/>
        <v>3.4428838885655587E-3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5CA2-D851-4C2E-BC68-300A4DF09D7C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272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263</v>
      </c>
      <c r="D7" s="172" t="s">
        <v>264</v>
      </c>
      <c r="E7" s="172" t="s">
        <v>265</v>
      </c>
      <c r="F7" s="172" t="s">
        <v>271</v>
      </c>
      <c r="G7" s="172" t="s">
        <v>266</v>
      </c>
      <c r="H7" s="172" t="s">
        <v>267</v>
      </c>
      <c r="I7" s="172" t="s">
        <v>268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2" t="s">
        <v>268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44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4881653</v>
      </c>
      <c r="D9" s="176">
        <v>4818735</v>
      </c>
      <c r="E9" s="176">
        <v>1697973</v>
      </c>
      <c r="F9" s="176">
        <v>4616324</v>
      </c>
      <c r="G9" s="176">
        <v>4616324</v>
      </c>
      <c r="H9" s="176">
        <v>5103072</v>
      </c>
      <c r="I9" s="176">
        <v>5417451</v>
      </c>
      <c r="J9" s="177">
        <f>IFERROR(I9/H9-1,"-")</f>
        <v>6.1605832721936871E-2</v>
      </c>
      <c r="K9" s="177">
        <f>IFERROR(I9/D9-1,"-")</f>
        <v>0.12424754629586388</v>
      </c>
      <c r="L9" s="176">
        <f>I9-H9</f>
        <v>314379</v>
      </c>
      <c r="M9" s="176">
        <f>I9-D9</f>
        <v>598716</v>
      </c>
      <c r="N9" s="177">
        <f t="shared" ref="N9:N21" si="0">I9/I$9</f>
        <v>1</v>
      </c>
      <c r="Q9" s="154" t="s">
        <v>68</v>
      </c>
      <c r="R9" s="176">
        <v>1739077</v>
      </c>
      <c r="S9" s="176">
        <v>1790925</v>
      </c>
      <c r="T9" s="176">
        <v>574736</v>
      </c>
      <c r="U9" s="176">
        <v>1744787</v>
      </c>
      <c r="V9" s="176">
        <v>1889434</v>
      </c>
      <c r="W9" s="176">
        <v>1951443</v>
      </c>
      <c r="X9" s="177">
        <f>IFERROR(W9/V9-1,"-")</f>
        <v>3.2818822991435459E-2</v>
      </c>
      <c r="Y9" s="177">
        <f>IFERROR(W9/S9-1,"-")</f>
        <v>8.9628543908873981E-2</v>
      </c>
      <c r="Z9" s="176">
        <f>W9-V9</f>
        <v>62009</v>
      </c>
      <c r="AA9" s="176">
        <f>W9-S9</f>
        <v>160518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998408</v>
      </c>
      <c r="D10" s="158">
        <v>1002718</v>
      </c>
      <c r="E10" s="158">
        <v>445131</v>
      </c>
      <c r="F10" s="158">
        <v>962381</v>
      </c>
      <c r="G10" s="158">
        <v>962381</v>
      </c>
      <c r="H10" s="158">
        <v>1002645</v>
      </c>
      <c r="I10" s="158">
        <v>1005384</v>
      </c>
      <c r="J10" s="160">
        <f>IFERROR(I10/H10-1,"-")</f>
        <v>2.7317744565624746E-3</v>
      </c>
      <c r="K10" s="159">
        <f t="shared" ref="K10:K21" si="2">IFERROR(I10/D10-1,"-")</f>
        <v>2.6587734537526497E-3</v>
      </c>
      <c r="L10" s="157">
        <f t="shared" ref="L10:L20" si="3">I10-H10</f>
        <v>2739</v>
      </c>
      <c r="M10" s="158">
        <f t="shared" ref="M10:M21" si="4">I10-D10</f>
        <v>2666</v>
      </c>
      <c r="N10" s="159">
        <f t="shared" si="0"/>
        <v>0.18558248150283224</v>
      </c>
      <c r="Q10" s="157" t="s">
        <v>97</v>
      </c>
      <c r="R10" s="158">
        <v>186915</v>
      </c>
      <c r="S10" s="158">
        <v>221949</v>
      </c>
      <c r="T10" s="158">
        <v>99356</v>
      </c>
      <c r="U10" s="158">
        <v>203094</v>
      </c>
      <c r="V10" s="158">
        <v>179444</v>
      </c>
      <c r="W10" s="158">
        <v>160491</v>
      </c>
      <c r="X10" s="160">
        <f>IFERROR(W10/V10-1,"-")</f>
        <v>-0.1056206950357772</v>
      </c>
      <c r="Y10" s="159">
        <f t="shared" ref="Y10:Y21" si="5">IFERROR(W10/S10-1,"-")</f>
        <v>-0.2769014503331847</v>
      </c>
      <c r="Z10" s="157">
        <f t="shared" ref="Z10:Z20" si="6">W10-V10</f>
        <v>-18953</v>
      </c>
      <c r="AA10" s="158">
        <f t="shared" ref="AA10:AA21" si="7">W10-S10</f>
        <v>-61458</v>
      </c>
      <c r="AB10" s="159">
        <f t="shared" si="1"/>
        <v>8.2242217681992247E-2</v>
      </c>
    </row>
    <row r="11" spans="1:28" x14ac:dyDescent="0.25">
      <c r="A11" s="161" t="s">
        <v>103</v>
      </c>
      <c r="B11" s="162" t="s">
        <v>103</v>
      </c>
      <c r="C11" s="163">
        <v>401368</v>
      </c>
      <c r="D11" s="163">
        <v>386522</v>
      </c>
      <c r="E11" s="163">
        <v>189999</v>
      </c>
      <c r="F11" s="163">
        <v>392981</v>
      </c>
      <c r="G11" s="163">
        <v>392981</v>
      </c>
      <c r="H11" s="163">
        <v>405259</v>
      </c>
      <c r="I11" s="163">
        <v>395283</v>
      </c>
      <c r="J11" s="165">
        <f>IFERROR(I11/H11-1,"-")</f>
        <v>-2.4616356453527222E-2</v>
      </c>
      <c r="K11" s="164">
        <f t="shared" si="2"/>
        <v>2.2666238920423742E-2</v>
      </c>
      <c r="L11" s="162">
        <f t="shared" si="3"/>
        <v>-9976</v>
      </c>
      <c r="M11" s="163">
        <f t="shared" si="4"/>
        <v>8761</v>
      </c>
      <c r="N11" s="164">
        <f t="shared" si="0"/>
        <v>7.2964757779996531E-2</v>
      </c>
      <c r="Q11" s="162" t="s">
        <v>103</v>
      </c>
      <c r="R11" s="163">
        <v>86653</v>
      </c>
      <c r="S11" s="163">
        <v>111266</v>
      </c>
      <c r="T11" s="163">
        <v>55545</v>
      </c>
      <c r="U11" s="163">
        <v>83132</v>
      </c>
      <c r="V11" s="163">
        <v>73587</v>
      </c>
      <c r="W11" s="163">
        <v>59707</v>
      </c>
      <c r="X11" s="165">
        <f>IFERROR(W11/V11-1,"-")</f>
        <v>-0.1886202726024977</v>
      </c>
      <c r="Y11" s="164">
        <f t="shared" si="5"/>
        <v>-0.46338504125249402</v>
      </c>
      <c r="Z11" s="162">
        <f t="shared" si="6"/>
        <v>-13880</v>
      </c>
      <c r="AA11" s="163">
        <f t="shared" si="7"/>
        <v>-51559</v>
      </c>
      <c r="AB11" s="164">
        <f t="shared" si="1"/>
        <v>3.059633307250071E-2</v>
      </c>
    </row>
    <row r="12" spans="1:28" x14ac:dyDescent="0.25">
      <c r="A12" s="161" t="s">
        <v>100</v>
      </c>
      <c r="B12" s="162" t="s">
        <v>100</v>
      </c>
      <c r="C12" s="163">
        <v>597040</v>
      </c>
      <c r="D12" s="163">
        <v>616196</v>
      </c>
      <c r="E12" s="163">
        <v>255132</v>
      </c>
      <c r="F12" s="163">
        <v>569400</v>
      </c>
      <c r="G12" s="163">
        <v>569400</v>
      </c>
      <c r="H12" s="163">
        <v>597386</v>
      </c>
      <c r="I12" s="163">
        <v>610101</v>
      </c>
      <c r="J12" s="165">
        <f>IFERROR(I12/H12-1,"-")</f>
        <v>2.1284395683862645E-2</v>
      </c>
      <c r="K12" s="164">
        <f t="shared" si="2"/>
        <v>-9.8913332770741436E-3</v>
      </c>
      <c r="L12" s="162">
        <f t="shared" si="3"/>
        <v>12715</v>
      </c>
      <c r="M12" s="163">
        <f t="shared" si="4"/>
        <v>-6095</v>
      </c>
      <c r="N12" s="164">
        <f t="shared" si="0"/>
        <v>0.1126177237228357</v>
      </c>
      <c r="Q12" s="162" t="s">
        <v>100</v>
      </c>
      <c r="R12" s="163">
        <v>100262</v>
      </c>
      <c r="S12" s="163">
        <v>110683</v>
      </c>
      <c r="T12" s="163">
        <v>43811</v>
      </c>
      <c r="U12" s="163">
        <v>119962</v>
      </c>
      <c r="V12" s="163">
        <v>105857</v>
      </c>
      <c r="W12" s="163">
        <v>100784</v>
      </c>
      <c r="X12" s="165">
        <f>IFERROR(W12/V12-1,"-")</f>
        <v>-4.7923141596682317E-2</v>
      </c>
      <c r="Y12" s="164">
        <f t="shared" si="5"/>
        <v>-8.9435595348879238E-2</v>
      </c>
      <c r="Z12" s="162">
        <f t="shared" si="6"/>
        <v>-5073</v>
      </c>
      <c r="AA12" s="163">
        <f t="shared" si="7"/>
        <v>-9899</v>
      </c>
      <c r="AB12" s="164">
        <f t="shared" si="1"/>
        <v>5.1645884609491544E-2</v>
      </c>
    </row>
    <row r="13" spans="1:28" x14ac:dyDescent="0.25">
      <c r="A13" s="1"/>
      <c r="B13" s="157" t="s">
        <v>107</v>
      </c>
      <c r="C13" s="158">
        <v>3883245</v>
      </c>
      <c r="D13" s="158">
        <v>3816017</v>
      </c>
      <c r="E13" s="158">
        <v>1252842</v>
      </c>
      <c r="F13" s="158">
        <v>3653943</v>
      </c>
      <c r="G13" s="158">
        <v>3653943</v>
      </c>
      <c r="H13" s="158">
        <v>4100427</v>
      </c>
      <c r="I13" s="158">
        <v>4412067</v>
      </c>
      <c r="J13" s="160">
        <f>IFERROR(I13/H13-1,"-")</f>
        <v>7.6001840783898933E-2</v>
      </c>
      <c r="K13" s="159">
        <f t="shared" si="2"/>
        <v>0.15619689325283415</v>
      </c>
      <c r="L13" s="157">
        <f t="shared" si="3"/>
        <v>311640</v>
      </c>
      <c r="M13" s="158">
        <f t="shared" si="4"/>
        <v>596050</v>
      </c>
      <c r="N13" s="159">
        <f t="shared" si="0"/>
        <v>0.81441751849716781</v>
      </c>
      <c r="Q13" s="157" t="s">
        <v>107</v>
      </c>
      <c r="R13" s="158">
        <v>1552162</v>
      </c>
      <c r="S13" s="158">
        <v>1568976</v>
      </c>
      <c r="T13" s="158">
        <v>475380</v>
      </c>
      <c r="U13" s="158">
        <v>1541693</v>
      </c>
      <c r="V13" s="158">
        <v>1709990</v>
      </c>
      <c r="W13" s="158">
        <v>1790952</v>
      </c>
      <c r="X13" s="160">
        <f>IFERROR(W13/V13-1,"-")</f>
        <v>4.7346475710384306E-2</v>
      </c>
      <c r="Y13" s="159">
        <f t="shared" si="5"/>
        <v>0.14147826352984372</v>
      </c>
      <c r="Z13" s="157">
        <f t="shared" si="6"/>
        <v>80962</v>
      </c>
      <c r="AA13" s="158">
        <f t="shared" si="7"/>
        <v>221976</v>
      </c>
      <c r="AB13" s="159">
        <f t="shared" si="1"/>
        <v>0.91775778231800775</v>
      </c>
    </row>
    <row r="14" spans="1:28" s="56" customFormat="1" x14ac:dyDescent="0.25">
      <c r="B14" s="162" t="s">
        <v>110</v>
      </c>
      <c r="C14" s="163">
        <v>1734168</v>
      </c>
      <c r="D14" s="163">
        <v>1770999</v>
      </c>
      <c r="E14" s="163">
        <v>488986</v>
      </c>
      <c r="F14" s="163">
        <v>1722651</v>
      </c>
      <c r="G14" s="163">
        <v>1722651</v>
      </c>
      <c r="H14" s="163">
        <v>1952814</v>
      </c>
      <c r="I14" s="163">
        <v>2103110</v>
      </c>
      <c r="J14" s="165">
        <f t="shared" ref="J14:J21" si="8">IFERROR(I14/H14-1,"-")</f>
        <v>7.6963807100932202E-2</v>
      </c>
      <c r="K14" s="164">
        <f t="shared" si="2"/>
        <v>0.18752749154573212</v>
      </c>
      <c r="L14" s="162">
        <f t="shared" si="3"/>
        <v>150296</v>
      </c>
      <c r="M14" s="163">
        <f t="shared" si="4"/>
        <v>332111</v>
      </c>
      <c r="N14" s="164">
        <f t="shared" si="0"/>
        <v>0.38821024869445059</v>
      </c>
      <c r="Q14" s="162" t="s">
        <v>110</v>
      </c>
      <c r="R14" s="163">
        <v>750760</v>
      </c>
      <c r="S14" s="163">
        <v>778392</v>
      </c>
      <c r="T14" s="163">
        <v>207753</v>
      </c>
      <c r="U14" s="163">
        <v>787510</v>
      </c>
      <c r="V14" s="163">
        <v>895790</v>
      </c>
      <c r="W14" s="163">
        <v>944279</v>
      </c>
      <c r="X14" s="165">
        <f t="shared" ref="X14:X21" si="9">IFERROR(W14/V14-1,"-")</f>
        <v>5.4129874189263072E-2</v>
      </c>
      <c r="Y14" s="164">
        <f t="shared" si="5"/>
        <v>0.21311498576552679</v>
      </c>
      <c r="Z14" s="162">
        <f t="shared" si="6"/>
        <v>48489</v>
      </c>
      <c r="AA14" s="163">
        <f t="shared" si="7"/>
        <v>165887</v>
      </c>
      <c r="AB14" s="164">
        <f t="shared" si="1"/>
        <v>0.48388756422811224</v>
      </c>
    </row>
    <row r="15" spans="1:28" s="56" customFormat="1" x14ac:dyDescent="0.25">
      <c r="B15" s="162" t="s">
        <v>113</v>
      </c>
      <c r="C15" s="163">
        <v>598119</v>
      </c>
      <c r="D15" s="163">
        <v>508092</v>
      </c>
      <c r="E15" s="163">
        <v>161656</v>
      </c>
      <c r="F15" s="163">
        <v>369343</v>
      </c>
      <c r="G15" s="163">
        <v>369343</v>
      </c>
      <c r="H15" s="163">
        <v>420084</v>
      </c>
      <c r="I15" s="163">
        <v>441010</v>
      </c>
      <c r="J15" s="165">
        <f t="shared" si="8"/>
        <v>4.9813846754458657E-2</v>
      </c>
      <c r="K15" s="164">
        <f t="shared" si="2"/>
        <v>-0.13202727065177178</v>
      </c>
      <c r="L15" s="162">
        <f t="shared" si="3"/>
        <v>20926</v>
      </c>
      <c r="M15" s="163">
        <f t="shared" si="4"/>
        <v>-67082</v>
      </c>
      <c r="N15" s="164">
        <f t="shared" si="0"/>
        <v>8.1405443261046567E-2</v>
      </c>
      <c r="Q15" s="162" t="s">
        <v>113</v>
      </c>
      <c r="R15" s="163">
        <v>231314</v>
      </c>
      <c r="S15" s="163">
        <v>211456</v>
      </c>
      <c r="T15" s="163">
        <v>59666</v>
      </c>
      <c r="U15" s="163">
        <v>167550</v>
      </c>
      <c r="V15" s="163">
        <v>182276</v>
      </c>
      <c r="W15" s="163">
        <v>183716</v>
      </c>
      <c r="X15" s="165">
        <f t="shared" si="9"/>
        <v>7.900107529241307E-3</v>
      </c>
      <c r="Y15" s="164">
        <f t="shared" si="5"/>
        <v>-0.13118568401937047</v>
      </c>
      <c r="Z15" s="162">
        <f t="shared" si="6"/>
        <v>1440</v>
      </c>
      <c r="AA15" s="163">
        <f t="shared" si="7"/>
        <v>-27740</v>
      </c>
      <c r="AB15" s="164">
        <f t="shared" si="1"/>
        <v>9.4143667019738725E-2</v>
      </c>
    </row>
    <row r="16" spans="1:28" x14ac:dyDescent="0.25">
      <c r="A16" s="1"/>
      <c r="B16" s="162" t="s">
        <v>116</v>
      </c>
      <c r="C16" s="163">
        <v>168328</v>
      </c>
      <c r="D16" s="163">
        <v>169640</v>
      </c>
      <c r="E16" s="163">
        <v>61543</v>
      </c>
      <c r="F16" s="163">
        <v>189595</v>
      </c>
      <c r="G16" s="163">
        <v>189595</v>
      </c>
      <c r="H16" s="163">
        <v>216757</v>
      </c>
      <c r="I16" s="163">
        <v>235699</v>
      </c>
      <c r="J16" s="165">
        <f t="shared" si="8"/>
        <v>8.7388181235208195E-2</v>
      </c>
      <c r="K16" s="164">
        <f t="shared" si="2"/>
        <v>0.38940697948597025</v>
      </c>
      <c r="L16" s="162">
        <f t="shared" si="3"/>
        <v>18942</v>
      </c>
      <c r="M16" s="163">
        <f t="shared" si="4"/>
        <v>66059</v>
      </c>
      <c r="N16" s="164">
        <f t="shared" si="0"/>
        <v>4.3507361672491363E-2</v>
      </c>
      <c r="Q16" s="162" t="s">
        <v>116</v>
      </c>
      <c r="R16" s="163">
        <v>51055</v>
      </c>
      <c r="S16" s="163">
        <v>54445</v>
      </c>
      <c r="T16" s="163">
        <v>21619</v>
      </c>
      <c r="U16" s="163">
        <v>63108</v>
      </c>
      <c r="V16" s="163">
        <v>67398</v>
      </c>
      <c r="W16" s="163">
        <v>61312</v>
      </c>
      <c r="X16" s="165">
        <f t="shared" si="9"/>
        <v>-9.0299415412920303E-2</v>
      </c>
      <c r="Y16" s="164">
        <f t="shared" si="5"/>
        <v>0.12612728441546506</v>
      </c>
      <c r="Z16" s="162">
        <f t="shared" si="6"/>
        <v>-6086</v>
      </c>
      <c r="AA16" s="163">
        <f t="shared" si="7"/>
        <v>6867</v>
      </c>
      <c r="AB16" s="164">
        <f t="shared" si="1"/>
        <v>3.1418801369038192E-2</v>
      </c>
    </row>
    <row r="17" spans="1:28" x14ac:dyDescent="0.25">
      <c r="A17" s="1"/>
      <c r="B17" s="162" t="s">
        <v>123</v>
      </c>
      <c r="C17" s="163">
        <v>156920</v>
      </c>
      <c r="D17" s="163">
        <v>146053</v>
      </c>
      <c r="E17" s="163">
        <v>44574</v>
      </c>
      <c r="F17" s="163">
        <v>179886</v>
      </c>
      <c r="G17" s="163">
        <v>179886</v>
      </c>
      <c r="H17" s="163">
        <v>173008</v>
      </c>
      <c r="I17" s="163">
        <v>180424</v>
      </c>
      <c r="J17" s="165">
        <f t="shared" si="8"/>
        <v>4.2865069823360802E-2</v>
      </c>
      <c r="K17" s="164">
        <f t="shared" si="2"/>
        <v>0.23533237934174589</v>
      </c>
      <c r="L17" s="162">
        <f t="shared" si="3"/>
        <v>7416</v>
      </c>
      <c r="M17" s="163">
        <f t="shared" si="4"/>
        <v>34371</v>
      </c>
      <c r="N17" s="164">
        <f t="shared" si="0"/>
        <v>3.3304223702254068E-2</v>
      </c>
      <c r="Q17" s="162" t="s">
        <v>123</v>
      </c>
      <c r="R17" s="163">
        <v>70460</v>
      </c>
      <c r="S17" s="163">
        <v>65584</v>
      </c>
      <c r="T17" s="163">
        <v>19029</v>
      </c>
      <c r="U17" s="163">
        <v>82485</v>
      </c>
      <c r="V17" s="163">
        <v>75657</v>
      </c>
      <c r="W17" s="163">
        <v>74278</v>
      </c>
      <c r="X17" s="165">
        <f t="shared" si="9"/>
        <v>-1.8226998162760855E-2</v>
      </c>
      <c r="Y17" s="164">
        <f t="shared" si="5"/>
        <v>0.13256282020004884</v>
      </c>
      <c r="Z17" s="162">
        <f t="shared" si="6"/>
        <v>-1379</v>
      </c>
      <c r="AA17" s="163">
        <f t="shared" si="7"/>
        <v>8694</v>
      </c>
      <c r="AB17" s="164">
        <f t="shared" si="1"/>
        <v>3.8063115345926067E-2</v>
      </c>
    </row>
    <row r="18" spans="1:28" x14ac:dyDescent="0.25">
      <c r="A18" s="1"/>
      <c r="B18" s="162" t="s">
        <v>119</v>
      </c>
      <c r="C18" s="163">
        <v>138144</v>
      </c>
      <c r="D18" s="163">
        <v>133661</v>
      </c>
      <c r="E18" s="163">
        <v>63364</v>
      </c>
      <c r="F18" s="163">
        <v>146627</v>
      </c>
      <c r="G18" s="163">
        <v>146627</v>
      </c>
      <c r="H18" s="163">
        <v>149379</v>
      </c>
      <c r="I18" s="163">
        <v>158085</v>
      </c>
      <c r="J18" s="165">
        <f t="shared" si="8"/>
        <v>5.8281284517904153E-2</v>
      </c>
      <c r="K18" s="164">
        <f t="shared" si="2"/>
        <v>0.1827309387181002</v>
      </c>
      <c r="L18" s="162">
        <f t="shared" si="3"/>
        <v>8706</v>
      </c>
      <c r="M18" s="163">
        <f t="shared" si="4"/>
        <v>24424</v>
      </c>
      <c r="N18" s="164">
        <f t="shared" si="0"/>
        <v>2.9180697711894396E-2</v>
      </c>
      <c r="Q18" s="162" t="s">
        <v>119</v>
      </c>
      <c r="R18" s="163">
        <v>72220</v>
      </c>
      <c r="S18" s="163">
        <v>70452</v>
      </c>
      <c r="T18" s="163">
        <v>31110</v>
      </c>
      <c r="U18" s="163">
        <v>83889</v>
      </c>
      <c r="V18" s="163">
        <v>79021</v>
      </c>
      <c r="W18" s="163">
        <v>81887</v>
      </c>
      <c r="X18" s="165">
        <f t="shared" si="9"/>
        <v>3.6268839928626617E-2</v>
      </c>
      <c r="Y18" s="164">
        <f t="shared" si="5"/>
        <v>0.1623090898767956</v>
      </c>
      <c r="Z18" s="162">
        <f t="shared" si="6"/>
        <v>2866</v>
      </c>
      <c r="AA18" s="163">
        <f t="shared" si="7"/>
        <v>11435</v>
      </c>
      <c r="AB18" s="164">
        <f t="shared" si="1"/>
        <v>4.1962281245211876E-2</v>
      </c>
    </row>
    <row r="19" spans="1:28" x14ac:dyDescent="0.25">
      <c r="A19" s="1"/>
      <c r="B19" s="162" t="s">
        <v>128</v>
      </c>
      <c r="C19" s="163">
        <v>62854</v>
      </c>
      <c r="D19" s="163">
        <v>70012</v>
      </c>
      <c r="E19" s="163">
        <v>35732</v>
      </c>
      <c r="F19" s="163">
        <v>53846</v>
      </c>
      <c r="G19" s="163">
        <v>53846</v>
      </c>
      <c r="H19" s="163">
        <v>62423</v>
      </c>
      <c r="I19" s="163">
        <v>59079</v>
      </c>
      <c r="J19" s="165">
        <f t="shared" si="8"/>
        <v>-5.3569998237829042E-2</v>
      </c>
      <c r="K19" s="164">
        <f t="shared" si="2"/>
        <v>-0.15615894418099752</v>
      </c>
      <c r="L19" s="162">
        <f t="shared" si="3"/>
        <v>-3344</v>
      </c>
      <c r="M19" s="163">
        <f t="shared" si="4"/>
        <v>-10933</v>
      </c>
      <c r="N19" s="164">
        <f t="shared" si="0"/>
        <v>1.0905313218338292E-2</v>
      </c>
      <c r="Q19" s="162" t="s">
        <v>128</v>
      </c>
      <c r="R19" s="163">
        <v>25415</v>
      </c>
      <c r="S19" s="163">
        <v>29693</v>
      </c>
      <c r="T19" s="163">
        <v>14181</v>
      </c>
      <c r="U19" s="163">
        <v>20513</v>
      </c>
      <c r="V19" s="163">
        <v>22690</v>
      </c>
      <c r="W19" s="163">
        <v>22592</v>
      </c>
      <c r="X19" s="165">
        <f t="shared" si="9"/>
        <v>-4.319083296606463E-3</v>
      </c>
      <c r="Y19" s="164">
        <f t="shared" si="5"/>
        <v>-0.2391472737682282</v>
      </c>
      <c r="Z19" s="162">
        <f t="shared" si="6"/>
        <v>-98</v>
      </c>
      <c r="AA19" s="163">
        <f t="shared" si="7"/>
        <v>-7101</v>
      </c>
      <c r="AB19" s="164">
        <f t="shared" si="1"/>
        <v>1.1577073990887768E-2</v>
      </c>
    </row>
    <row r="20" spans="1:28" x14ac:dyDescent="0.25">
      <c r="A20" s="161" t="s">
        <v>144</v>
      </c>
      <c r="B20" s="162" t="s">
        <v>131</v>
      </c>
      <c r="C20" s="163">
        <v>104779</v>
      </c>
      <c r="D20" s="163">
        <v>90242</v>
      </c>
      <c r="E20" s="163">
        <v>52569</v>
      </c>
      <c r="F20" s="163">
        <v>41647</v>
      </c>
      <c r="G20" s="163">
        <v>41647</v>
      </c>
      <c r="H20" s="163">
        <v>58019</v>
      </c>
      <c r="I20" s="163">
        <v>60115</v>
      </c>
      <c r="J20" s="165">
        <f t="shared" si="8"/>
        <v>3.6126096623519954E-2</v>
      </c>
      <c r="K20" s="164">
        <f t="shared" si="2"/>
        <v>-0.3338467675805058</v>
      </c>
      <c r="L20" s="162">
        <f t="shared" si="3"/>
        <v>2096</v>
      </c>
      <c r="M20" s="163">
        <f t="shared" si="4"/>
        <v>-30127</v>
      </c>
      <c r="N20" s="164">
        <f t="shared" si="0"/>
        <v>1.1096547066138669E-2</v>
      </c>
      <c r="Q20" s="162" t="s">
        <v>131</v>
      </c>
      <c r="R20" s="163">
        <v>32121</v>
      </c>
      <c r="S20" s="163">
        <v>29637</v>
      </c>
      <c r="T20" s="163">
        <v>16238</v>
      </c>
      <c r="U20" s="163">
        <v>13666</v>
      </c>
      <c r="V20" s="163">
        <v>20682</v>
      </c>
      <c r="W20" s="163">
        <v>20332</v>
      </c>
      <c r="X20" s="165">
        <f t="shared" si="9"/>
        <v>-1.6922928150082228E-2</v>
      </c>
      <c r="Y20" s="164">
        <f t="shared" si="5"/>
        <v>-0.31396565104430274</v>
      </c>
      <c r="Z20" s="162">
        <f t="shared" si="6"/>
        <v>-350</v>
      </c>
      <c r="AA20" s="163">
        <f t="shared" si="7"/>
        <v>-9305</v>
      </c>
      <c r="AB20" s="164">
        <f t="shared" si="1"/>
        <v>1.0418956638753989E-2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919933</v>
      </c>
      <c r="D21" s="169">
        <f t="shared" si="10"/>
        <v>927318</v>
      </c>
      <c r="E21" s="169">
        <f t="shared" si="10"/>
        <v>344418</v>
      </c>
      <c r="F21" s="169">
        <f t="shared" ref="F21" si="11">F13-SUM(F14:F20)</f>
        <v>950348</v>
      </c>
      <c r="G21" s="169">
        <f t="shared" si="10"/>
        <v>950348</v>
      </c>
      <c r="H21" s="169">
        <f t="shared" si="10"/>
        <v>1067943</v>
      </c>
      <c r="I21" s="169">
        <f t="shared" si="10"/>
        <v>1174545</v>
      </c>
      <c r="J21" s="171">
        <f t="shared" si="8"/>
        <v>9.9819934209971928E-2</v>
      </c>
      <c r="K21" s="170">
        <f t="shared" si="2"/>
        <v>0.26660433637651804</v>
      </c>
      <c r="L21" s="168">
        <f>I21-H21</f>
        <v>106602</v>
      </c>
      <c r="M21" s="169">
        <f t="shared" si="4"/>
        <v>247227</v>
      </c>
      <c r="N21" s="170">
        <f t="shared" si="0"/>
        <v>0.21680768317055382</v>
      </c>
      <c r="Q21" s="168" t="s">
        <v>145</v>
      </c>
      <c r="R21" s="169">
        <f t="shared" ref="R21:W21" si="12">R13-SUM(R14:R20)</f>
        <v>318817</v>
      </c>
      <c r="S21" s="169">
        <f t="shared" si="12"/>
        <v>329317</v>
      </c>
      <c r="T21" s="169">
        <f t="shared" si="12"/>
        <v>105784</v>
      </c>
      <c r="U21" s="169">
        <f t="shared" si="12"/>
        <v>322972</v>
      </c>
      <c r="V21" s="169">
        <f t="shared" si="12"/>
        <v>366476</v>
      </c>
      <c r="W21" s="169">
        <f t="shared" si="12"/>
        <v>402556</v>
      </c>
      <c r="X21" s="171">
        <f t="shared" si="9"/>
        <v>9.8451194621202998E-2</v>
      </c>
      <c r="Y21" s="170">
        <f t="shared" si="5"/>
        <v>0.22239665732409808</v>
      </c>
      <c r="Z21" s="168">
        <f>W21-V21</f>
        <v>36080</v>
      </c>
      <c r="AA21" s="169">
        <f t="shared" si="7"/>
        <v>73239</v>
      </c>
      <c r="AB21" s="170">
        <f t="shared" si="1"/>
        <v>0.2062863224803389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1739077</v>
      </c>
      <c r="D23" s="176">
        <v>1790925</v>
      </c>
      <c r="E23" s="176">
        <v>574736</v>
      </c>
      <c r="F23" s="176">
        <v>1744787</v>
      </c>
      <c r="G23" s="176">
        <v>1744787</v>
      </c>
      <c r="H23" s="176">
        <v>1889434</v>
      </c>
      <c r="I23" s="176">
        <v>1951443</v>
      </c>
      <c r="J23" s="177">
        <f>IFERROR(I23/H23-1,"-")</f>
        <v>3.2818822991435459E-2</v>
      </c>
      <c r="K23" s="177">
        <f>IFERROR(I23/D23-1,"-")</f>
        <v>8.9628543908873981E-2</v>
      </c>
      <c r="L23" s="176">
        <f>I23-H23</f>
        <v>62009</v>
      </c>
      <c r="M23" s="176">
        <f>I23-D23</f>
        <v>160518</v>
      </c>
      <c r="N23" s="177">
        <f t="shared" ref="N23:N35" si="13">I23/I$9</f>
        <v>0.36021424097790639</v>
      </c>
    </row>
    <row r="24" spans="1:28" x14ac:dyDescent="0.25">
      <c r="A24" s="1" t="s">
        <v>96</v>
      </c>
      <c r="B24" s="157" t="s">
        <v>97</v>
      </c>
      <c r="C24" s="158">
        <v>186915</v>
      </c>
      <c r="D24" s="158">
        <v>221949</v>
      </c>
      <c r="E24" s="158">
        <v>99356</v>
      </c>
      <c r="F24" s="158">
        <v>203094</v>
      </c>
      <c r="G24" s="158">
        <v>203094</v>
      </c>
      <c r="H24" s="158">
        <v>179444</v>
      </c>
      <c r="I24" s="158">
        <v>160491</v>
      </c>
      <c r="J24" s="160">
        <f>IFERROR(I24/H24-1,"-")</f>
        <v>-0.1056206950357772</v>
      </c>
      <c r="K24" s="159">
        <f t="shared" ref="K24:K35" si="14">IFERROR(I24/D24-1,"-")</f>
        <v>-0.2769014503331847</v>
      </c>
      <c r="L24" s="157">
        <f t="shared" ref="L24:L34" si="15">I24-H24</f>
        <v>-18953</v>
      </c>
      <c r="M24" s="158">
        <f t="shared" ref="M24:M35" si="16">I24-D24</f>
        <v>-61458</v>
      </c>
      <c r="N24" s="159">
        <f t="shared" si="13"/>
        <v>2.9624818018658589E-2</v>
      </c>
    </row>
    <row r="25" spans="1:28" x14ac:dyDescent="0.25">
      <c r="A25" s="161" t="s">
        <v>103</v>
      </c>
      <c r="B25" s="162" t="s">
        <v>103</v>
      </c>
      <c r="C25" s="163">
        <v>86653</v>
      </c>
      <c r="D25" s="163">
        <v>111266</v>
      </c>
      <c r="E25" s="163">
        <v>55545</v>
      </c>
      <c r="F25" s="163">
        <v>83132</v>
      </c>
      <c r="G25" s="163">
        <v>83132</v>
      </c>
      <c r="H25" s="163">
        <v>73587</v>
      </c>
      <c r="I25" s="163">
        <v>59707</v>
      </c>
      <c r="J25" s="165">
        <f>IFERROR(I25/H25-1,"-")</f>
        <v>-0.1886202726024977</v>
      </c>
      <c r="K25" s="164">
        <f t="shared" si="14"/>
        <v>-0.46338504125249402</v>
      </c>
      <c r="L25" s="162">
        <f t="shared" si="15"/>
        <v>-13880</v>
      </c>
      <c r="M25" s="163">
        <f t="shared" si="16"/>
        <v>-51559</v>
      </c>
      <c r="N25" s="164">
        <f t="shared" si="13"/>
        <v>1.1021234894418058E-2</v>
      </c>
    </row>
    <row r="26" spans="1:28" x14ac:dyDescent="0.25">
      <c r="A26" s="161" t="s">
        <v>100</v>
      </c>
      <c r="B26" s="162" t="s">
        <v>100</v>
      </c>
      <c r="C26" s="163">
        <v>100262</v>
      </c>
      <c r="D26" s="163">
        <v>110683</v>
      </c>
      <c r="E26" s="163">
        <v>43811</v>
      </c>
      <c r="F26" s="163">
        <v>119962</v>
      </c>
      <c r="G26" s="163">
        <v>119962</v>
      </c>
      <c r="H26" s="163">
        <v>105857</v>
      </c>
      <c r="I26" s="163">
        <v>100784</v>
      </c>
      <c r="J26" s="165">
        <f>IFERROR(I26/H26-1,"-")</f>
        <v>-4.7923141596682317E-2</v>
      </c>
      <c r="K26" s="164">
        <f t="shared" si="14"/>
        <v>-8.9435595348879238E-2</v>
      </c>
      <c r="L26" s="162">
        <f t="shared" si="15"/>
        <v>-5073</v>
      </c>
      <c r="M26" s="163">
        <f t="shared" si="16"/>
        <v>-9899</v>
      </c>
      <c r="N26" s="164">
        <f t="shared" si="13"/>
        <v>1.8603583124240534E-2</v>
      </c>
    </row>
    <row r="27" spans="1:28" x14ac:dyDescent="0.25">
      <c r="A27" s="1"/>
      <c r="B27" s="157" t="s">
        <v>107</v>
      </c>
      <c r="C27" s="158">
        <v>1552162</v>
      </c>
      <c r="D27" s="158">
        <v>1568976</v>
      </c>
      <c r="E27" s="158">
        <v>475380</v>
      </c>
      <c r="F27" s="158">
        <v>1541693</v>
      </c>
      <c r="G27" s="158">
        <v>1541693</v>
      </c>
      <c r="H27" s="158">
        <v>1709990</v>
      </c>
      <c r="I27" s="158">
        <v>1790952</v>
      </c>
      <c r="J27" s="160">
        <f>IFERROR(I27/H27-1,"-")</f>
        <v>4.7346475710384306E-2</v>
      </c>
      <c r="K27" s="159">
        <f t="shared" si="14"/>
        <v>0.14147826352984372</v>
      </c>
      <c r="L27" s="157">
        <f t="shared" si="15"/>
        <v>80962</v>
      </c>
      <c r="M27" s="158">
        <f t="shared" si="16"/>
        <v>221976</v>
      </c>
      <c r="N27" s="159">
        <f t="shared" si="13"/>
        <v>0.33058942295924781</v>
      </c>
    </row>
    <row r="28" spans="1:28" s="56" customFormat="1" x14ac:dyDescent="0.25">
      <c r="B28" s="162" t="s">
        <v>110</v>
      </c>
      <c r="C28" s="163">
        <v>750760</v>
      </c>
      <c r="D28" s="163">
        <v>778392</v>
      </c>
      <c r="E28" s="163">
        <v>207753</v>
      </c>
      <c r="F28" s="163">
        <v>787510</v>
      </c>
      <c r="G28" s="163">
        <v>787510</v>
      </c>
      <c r="H28" s="163">
        <v>895790</v>
      </c>
      <c r="I28" s="163">
        <v>944279</v>
      </c>
      <c r="J28" s="165">
        <f t="shared" ref="J28:J35" si="17">IFERROR(I28/H28-1,"-")</f>
        <v>5.4129874189263072E-2</v>
      </c>
      <c r="K28" s="164">
        <f t="shared" si="14"/>
        <v>0.21311498576552679</v>
      </c>
      <c r="L28" s="162">
        <f t="shared" si="15"/>
        <v>48489</v>
      </c>
      <c r="M28" s="163">
        <f t="shared" si="16"/>
        <v>165887</v>
      </c>
      <c r="N28" s="164">
        <f t="shared" si="13"/>
        <v>0.17430319166707739</v>
      </c>
    </row>
    <row r="29" spans="1:28" s="56" customFormat="1" x14ac:dyDescent="0.25">
      <c r="B29" s="162" t="s">
        <v>113</v>
      </c>
      <c r="C29" s="163">
        <v>231314</v>
      </c>
      <c r="D29" s="163">
        <v>211456</v>
      </c>
      <c r="E29" s="163">
        <v>59666</v>
      </c>
      <c r="F29" s="163">
        <v>167550</v>
      </c>
      <c r="G29" s="163">
        <v>167550</v>
      </c>
      <c r="H29" s="163">
        <v>182276</v>
      </c>
      <c r="I29" s="163">
        <v>183716</v>
      </c>
      <c r="J29" s="165">
        <f t="shared" si="17"/>
        <v>7.900107529241307E-3</v>
      </c>
      <c r="K29" s="164">
        <f t="shared" si="14"/>
        <v>-0.13118568401937047</v>
      </c>
      <c r="L29" s="162">
        <f t="shared" si="15"/>
        <v>1440</v>
      </c>
      <c r="M29" s="163">
        <f t="shared" si="16"/>
        <v>-27740</v>
      </c>
      <c r="N29" s="164">
        <f t="shared" si="13"/>
        <v>3.3911889558391944E-2</v>
      </c>
    </row>
    <row r="30" spans="1:28" x14ac:dyDescent="0.25">
      <c r="A30" s="1"/>
      <c r="B30" s="162" t="s">
        <v>116</v>
      </c>
      <c r="C30" s="163">
        <v>51055</v>
      </c>
      <c r="D30" s="163">
        <v>54445</v>
      </c>
      <c r="E30" s="163">
        <v>21619</v>
      </c>
      <c r="F30" s="163">
        <v>63108</v>
      </c>
      <c r="G30" s="163">
        <v>63108</v>
      </c>
      <c r="H30" s="163">
        <v>67398</v>
      </c>
      <c r="I30" s="163">
        <v>61312</v>
      </c>
      <c r="J30" s="165">
        <f t="shared" si="17"/>
        <v>-9.0299415412920303E-2</v>
      </c>
      <c r="K30" s="164">
        <f t="shared" si="14"/>
        <v>0.12612728441546506</v>
      </c>
      <c r="L30" s="162">
        <f t="shared" si="15"/>
        <v>-6086</v>
      </c>
      <c r="M30" s="163">
        <f t="shared" si="16"/>
        <v>6867</v>
      </c>
      <c r="N30" s="164">
        <f t="shared" si="13"/>
        <v>1.13174996875837E-2</v>
      </c>
    </row>
    <row r="31" spans="1:28" x14ac:dyDescent="0.25">
      <c r="A31" s="1"/>
      <c r="B31" s="162" t="s">
        <v>123</v>
      </c>
      <c r="C31" s="163">
        <v>70460</v>
      </c>
      <c r="D31" s="163">
        <v>65584</v>
      </c>
      <c r="E31" s="163">
        <v>19029</v>
      </c>
      <c r="F31" s="163">
        <v>82485</v>
      </c>
      <c r="G31" s="163">
        <v>82485</v>
      </c>
      <c r="H31" s="163">
        <v>75657</v>
      </c>
      <c r="I31" s="163">
        <v>74278</v>
      </c>
      <c r="J31" s="165">
        <f t="shared" si="17"/>
        <v>-1.8226998162760855E-2</v>
      </c>
      <c r="K31" s="164">
        <f t="shared" si="14"/>
        <v>0.13256282020004884</v>
      </c>
      <c r="L31" s="162">
        <f t="shared" si="15"/>
        <v>-1379</v>
      </c>
      <c r="M31" s="163">
        <f t="shared" si="16"/>
        <v>8694</v>
      </c>
      <c r="N31" s="164">
        <f t="shared" si="13"/>
        <v>1.3710876203587258E-2</v>
      </c>
    </row>
    <row r="32" spans="1:28" x14ac:dyDescent="0.25">
      <c r="A32" s="1"/>
      <c r="B32" s="162" t="s">
        <v>119</v>
      </c>
      <c r="C32" s="163">
        <v>72220</v>
      </c>
      <c r="D32" s="163">
        <v>70452</v>
      </c>
      <c r="E32" s="163">
        <v>31110</v>
      </c>
      <c r="F32" s="163">
        <v>83889</v>
      </c>
      <c r="G32" s="163">
        <v>83889</v>
      </c>
      <c r="H32" s="163">
        <v>79021</v>
      </c>
      <c r="I32" s="163">
        <v>81887</v>
      </c>
      <c r="J32" s="165">
        <f t="shared" si="17"/>
        <v>3.6268839928626617E-2</v>
      </c>
      <c r="K32" s="164">
        <f t="shared" si="14"/>
        <v>0.1623090898767956</v>
      </c>
      <c r="L32" s="162">
        <f t="shared" si="15"/>
        <v>2866</v>
      </c>
      <c r="M32" s="163">
        <f t="shared" si="16"/>
        <v>11435</v>
      </c>
      <c r="N32" s="164">
        <f t="shared" si="13"/>
        <v>1.5115411288445433E-2</v>
      </c>
    </row>
    <row r="33" spans="1:14" x14ac:dyDescent="0.25">
      <c r="A33" s="1"/>
      <c r="B33" s="162" t="s">
        <v>128</v>
      </c>
      <c r="C33" s="163">
        <v>25415</v>
      </c>
      <c r="D33" s="163">
        <v>29693</v>
      </c>
      <c r="E33" s="163">
        <v>14181</v>
      </c>
      <c r="F33" s="163">
        <v>20513</v>
      </c>
      <c r="G33" s="163">
        <v>20513</v>
      </c>
      <c r="H33" s="163">
        <v>22690</v>
      </c>
      <c r="I33" s="163">
        <v>22592</v>
      </c>
      <c r="J33" s="165">
        <f t="shared" si="17"/>
        <v>-4.319083296606463E-3</v>
      </c>
      <c r="K33" s="164">
        <f t="shared" si="14"/>
        <v>-0.2391472737682282</v>
      </c>
      <c r="L33" s="162">
        <f t="shared" si="15"/>
        <v>-98</v>
      </c>
      <c r="M33" s="163">
        <f t="shared" si="16"/>
        <v>-7101</v>
      </c>
      <c r="N33" s="164">
        <f t="shared" si="13"/>
        <v>4.170226920372699E-3</v>
      </c>
    </row>
    <row r="34" spans="1:14" x14ac:dyDescent="0.25">
      <c r="A34" s="161" t="s">
        <v>144</v>
      </c>
      <c r="B34" s="162" t="s">
        <v>131</v>
      </c>
      <c r="C34" s="163">
        <v>32121</v>
      </c>
      <c r="D34" s="163">
        <v>29637</v>
      </c>
      <c r="E34" s="163">
        <v>16238</v>
      </c>
      <c r="F34" s="163">
        <v>13666</v>
      </c>
      <c r="G34" s="163">
        <v>13666</v>
      </c>
      <c r="H34" s="163">
        <v>20682</v>
      </c>
      <c r="I34" s="163">
        <v>20332</v>
      </c>
      <c r="J34" s="165">
        <f t="shared" si="17"/>
        <v>-1.6922928150082228E-2</v>
      </c>
      <c r="K34" s="164">
        <f t="shared" si="14"/>
        <v>-0.31396565104430274</v>
      </c>
      <c r="L34" s="162">
        <f t="shared" si="15"/>
        <v>-350</v>
      </c>
      <c r="M34" s="163">
        <f t="shared" si="16"/>
        <v>-9305</v>
      </c>
      <c r="N34" s="164">
        <f t="shared" si="13"/>
        <v>3.753056557410487E-3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318817</v>
      </c>
      <c r="D35" s="169">
        <f t="shared" si="18"/>
        <v>329317</v>
      </c>
      <c r="E35" s="169">
        <f t="shared" si="18"/>
        <v>105784</v>
      </c>
      <c r="F35" s="169">
        <f t="shared" ref="F35" si="19">F27-SUM(F28:F34)</f>
        <v>322972</v>
      </c>
      <c r="G35" s="169">
        <f t="shared" si="18"/>
        <v>322972</v>
      </c>
      <c r="H35" s="169">
        <f t="shared" si="18"/>
        <v>366476</v>
      </c>
      <c r="I35" s="169">
        <f t="shared" si="18"/>
        <v>402556</v>
      </c>
      <c r="J35" s="171">
        <f t="shared" si="17"/>
        <v>9.8451194621202998E-2</v>
      </c>
      <c r="K35" s="170">
        <f t="shared" si="14"/>
        <v>0.22239665732409808</v>
      </c>
      <c r="L35" s="168">
        <f>I35-H35</f>
        <v>36080</v>
      </c>
      <c r="M35" s="169">
        <f t="shared" si="16"/>
        <v>73239</v>
      </c>
      <c r="N35" s="170">
        <f t="shared" si="13"/>
        <v>7.4307271076378911E-2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1346332</v>
      </c>
      <c r="D37" s="176">
        <v>1318345</v>
      </c>
      <c r="E37" s="176">
        <v>405945</v>
      </c>
      <c r="F37" s="176">
        <v>1225539</v>
      </c>
      <c r="G37" s="176">
        <v>1225539</v>
      </c>
      <c r="H37" s="176">
        <v>1319858</v>
      </c>
      <c r="I37" s="176">
        <v>1391730</v>
      </c>
      <c r="J37" s="177">
        <f>IFERROR(I37/H37-1,"-")</f>
        <v>5.4454342815666523E-2</v>
      </c>
      <c r="K37" s="177">
        <f>IFERROR(I37/D37-1,"-")</f>
        <v>5.5664488430570147E-2</v>
      </c>
      <c r="L37" s="176">
        <f>I37-H37</f>
        <v>71872</v>
      </c>
      <c r="M37" s="176">
        <f>I37-D37</f>
        <v>73385</v>
      </c>
      <c r="N37" s="177">
        <f t="shared" ref="N37:N49" si="20">I37/I$9</f>
        <v>0.25689757046256623</v>
      </c>
    </row>
    <row r="38" spans="1:14" x14ac:dyDescent="0.25">
      <c r="A38" s="1" t="s">
        <v>96</v>
      </c>
      <c r="B38" s="157" t="s">
        <v>97</v>
      </c>
      <c r="C38" s="158">
        <v>131183</v>
      </c>
      <c r="D38" s="158">
        <v>123295</v>
      </c>
      <c r="E38" s="158">
        <v>47744</v>
      </c>
      <c r="F38" s="158">
        <v>119167</v>
      </c>
      <c r="G38" s="158">
        <v>119167</v>
      </c>
      <c r="H38" s="158">
        <v>115994</v>
      </c>
      <c r="I38" s="158">
        <v>113040</v>
      </c>
      <c r="J38" s="160">
        <f>IFERROR(I38/H38-1,"-")</f>
        <v>-2.5466834491439161E-2</v>
      </c>
      <c r="K38" s="159">
        <f t="shared" ref="K38:K49" si="21">IFERROR(I38/D38-1,"-")</f>
        <v>-8.3174500182489175E-2</v>
      </c>
      <c r="L38" s="157">
        <f t="shared" ref="L38:L48" si="22">I38-H38</f>
        <v>-2954</v>
      </c>
      <c r="M38" s="158">
        <f t="shared" ref="M38:M49" si="23">I38-D38</f>
        <v>-10255</v>
      </c>
      <c r="N38" s="159">
        <f t="shared" si="20"/>
        <v>2.0865901694357734E-2</v>
      </c>
    </row>
    <row r="39" spans="1:14" x14ac:dyDescent="0.25">
      <c r="A39" s="161" t="s">
        <v>103</v>
      </c>
      <c r="B39" s="162" t="s">
        <v>103</v>
      </c>
      <c r="C39" s="163">
        <v>42161</v>
      </c>
      <c r="D39" s="163">
        <v>49330</v>
      </c>
      <c r="E39" s="163">
        <v>22468</v>
      </c>
      <c r="F39" s="163">
        <v>46674</v>
      </c>
      <c r="G39" s="163">
        <v>46674</v>
      </c>
      <c r="H39" s="163">
        <v>50252</v>
      </c>
      <c r="I39" s="163">
        <v>50793</v>
      </c>
      <c r="J39" s="165">
        <f>IFERROR(I39/H39-1,"-")</f>
        <v>1.076574066703806E-2</v>
      </c>
      <c r="K39" s="164">
        <f t="shared" si="21"/>
        <v>2.9657409284411074E-2</v>
      </c>
      <c r="L39" s="162">
        <f t="shared" si="22"/>
        <v>541</v>
      </c>
      <c r="M39" s="163">
        <f t="shared" si="23"/>
        <v>1463</v>
      </c>
      <c r="N39" s="164">
        <f t="shared" si="20"/>
        <v>9.3758116132476328E-3</v>
      </c>
    </row>
    <row r="40" spans="1:14" x14ac:dyDescent="0.25">
      <c r="A40" s="161" t="s">
        <v>100</v>
      </c>
      <c r="B40" s="162" t="s">
        <v>100</v>
      </c>
      <c r="C40" s="163">
        <v>89022</v>
      </c>
      <c r="D40" s="163">
        <v>73965</v>
      </c>
      <c r="E40" s="163">
        <v>25276</v>
      </c>
      <c r="F40" s="163">
        <v>72493</v>
      </c>
      <c r="G40" s="163">
        <v>72493</v>
      </c>
      <c r="H40" s="163">
        <v>65742</v>
      </c>
      <c r="I40" s="163">
        <v>62247</v>
      </c>
      <c r="J40" s="165">
        <f>IFERROR(I40/H40-1,"-")</f>
        <v>-5.3162361960390592E-2</v>
      </c>
      <c r="K40" s="164">
        <f t="shared" si="21"/>
        <v>-0.15842628270127768</v>
      </c>
      <c r="L40" s="162">
        <f t="shared" si="22"/>
        <v>-3495</v>
      </c>
      <c r="M40" s="163">
        <f t="shared" si="23"/>
        <v>-11718</v>
      </c>
      <c r="N40" s="164">
        <f t="shared" si="20"/>
        <v>1.1490090081110101E-2</v>
      </c>
    </row>
    <row r="41" spans="1:14" x14ac:dyDescent="0.25">
      <c r="A41" s="1"/>
      <c r="B41" s="157" t="s">
        <v>107</v>
      </c>
      <c r="C41" s="158">
        <v>1215149</v>
      </c>
      <c r="D41" s="158">
        <v>1195050</v>
      </c>
      <c r="E41" s="158">
        <v>358201</v>
      </c>
      <c r="F41" s="158">
        <v>1106372</v>
      </c>
      <c r="G41" s="158">
        <v>1106372</v>
      </c>
      <c r="H41" s="158">
        <v>1203864</v>
      </c>
      <c r="I41" s="158">
        <v>1278690</v>
      </c>
      <c r="J41" s="160">
        <f>IFERROR(I41/H41-1,"-")</f>
        <v>6.2154861346464418E-2</v>
      </c>
      <c r="K41" s="159">
        <f t="shared" si="21"/>
        <v>6.9988703401531405E-2</v>
      </c>
      <c r="L41" s="157">
        <f t="shared" si="22"/>
        <v>74826</v>
      </c>
      <c r="M41" s="158">
        <f t="shared" si="23"/>
        <v>83640</v>
      </c>
      <c r="N41" s="159">
        <f t="shared" si="20"/>
        <v>0.23603166876820852</v>
      </c>
    </row>
    <row r="42" spans="1:14" s="56" customFormat="1" x14ac:dyDescent="0.25">
      <c r="B42" s="162" t="s">
        <v>110</v>
      </c>
      <c r="C42" s="163">
        <v>640291</v>
      </c>
      <c r="D42" s="163">
        <v>670467</v>
      </c>
      <c r="E42" s="163">
        <v>161174</v>
      </c>
      <c r="F42" s="163">
        <v>582171</v>
      </c>
      <c r="G42" s="163">
        <v>582171</v>
      </c>
      <c r="H42" s="163">
        <v>645799</v>
      </c>
      <c r="I42" s="163">
        <v>696863</v>
      </c>
      <c r="J42" s="165">
        <f t="shared" ref="J42:J49" si="24">IFERROR(I42/H42-1,"-")</f>
        <v>7.9071042228309407E-2</v>
      </c>
      <c r="K42" s="164">
        <f t="shared" si="21"/>
        <v>3.9369573744867381E-2</v>
      </c>
      <c r="L42" s="162">
        <f t="shared" si="22"/>
        <v>51064</v>
      </c>
      <c r="M42" s="163">
        <f t="shared" si="23"/>
        <v>26396</v>
      </c>
      <c r="N42" s="164">
        <f t="shared" si="20"/>
        <v>0.12863300471014874</v>
      </c>
    </row>
    <row r="43" spans="1:14" s="56" customFormat="1" x14ac:dyDescent="0.25">
      <c r="B43" s="162" t="s">
        <v>113</v>
      </c>
      <c r="C43" s="163">
        <v>75530</v>
      </c>
      <c r="D43" s="163">
        <v>54222</v>
      </c>
      <c r="E43" s="163">
        <v>17231</v>
      </c>
      <c r="F43" s="163">
        <v>36280</v>
      </c>
      <c r="G43" s="163">
        <v>36280</v>
      </c>
      <c r="H43" s="163">
        <v>43120</v>
      </c>
      <c r="I43" s="163">
        <v>42358</v>
      </c>
      <c r="J43" s="165">
        <f t="shared" si="24"/>
        <v>-1.7671614100185584E-2</v>
      </c>
      <c r="K43" s="164">
        <f t="shared" si="21"/>
        <v>-0.21880417542694852</v>
      </c>
      <c r="L43" s="162">
        <f t="shared" si="22"/>
        <v>-762</v>
      </c>
      <c r="M43" s="163">
        <f t="shared" si="23"/>
        <v>-11864</v>
      </c>
      <c r="N43" s="164">
        <f t="shared" si="20"/>
        <v>7.8188062983864555E-3</v>
      </c>
    </row>
    <row r="44" spans="1:14" x14ac:dyDescent="0.25">
      <c r="A44" s="1"/>
      <c r="B44" s="162" t="s">
        <v>116</v>
      </c>
      <c r="C44" s="163">
        <v>24796</v>
      </c>
      <c r="D44" s="163">
        <v>24509</v>
      </c>
      <c r="E44" s="163">
        <v>9971</v>
      </c>
      <c r="F44" s="163">
        <v>26572</v>
      </c>
      <c r="G44" s="163">
        <v>26572</v>
      </c>
      <c r="H44" s="163">
        <v>29856</v>
      </c>
      <c r="I44" s="163">
        <v>30263</v>
      </c>
      <c r="J44" s="165">
        <f t="shared" si="24"/>
        <v>1.3632100750267995E-2</v>
      </c>
      <c r="K44" s="164">
        <f t="shared" si="21"/>
        <v>0.23477090048553584</v>
      </c>
      <c r="L44" s="162">
        <f t="shared" si="22"/>
        <v>407</v>
      </c>
      <c r="M44" s="163">
        <f t="shared" si="23"/>
        <v>5754</v>
      </c>
      <c r="N44" s="164">
        <f t="shared" si="20"/>
        <v>5.5862065019139078E-3</v>
      </c>
    </row>
    <row r="45" spans="1:14" x14ac:dyDescent="0.25">
      <c r="A45" s="1"/>
      <c r="B45" s="162" t="s">
        <v>123</v>
      </c>
      <c r="C45" s="163">
        <v>60354</v>
      </c>
      <c r="D45" s="163">
        <v>57631</v>
      </c>
      <c r="E45" s="163">
        <v>15531</v>
      </c>
      <c r="F45" s="163">
        <v>61932</v>
      </c>
      <c r="G45" s="163">
        <v>61932</v>
      </c>
      <c r="H45" s="163">
        <v>59584</v>
      </c>
      <c r="I45" s="163">
        <v>61266</v>
      </c>
      <c r="J45" s="165">
        <f t="shared" si="24"/>
        <v>2.822905477980675E-2</v>
      </c>
      <c r="K45" s="164">
        <f t="shared" si="21"/>
        <v>6.3073692977737572E-2</v>
      </c>
      <c r="L45" s="162">
        <f t="shared" si="22"/>
        <v>1682</v>
      </c>
      <c r="M45" s="163">
        <f t="shared" si="23"/>
        <v>3635</v>
      </c>
      <c r="N45" s="164">
        <f t="shared" si="20"/>
        <v>1.1309008609399512E-2</v>
      </c>
    </row>
    <row r="46" spans="1:14" x14ac:dyDescent="0.25">
      <c r="A46" s="1"/>
      <c r="B46" s="162" t="s">
        <v>119</v>
      </c>
      <c r="C46" s="163">
        <v>43122</v>
      </c>
      <c r="D46" s="163">
        <v>40994</v>
      </c>
      <c r="E46" s="163">
        <v>17382</v>
      </c>
      <c r="F46" s="163">
        <v>38288</v>
      </c>
      <c r="G46" s="163">
        <v>38288</v>
      </c>
      <c r="H46" s="163">
        <v>44460</v>
      </c>
      <c r="I46" s="163">
        <v>45898</v>
      </c>
      <c r="J46" s="165">
        <f t="shared" si="24"/>
        <v>3.2343679712100837E-2</v>
      </c>
      <c r="K46" s="164">
        <f t="shared" si="21"/>
        <v>0.11962726252622335</v>
      </c>
      <c r="L46" s="162">
        <f t="shared" si="22"/>
        <v>1438</v>
      </c>
      <c r="M46" s="163">
        <f t="shared" si="23"/>
        <v>4904</v>
      </c>
      <c r="N46" s="164">
        <f t="shared" si="20"/>
        <v>8.4722501412564689E-3</v>
      </c>
    </row>
    <row r="47" spans="1:14" x14ac:dyDescent="0.25">
      <c r="A47" s="1"/>
      <c r="B47" s="162" t="s">
        <v>128</v>
      </c>
      <c r="C47" s="163">
        <v>25020</v>
      </c>
      <c r="D47" s="163">
        <v>25469</v>
      </c>
      <c r="E47" s="163">
        <v>12239</v>
      </c>
      <c r="F47" s="163">
        <v>20242</v>
      </c>
      <c r="G47" s="163">
        <v>20242</v>
      </c>
      <c r="H47" s="163">
        <v>21694</v>
      </c>
      <c r="I47" s="163">
        <v>20276</v>
      </c>
      <c r="J47" s="165">
        <f t="shared" si="24"/>
        <v>-6.5363695030884128E-2</v>
      </c>
      <c r="K47" s="164">
        <f t="shared" si="21"/>
        <v>-0.20389493109270096</v>
      </c>
      <c r="L47" s="162">
        <f t="shared" si="22"/>
        <v>-1418</v>
      </c>
      <c r="M47" s="163">
        <f t="shared" si="23"/>
        <v>-5193</v>
      </c>
      <c r="N47" s="164">
        <f t="shared" si="20"/>
        <v>3.7427195926645206E-3</v>
      </c>
    </row>
    <row r="48" spans="1:14" x14ac:dyDescent="0.25">
      <c r="A48" s="161" t="s">
        <v>144</v>
      </c>
      <c r="B48" s="162" t="s">
        <v>131</v>
      </c>
      <c r="C48" s="163">
        <v>43320</v>
      </c>
      <c r="D48" s="163">
        <v>37110</v>
      </c>
      <c r="E48" s="163">
        <v>20602</v>
      </c>
      <c r="F48" s="163">
        <v>17511</v>
      </c>
      <c r="G48" s="163">
        <v>17511</v>
      </c>
      <c r="H48" s="163">
        <v>21865</v>
      </c>
      <c r="I48" s="163">
        <v>22263</v>
      </c>
      <c r="J48" s="165">
        <f t="shared" si="24"/>
        <v>1.8202606906014163E-2</v>
      </c>
      <c r="K48" s="164">
        <f t="shared" si="21"/>
        <v>-0.40008084074373484</v>
      </c>
      <c r="L48" s="162">
        <f t="shared" si="22"/>
        <v>398</v>
      </c>
      <c r="M48" s="163">
        <f t="shared" si="23"/>
        <v>-14847</v>
      </c>
      <c r="N48" s="164">
        <f t="shared" si="20"/>
        <v>4.109497252490147E-3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302716</v>
      </c>
      <c r="D49" s="169">
        <f t="shared" si="25"/>
        <v>284648</v>
      </c>
      <c r="E49" s="169">
        <f t="shared" si="25"/>
        <v>104071</v>
      </c>
      <c r="F49" s="169">
        <f t="shared" ref="F49" si="26">F41-SUM(F42:F48)</f>
        <v>323376</v>
      </c>
      <c r="G49" s="169">
        <f t="shared" si="25"/>
        <v>323376</v>
      </c>
      <c r="H49" s="169">
        <f t="shared" si="25"/>
        <v>337486</v>
      </c>
      <c r="I49" s="169">
        <f t="shared" si="25"/>
        <v>359503</v>
      </c>
      <c r="J49" s="171">
        <f t="shared" si="24"/>
        <v>6.5238261735301561E-2</v>
      </c>
      <c r="K49" s="170">
        <f t="shared" si="21"/>
        <v>0.26297391866445574</v>
      </c>
      <c r="L49" s="168">
        <f>I49-H49</f>
        <v>22017</v>
      </c>
      <c r="M49" s="169">
        <f t="shared" si="23"/>
        <v>74855</v>
      </c>
      <c r="N49" s="170">
        <f t="shared" si="20"/>
        <v>6.6360175661948767E-2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43187</v>
      </c>
      <c r="D51" s="176">
        <v>41878</v>
      </c>
      <c r="E51" s="176">
        <v>13612</v>
      </c>
      <c r="F51" s="176">
        <v>32334</v>
      </c>
      <c r="G51" s="176">
        <v>32334</v>
      </c>
      <c r="H51" s="176">
        <v>44536</v>
      </c>
      <c r="I51" s="176">
        <v>39815</v>
      </c>
      <c r="J51" s="177">
        <f>IFERROR(I51/H51-1,"-")</f>
        <v>-0.10600413148913235</v>
      </c>
      <c r="K51" s="177">
        <f>IFERROR(I51/D51-1,"-")</f>
        <v>-4.9262142413677878E-2</v>
      </c>
      <c r="L51" s="176">
        <f>I51-H51</f>
        <v>-4721</v>
      </c>
      <c r="M51" s="176">
        <f>I51-D51</f>
        <v>-2063</v>
      </c>
      <c r="N51" s="177">
        <f t="shared" ref="N51:N63" si="27">I51/I$9</f>
        <v>7.3493973457258773E-3</v>
      </c>
    </row>
    <row r="52" spans="1:14" x14ac:dyDescent="0.25">
      <c r="A52" s="1" t="s">
        <v>96</v>
      </c>
      <c r="B52" s="157" t="s">
        <v>97</v>
      </c>
      <c r="C52" s="158">
        <v>10516</v>
      </c>
      <c r="D52" s="158">
        <v>9886</v>
      </c>
      <c r="E52" s="158">
        <v>2402</v>
      </c>
      <c r="F52" s="158">
        <v>5175</v>
      </c>
      <c r="G52" s="158">
        <v>5175</v>
      </c>
      <c r="H52" s="158">
        <v>17966</v>
      </c>
      <c r="I52" s="158">
        <v>10177</v>
      </c>
      <c r="J52" s="160">
        <f>IFERROR(I52/H52-1,"-")</f>
        <v>-0.43354113325169763</v>
      </c>
      <c r="K52" s="159">
        <f t="shared" ref="K52:K63" si="28">IFERROR(I52/D52-1,"-")</f>
        <v>2.9435565446085388E-2</v>
      </c>
      <c r="L52" s="157">
        <f t="shared" ref="L52:L62" si="29">I52-H52</f>
        <v>-7789</v>
      </c>
      <c r="M52" s="158">
        <f t="shared" ref="M52:M63" si="30">I52-D52</f>
        <v>291</v>
      </c>
      <c r="N52" s="159">
        <f t="shared" si="27"/>
        <v>1.8785587539232012E-3</v>
      </c>
    </row>
    <row r="53" spans="1:14" x14ac:dyDescent="0.25">
      <c r="A53" s="161" t="s">
        <v>103</v>
      </c>
      <c r="B53" s="162" t="s">
        <v>103</v>
      </c>
      <c r="C53" s="163">
        <v>6610</v>
      </c>
      <c r="D53" s="163">
        <v>5485</v>
      </c>
      <c r="E53" s="163">
        <v>1731</v>
      </c>
      <c r="F53" s="163">
        <v>2622</v>
      </c>
      <c r="G53" s="163">
        <v>2622</v>
      </c>
      <c r="H53" s="163">
        <v>13158</v>
      </c>
      <c r="I53" s="163">
        <v>6850</v>
      </c>
      <c r="J53" s="165">
        <f>IFERROR(I53/H53-1,"-")</f>
        <v>-0.47940416476668191</v>
      </c>
      <c r="K53" s="164">
        <f t="shared" si="28"/>
        <v>0.24886052871467634</v>
      </c>
      <c r="L53" s="162">
        <f t="shared" si="29"/>
        <v>-6308</v>
      </c>
      <c r="M53" s="163">
        <f t="shared" si="30"/>
        <v>1365</v>
      </c>
      <c r="N53" s="164">
        <f t="shared" si="27"/>
        <v>1.2644322948190947E-3</v>
      </c>
    </row>
    <row r="54" spans="1:14" x14ac:dyDescent="0.25">
      <c r="A54" s="161" t="s">
        <v>100</v>
      </c>
      <c r="B54" s="162" t="s">
        <v>100</v>
      </c>
      <c r="C54" s="163">
        <v>3906</v>
      </c>
      <c r="D54" s="163">
        <v>4401</v>
      </c>
      <c r="E54" s="163">
        <v>671</v>
      </c>
      <c r="F54" s="163">
        <v>2553</v>
      </c>
      <c r="G54" s="163">
        <v>2553</v>
      </c>
      <c r="H54" s="163">
        <v>4808</v>
      </c>
      <c r="I54" s="163">
        <v>3327</v>
      </c>
      <c r="J54" s="165">
        <f>IFERROR(I54/H54-1,"-")</f>
        <v>-0.30802828618968381</v>
      </c>
      <c r="K54" s="164">
        <f t="shared" si="28"/>
        <v>-0.2440354464894342</v>
      </c>
      <c r="L54" s="162">
        <f t="shared" si="29"/>
        <v>-1481</v>
      </c>
      <c r="M54" s="163">
        <f t="shared" si="30"/>
        <v>-1074</v>
      </c>
      <c r="N54" s="164">
        <f t="shared" si="27"/>
        <v>6.1412645910410629E-4</v>
      </c>
    </row>
    <row r="55" spans="1:14" x14ac:dyDescent="0.25">
      <c r="A55" s="1"/>
      <c r="B55" s="157" t="s">
        <v>107</v>
      </c>
      <c r="C55" s="158">
        <v>32671</v>
      </c>
      <c r="D55" s="158">
        <v>31992</v>
      </c>
      <c r="E55" s="158">
        <v>11210</v>
      </c>
      <c r="F55" s="158">
        <v>27159</v>
      </c>
      <c r="G55" s="158">
        <v>27159</v>
      </c>
      <c r="H55" s="158">
        <v>26570</v>
      </c>
      <c r="I55" s="158">
        <v>29638</v>
      </c>
      <c r="J55" s="160">
        <f>IFERROR(I55/H55-1,"-")</f>
        <v>0.11546857357922469</v>
      </c>
      <c r="K55" s="159">
        <f t="shared" si="28"/>
        <v>-7.3580895223805953E-2</v>
      </c>
      <c r="L55" s="157">
        <f t="shared" si="29"/>
        <v>3068</v>
      </c>
      <c r="M55" s="158">
        <f t="shared" si="30"/>
        <v>-2354</v>
      </c>
      <c r="N55" s="159">
        <f t="shared" si="27"/>
        <v>5.4708385918026759E-3</v>
      </c>
    </row>
    <row r="56" spans="1:14" s="56" customFormat="1" x14ac:dyDescent="0.25">
      <c r="B56" s="162" t="s">
        <v>110</v>
      </c>
      <c r="C56" s="163">
        <v>9714</v>
      </c>
      <c r="D56" s="163">
        <v>10157</v>
      </c>
      <c r="E56" s="163">
        <v>3710</v>
      </c>
      <c r="F56" s="163">
        <v>9995</v>
      </c>
      <c r="G56" s="163">
        <v>9995</v>
      </c>
      <c r="H56" s="163">
        <v>8762</v>
      </c>
      <c r="I56" s="163">
        <v>10740</v>
      </c>
      <c r="J56" s="165">
        <f t="shared" ref="J56:J63" si="31">IFERROR(I56/H56-1,"-")</f>
        <v>0.22574754622232374</v>
      </c>
      <c r="K56" s="164">
        <f t="shared" si="28"/>
        <v>5.7398838239637762E-2</v>
      </c>
      <c r="L56" s="162">
        <f t="shared" si="29"/>
        <v>1978</v>
      </c>
      <c r="M56" s="163">
        <f t="shared" si="30"/>
        <v>583</v>
      </c>
      <c r="N56" s="164">
        <f t="shared" si="27"/>
        <v>1.9824821673513982E-3</v>
      </c>
    </row>
    <row r="57" spans="1:14" s="56" customFormat="1" x14ac:dyDescent="0.25">
      <c r="B57" s="162" t="s">
        <v>113</v>
      </c>
      <c r="C57" s="163">
        <v>10880</v>
      </c>
      <c r="D57" s="163">
        <v>8747</v>
      </c>
      <c r="E57" s="163">
        <v>2898</v>
      </c>
      <c r="F57" s="163">
        <v>5969</v>
      </c>
      <c r="G57" s="163">
        <v>5969</v>
      </c>
      <c r="H57" s="163">
        <v>4825</v>
      </c>
      <c r="I57" s="163">
        <v>5852</v>
      </c>
      <c r="J57" s="165">
        <f t="shared" si="31"/>
        <v>0.21284974093264242</v>
      </c>
      <c r="K57" s="164">
        <f t="shared" si="28"/>
        <v>-0.33097061849777065</v>
      </c>
      <c r="L57" s="162">
        <f t="shared" si="29"/>
        <v>1027</v>
      </c>
      <c r="M57" s="163">
        <f t="shared" si="30"/>
        <v>-2895</v>
      </c>
      <c r="N57" s="164">
        <f t="shared" si="27"/>
        <v>1.0802128159534807E-3</v>
      </c>
    </row>
    <row r="58" spans="1:14" x14ac:dyDescent="0.25">
      <c r="A58" s="1"/>
      <c r="B58" s="162" t="s">
        <v>116</v>
      </c>
      <c r="C58" s="163">
        <v>1836</v>
      </c>
      <c r="D58" s="163">
        <v>2047</v>
      </c>
      <c r="E58" s="163">
        <v>536</v>
      </c>
      <c r="F58" s="163">
        <v>2207</v>
      </c>
      <c r="G58" s="163">
        <v>2207</v>
      </c>
      <c r="H58" s="163">
        <v>2505</v>
      </c>
      <c r="I58" s="163">
        <v>2062</v>
      </c>
      <c r="J58" s="165">
        <f t="shared" si="31"/>
        <v>-0.17684630738522955</v>
      </c>
      <c r="K58" s="164">
        <f t="shared" si="28"/>
        <v>7.3277967757694462E-3</v>
      </c>
      <c r="L58" s="162">
        <f t="shared" si="29"/>
        <v>-443</v>
      </c>
      <c r="M58" s="163">
        <f t="shared" si="30"/>
        <v>15</v>
      </c>
      <c r="N58" s="164">
        <f t="shared" si="27"/>
        <v>3.8062180903897426E-4</v>
      </c>
    </row>
    <row r="59" spans="1:14" x14ac:dyDescent="0.25">
      <c r="A59" s="1"/>
      <c r="B59" s="162" t="s">
        <v>123</v>
      </c>
      <c r="C59" s="163">
        <v>613</v>
      </c>
      <c r="D59" s="163">
        <v>747</v>
      </c>
      <c r="E59" s="163">
        <v>262</v>
      </c>
      <c r="F59" s="163">
        <v>767</v>
      </c>
      <c r="G59" s="163">
        <v>767</v>
      </c>
      <c r="H59" s="163">
        <v>633</v>
      </c>
      <c r="I59" s="163">
        <v>983</v>
      </c>
      <c r="J59" s="165">
        <f t="shared" si="31"/>
        <v>0.55292259083728279</v>
      </c>
      <c r="K59" s="164">
        <f t="shared" si="28"/>
        <v>0.31593038821954478</v>
      </c>
      <c r="L59" s="162">
        <f t="shared" si="29"/>
        <v>350</v>
      </c>
      <c r="M59" s="163">
        <f t="shared" si="30"/>
        <v>236</v>
      </c>
      <c r="N59" s="164">
        <f t="shared" si="27"/>
        <v>1.8145064902294457E-4</v>
      </c>
    </row>
    <row r="60" spans="1:14" x14ac:dyDescent="0.25">
      <c r="A60" s="1"/>
      <c r="B60" s="162" t="s">
        <v>119</v>
      </c>
      <c r="C60" s="163">
        <v>600</v>
      </c>
      <c r="D60" s="163">
        <v>712</v>
      </c>
      <c r="E60" s="163">
        <v>243</v>
      </c>
      <c r="F60" s="163">
        <v>597</v>
      </c>
      <c r="G60" s="163">
        <v>597</v>
      </c>
      <c r="H60" s="163">
        <v>586</v>
      </c>
      <c r="I60" s="163">
        <v>660</v>
      </c>
      <c r="J60" s="165">
        <f t="shared" si="31"/>
        <v>0.12627986348122877</v>
      </c>
      <c r="K60" s="164">
        <f t="shared" si="28"/>
        <v>-7.3033707865168496E-2</v>
      </c>
      <c r="L60" s="162">
        <f t="shared" si="29"/>
        <v>74</v>
      </c>
      <c r="M60" s="163">
        <f t="shared" si="30"/>
        <v>-52</v>
      </c>
      <c r="N60" s="164">
        <f t="shared" si="27"/>
        <v>1.2182851307746022E-4</v>
      </c>
    </row>
    <row r="61" spans="1:14" x14ac:dyDescent="0.25">
      <c r="A61" s="1"/>
      <c r="B61" s="162" t="s">
        <v>128</v>
      </c>
      <c r="C61" s="163">
        <v>288</v>
      </c>
      <c r="D61" s="163">
        <v>211</v>
      </c>
      <c r="E61" s="163">
        <v>147</v>
      </c>
      <c r="F61" s="163">
        <v>84</v>
      </c>
      <c r="G61" s="163">
        <v>84</v>
      </c>
      <c r="H61" s="163">
        <v>199</v>
      </c>
      <c r="I61" s="163">
        <v>115</v>
      </c>
      <c r="J61" s="165">
        <f t="shared" si="31"/>
        <v>-0.42211055276381915</v>
      </c>
      <c r="K61" s="164">
        <f t="shared" si="28"/>
        <v>-0.45497630331753558</v>
      </c>
      <c r="L61" s="162">
        <f t="shared" si="29"/>
        <v>-84</v>
      </c>
      <c r="M61" s="163">
        <f t="shared" si="30"/>
        <v>-96</v>
      </c>
      <c r="N61" s="164">
        <f t="shared" si="27"/>
        <v>2.1227695460466554E-5</v>
      </c>
    </row>
    <row r="62" spans="1:14" x14ac:dyDescent="0.25">
      <c r="A62" s="161" t="s">
        <v>144</v>
      </c>
      <c r="B62" s="162" t="s">
        <v>131</v>
      </c>
      <c r="C62" s="163">
        <v>337</v>
      </c>
      <c r="D62" s="163">
        <v>367</v>
      </c>
      <c r="E62" s="163">
        <v>259</v>
      </c>
      <c r="F62" s="163">
        <v>116</v>
      </c>
      <c r="G62" s="163">
        <v>116</v>
      </c>
      <c r="H62" s="163">
        <v>177</v>
      </c>
      <c r="I62" s="163">
        <v>115</v>
      </c>
      <c r="J62" s="165">
        <f t="shared" si="31"/>
        <v>-0.35028248587570621</v>
      </c>
      <c r="K62" s="164">
        <f t="shared" si="28"/>
        <v>-0.68664850136239775</v>
      </c>
      <c r="L62" s="162">
        <f t="shared" si="29"/>
        <v>-62</v>
      </c>
      <c r="M62" s="163">
        <f t="shared" si="30"/>
        <v>-252</v>
      </c>
      <c r="N62" s="164">
        <f t="shared" si="27"/>
        <v>2.1227695460466554E-5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8403</v>
      </c>
      <c r="D63" s="169">
        <f t="shared" si="32"/>
        <v>9004</v>
      </c>
      <c r="E63" s="169">
        <f t="shared" si="32"/>
        <v>3155</v>
      </c>
      <c r="F63" s="169">
        <f t="shared" ref="F63" si="33">F55-SUM(F56:F62)</f>
        <v>7424</v>
      </c>
      <c r="G63" s="169">
        <f t="shared" si="32"/>
        <v>7424</v>
      </c>
      <c r="H63" s="169">
        <f t="shared" si="32"/>
        <v>8883</v>
      </c>
      <c r="I63" s="169">
        <f t="shared" si="32"/>
        <v>9111</v>
      </c>
      <c r="J63" s="171">
        <f t="shared" si="31"/>
        <v>2.5667004390408588E-2</v>
      </c>
      <c r="K63" s="170">
        <f t="shared" si="28"/>
        <v>1.1883607285650744E-2</v>
      </c>
      <c r="L63" s="168">
        <f>I63-H63</f>
        <v>228</v>
      </c>
      <c r="M63" s="169">
        <f t="shared" si="30"/>
        <v>107</v>
      </c>
      <c r="N63" s="170">
        <f t="shared" si="27"/>
        <v>1.6817872464374851E-3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136223</v>
      </c>
      <c r="D65" s="176">
        <v>135240</v>
      </c>
      <c r="E65" s="176">
        <v>48337</v>
      </c>
      <c r="F65" s="176">
        <v>154928</v>
      </c>
      <c r="G65" s="176">
        <v>154928</v>
      </c>
      <c r="H65" s="176">
        <v>178758</v>
      </c>
      <c r="I65" s="176">
        <v>231699</v>
      </c>
      <c r="J65" s="177">
        <f>IFERROR(I65/H65-1,"-")</f>
        <v>0.29616017185244847</v>
      </c>
      <c r="K65" s="177">
        <f>IFERROR(I65/D65-1,"-")</f>
        <v>0.71324312333629103</v>
      </c>
      <c r="L65" s="176">
        <f>I65-H65</f>
        <v>52941</v>
      </c>
      <c r="M65" s="176">
        <f>I65-D65</f>
        <v>96459</v>
      </c>
      <c r="N65" s="177">
        <f t="shared" ref="N65:N77" si="34">I65/I$9</f>
        <v>4.276900704777948E-2</v>
      </c>
    </row>
    <row r="66" spans="1:14" x14ac:dyDescent="0.25">
      <c r="A66" s="1" t="s">
        <v>96</v>
      </c>
      <c r="B66" s="157" t="s">
        <v>97</v>
      </c>
      <c r="C66" s="158">
        <v>34761</v>
      </c>
      <c r="D66" s="158">
        <v>40983</v>
      </c>
      <c r="E66" s="158">
        <v>22067</v>
      </c>
      <c r="F66" s="158">
        <v>33212</v>
      </c>
      <c r="G66" s="158">
        <v>33212</v>
      </c>
      <c r="H66" s="158">
        <v>45057</v>
      </c>
      <c r="I66" s="158">
        <v>59678</v>
      </c>
      <c r="J66" s="160">
        <f>IFERROR(I66/H66-1,"-")</f>
        <v>0.32450007767938382</v>
      </c>
      <c r="K66" s="159">
        <f t="shared" ref="K66:K77" si="35">IFERROR(I66/D66-1,"-")</f>
        <v>0.45616475123831823</v>
      </c>
      <c r="L66" s="157">
        <f t="shared" ref="L66:L76" si="36">I66-H66</f>
        <v>14621</v>
      </c>
      <c r="M66" s="158">
        <f t="shared" ref="M66:M77" si="37">I66-D66</f>
        <v>18695</v>
      </c>
      <c r="N66" s="159">
        <f t="shared" si="34"/>
        <v>1.1015881823388897E-2</v>
      </c>
    </row>
    <row r="67" spans="1:14" x14ac:dyDescent="0.25">
      <c r="A67" s="161" t="s">
        <v>103</v>
      </c>
      <c r="B67" s="162" t="s">
        <v>103</v>
      </c>
      <c r="C67" s="163">
        <v>19481</v>
      </c>
      <c r="D67" s="163">
        <v>22092</v>
      </c>
      <c r="E67" s="163">
        <v>7735</v>
      </c>
      <c r="F67" s="163">
        <v>24567</v>
      </c>
      <c r="G67" s="163">
        <v>24567</v>
      </c>
      <c r="H67" s="163">
        <v>30531</v>
      </c>
      <c r="I67" s="163">
        <v>35882</v>
      </c>
      <c r="J67" s="165">
        <f>IFERROR(I67/H67-1,"-")</f>
        <v>0.17526448527725913</v>
      </c>
      <c r="K67" s="164">
        <f t="shared" si="35"/>
        <v>0.62420785804816226</v>
      </c>
      <c r="L67" s="162">
        <f t="shared" si="36"/>
        <v>5351</v>
      </c>
      <c r="M67" s="163">
        <f t="shared" si="37"/>
        <v>13790</v>
      </c>
      <c r="N67" s="164">
        <f t="shared" si="34"/>
        <v>6.6234101609779208E-3</v>
      </c>
    </row>
    <row r="68" spans="1:14" x14ac:dyDescent="0.25">
      <c r="A68" s="161" t="s">
        <v>100</v>
      </c>
      <c r="B68" s="162" t="s">
        <v>100</v>
      </c>
      <c r="C68" s="163">
        <v>15280</v>
      </c>
      <c r="D68" s="163">
        <v>18891</v>
      </c>
      <c r="E68" s="163">
        <v>14332</v>
      </c>
      <c r="F68" s="163">
        <v>8645</v>
      </c>
      <c r="G68" s="163">
        <v>8645</v>
      </c>
      <c r="H68" s="163">
        <v>14526</v>
      </c>
      <c r="I68" s="163">
        <v>23796</v>
      </c>
      <c r="J68" s="165">
        <f>IFERROR(I68/H68-1,"-")</f>
        <v>0.63816604708798019</v>
      </c>
      <c r="K68" s="164">
        <f t="shared" si="35"/>
        <v>0.25964745116722243</v>
      </c>
      <c r="L68" s="162">
        <f t="shared" si="36"/>
        <v>9270</v>
      </c>
      <c r="M68" s="163">
        <f t="shared" si="37"/>
        <v>4905</v>
      </c>
      <c r="N68" s="164">
        <f t="shared" si="34"/>
        <v>4.3924716624109753E-3</v>
      </c>
    </row>
    <row r="69" spans="1:14" x14ac:dyDescent="0.25">
      <c r="A69" s="1"/>
      <c r="B69" s="157" t="s">
        <v>107</v>
      </c>
      <c r="C69" s="158">
        <v>101462</v>
      </c>
      <c r="D69" s="158">
        <v>94257</v>
      </c>
      <c r="E69" s="158">
        <v>26270</v>
      </c>
      <c r="F69" s="158">
        <v>121716</v>
      </c>
      <c r="G69" s="158">
        <v>121716</v>
      </c>
      <c r="H69" s="158">
        <v>133701</v>
      </c>
      <c r="I69" s="158">
        <v>172021</v>
      </c>
      <c r="J69" s="160">
        <f>IFERROR(I69/H69-1,"-")</f>
        <v>0.28660967382442903</v>
      </c>
      <c r="K69" s="159">
        <f t="shared" si="35"/>
        <v>0.82502095335094472</v>
      </c>
      <c r="L69" s="157">
        <f t="shared" si="36"/>
        <v>38320</v>
      </c>
      <c r="M69" s="158">
        <f t="shared" si="37"/>
        <v>77764</v>
      </c>
      <c r="N69" s="159">
        <f t="shared" si="34"/>
        <v>3.1753125224390583E-2</v>
      </c>
    </row>
    <row r="70" spans="1:14" s="56" customFormat="1" x14ac:dyDescent="0.25">
      <c r="B70" s="162" t="s">
        <v>110</v>
      </c>
      <c r="C70" s="163">
        <v>46533</v>
      </c>
      <c r="D70" s="163">
        <v>40780</v>
      </c>
      <c r="E70" s="163">
        <v>10014</v>
      </c>
      <c r="F70" s="163">
        <v>57290</v>
      </c>
      <c r="G70" s="163">
        <v>57290</v>
      </c>
      <c r="H70" s="163">
        <v>48659</v>
      </c>
      <c r="I70" s="163">
        <v>73362</v>
      </c>
      <c r="J70" s="165">
        <f t="shared" ref="J70:J77" si="38">IFERROR(I70/H70-1,"-")</f>
        <v>0.50767586674613119</v>
      </c>
      <c r="K70" s="164">
        <f t="shared" si="35"/>
        <v>0.79897008337420306</v>
      </c>
      <c r="L70" s="162">
        <f t="shared" si="36"/>
        <v>24703</v>
      </c>
      <c r="M70" s="163">
        <f t="shared" si="37"/>
        <v>32582</v>
      </c>
      <c r="N70" s="164">
        <f t="shared" si="34"/>
        <v>1.3541792994528238E-2</v>
      </c>
    </row>
    <row r="71" spans="1:14" s="56" customFormat="1" x14ac:dyDescent="0.25">
      <c r="B71" s="162" t="s">
        <v>113</v>
      </c>
      <c r="C71" s="163">
        <v>13995</v>
      </c>
      <c r="D71" s="163">
        <v>11799</v>
      </c>
      <c r="E71" s="163">
        <v>3271</v>
      </c>
      <c r="F71" s="163">
        <v>7628</v>
      </c>
      <c r="G71" s="163">
        <v>7628</v>
      </c>
      <c r="H71" s="163">
        <v>9458</v>
      </c>
      <c r="I71" s="163">
        <v>9775</v>
      </c>
      <c r="J71" s="165">
        <f t="shared" si="38"/>
        <v>3.3516599703954375E-2</v>
      </c>
      <c r="K71" s="164">
        <f t="shared" si="35"/>
        <v>-0.17153996101364521</v>
      </c>
      <c r="L71" s="162">
        <f t="shared" si="36"/>
        <v>317</v>
      </c>
      <c r="M71" s="163">
        <f t="shared" si="37"/>
        <v>-2024</v>
      </c>
      <c r="N71" s="164">
        <f t="shared" si="34"/>
        <v>1.8043541141396571E-3</v>
      </c>
    </row>
    <row r="72" spans="1:14" x14ac:dyDescent="0.25">
      <c r="A72" s="1"/>
      <c r="B72" s="162" t="s">
        <v>116</v>
      </c>
      <c r="C72" s="163">
        <v>6565</v>
      </c>
      <c r="D72" s="163">
        <v>10855</v>
      </c>
      <c r="E72" s="163">
        <v>3309</v>
      </c>
      <c r="F72" s="163">
        <v>16897</v>
      </c>
      <c r="G72" s="163">
        <v>16897</v>
      </c>
      <c r="H72" s="163">
        <v>17324</v>
      </c>
      <c r="I72" s="163">
        <v>21283</v>
      </c>
      <c r="J72" s="165">
        <f t="shared" si="38"/>
        <v>0.22852689909951507</v>
      </c>
      <c r="K72" s="164">
        <f t="shared" si="35"/>
        <v>0.96066328880700147</v>
      </c>
      <c r="L72" s="162">
        <f t="shared" si="36"/>
        <v>3959</v>
      </c>
      <c r="M72" s="163">
        <f t="shared" si="37"/>
        <v>10428</v>
      </c>
      <c r="N72" s="164">
        <f t="shared" si="34"/>
        <v>3.9286003694357363E-3</v>
      </c>
    </row>
    <row r="73" spans="1:14" x14ac:dyDescent="0.25">
      <c r="A73" s="1"/>
      <c r="B73" s="162" t="s">
        <v>123</v>
      </c>
      <c r="C73" s="163">
        <v>2357</v>
      </c>
      <c r="D73" s="163">
        <v>1783</v>
      </c>
      <c r="E73" s="163">
        <v>303</v>
      </c>
      <c r="F73" s="163">
        <v>3247</v>
      </c>
      <c r="G73" s="163">
        <v>3247</v>
      </c>
      <c r="H73" s="163">
        <v>4008</v>
      </c>
      <c r="I73" s="163">
        <v>6723</v>
      </c>
      <c r="J73" s="165">
        <f t="shared" si="38"/>
        <v>0.67739520958083843</v>
      </c>
      <c r="K73" s="164">
        <f t="shared" si="35"/>
        <v>2.7706113292204151</v>
      </c>
      <c r="L73" s="162">
        <f t="shared" si="36"/>
        <v>2715</v>
      </c>
      <c r="M73" s="163">
        <f t="shared" si="37"/>
        <v>4940</v>
      </c>
      <c r="N73" s="164">
        <f t="shared" si="34"/>
        <v>1.2409895354844925E-3</v>
      </c>
    </row>
    <row r="74" spans="1:14" x14ac:dyDescent="0.25">
      <c r="A74" s="1"/>
      <c r="B74" s="162" t="s">
        <v>119</v>
      </c>
      <c r="C74" s="163">
        <v>2829</v>
      </c>
      <c r="D74" s="163">
        <v>2137</v>
      </c>
      <c r="E74" s="163">
        <v>1049</v>
      </c>
      <c r="F74" s="163">
        <v>3254</v>
      </c>
      <c r="G74" s="163">
        <v>3254</v>
      </c>
      <c r="H74" s="163">
        <v>2822</v>
      </c>
      <c r="I74" s="163">
        <v>4267</v>
      </c>
      <c r="J74" s="165">
        <f t="shared" si="38"/>
        <v>0.51204819277108427</v>
      </c>
      <c r="K74" s="164">
        <f t="shared" si="35"/>
        <v>0.9967243799719232</v>
      </c>
      <c r="L74" s="162">
        <f t="shared" si="36"/>
        <v>1445</v>
      </c>
      <c r="M74" s="163">
        <f t="shared" si="37"/>
        <v>2130</v>
      </c>
      <c r="N74" s="164">
        <f t="shared" si="34"/>
        <v>7.8763979591139823E-4</v>
      </c>
    </row>
    <row r="75" spans="1:14" x14ac:dyDescent="0.25">
      <c r="A75" s="1"/>
      <c r="B75" s="162" t="s">
        <v>128</v>
      </c>
      <c r="C75" s="163">
        <v>1156</v>
      </c>
      <c r="D75" s="163">
        <v>1797</v>
      </c>
      <c r="E75" s="163">
        <v>835</v>
      </c>
      <c r="F75" s="163">
        <v>1819</v>
      </c>
      <c r="G75" s="163">
        <v>1819</v>
      </c>
      <c r="H75" s="163">
        <v>4234</v>
      </c>
      <c r="I75" s="163">
        <v>3124</v>
      </c>
      <c r="J75" s="165">
        <f t="shared" si="38"/>
        <v>-0.26216343882853099</v>
      </c>
      <c r="K75" s="164">
        <f t="shared" si="35"/>
        <v>0.73845297718419589</v>
      </c>
      <c r="L75" s="162">
        <f t="shared" si="36"/>
        <v>-1110</v>
      </c>
      <c r="M75" s="163">
        <f t="shared" si="37"/>
        <v>1327</v>
      </c>
      <c r="N75" s="164">
        <f t="shared" si="34"/>
        <v>5.7665496189997841E-4</v>
      </c>
    </row>
    <row r="76" spans="1:14" x14ac:dyDescent="0.25">
      <c r="A76" s="161" t="s">
        <v>144</v>
      </c>
      <c r="B76" s="162" t="s">
        <v>131</v>
      </c>
      <c r="C76" s="163">
        <v>2184</v>
      </c>
      <c r="D76" s="163">
        <v>1872</v>
      </c>
      <c r="E76" s="163">
        <v>1047</v>
      </c>
      <c r="F76" s="163">
        <v>557</v>
      </c>
      <c r="G76" s="163">
        <v>557</v>
      </c>
      <c r="H76" s="163">
        <v>1200</v>
      </c>
      <c r="I76" s="163">
        <v>2268</v>
      </c>
      <c r="J76" s="165">
        <f t="shared" si="38"/>
        <v>0.8899999999999999</v>
      </c>
      <c r="K76" s="164">
        <f t="shared" si="35"/>
        <v>0.21153846153846145</v>
      </c>
      <c r="L76" s="162">
        <f t="shared" si="36"/>
        <v>1068</v>
      </c>
      <c r="M76" s="163">
        <f t="shared" si="37"/>
        <v>396</v>
      </c>
      <c r="N76" s="164">
        <f t="shared" si="34"/>
        <v>4.1864707221163605E-4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25843</v>
      </c>
      <c r="D77" s="169">
        <f t="shared" si="39"/>
        <v>23234</v>
      </c>
      <c r="E77" s="169">
        <f t="shared" si="39"/>
        <v>6442</v>
      </c>
      <c r="F77" s="169">
        <f t="shared" ref="F77" si="40">F69-SUM(F70:F76)</f>
        <v>31024</v>
      </c>
      <c r="G77" s="169">
        <f t="shared" si="39"/>
        <v>31024</v>
      </c>
      <c r="H77" s="169">
        <f t="shared" si="39"/>
        <v>45996</v>
      </c>
      <c r="I77" s="169">
        <f t="shared" si="39"/>
        <v>51219</v>
      </c>
      <c r="J77" s="171">
        <f t="shared" si="38"/>
        <v>0.11355335246543174</v>
      </c>
      <c r="K77" s="170">
        <f t="shared" si="35"/>
        <v>1.2044848067487304</v>
      </c>
      <c r="L77" s="168">
        <f>I77-H77</f>
        <v>5223</v>
      </c>
      <c r="M77" s="169">
        <f t="shared" si="37"/>
        <v>27985</v>
      </c>
      <c r="N77" s="170">
        <f t="shared" si="34"/>
        <v>9.4544463807794479E-3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822167</v>
      </c>
      <c r="D79" s="176">
        <v>786209</v>
      </c>
      <c r="E79" s="176">
        <v>242595</v>
      </c>
      <c r="F79" s="176">
        <v>677880</v>
      </c>
      <c r="G79" s="176">
        <v>677880</v>
      </c>
      <c r="H79" s="176">
        <v>780881</v>
      </c>
      <c r="I79" s="176">
        <v>898868</v>
      </c>
      <c r="J79" s="177">
        <f>IFERROR(I79/H79-1,"-")</f>
        <v>0.15109472506054056</v>
      </c>
      <c r="K79" s="177">
        <f>IFERROR(I79/D79-1,"-")</f>
        <v>0.14329395873107531</v>
      </c>
      <c r="L79" s="176">
        <f>I79-H79</f>
        <v>117987</v>
      </c>
      <c r="M79" s="176">
        <f>I79-D79</f>
        <v>112659</v>
      </c>
      <c r="N79" s="177">
        <f t="shared" ref="N79:N91" si="41">I79/I$9</f>
        <v>0.16592083620137957</v>
      </c>
    </row>
    <row r="80" spans="1:14" x14ac:dyDescent="0.25">
      <c r="A80" s="1" t="s">
        <v>96</v>
      </c>
      <c r="B80" s="157" t="s">
        <v>97</v>
      </c>
      <c r="C80" s="158">
        <v>358484</v>
      </c>
      <c r="D80" s="158">
        <v>348498</v>
      </c>
      <c r="E80" s="158">
        <v>97710</v>
      </c>
      <c r="F80" s="158">
        <v>331428</v>
      </c>
      <c r="G80" s="158">
        <v>331428</v>
      </c>
      <c r="H80" s="158">
        <v>340825</v>
      </c>
      <c r="I80" s="158">
        <v>368926</v>
      </c>
      <c r="J80" s="160">
        <f>IFERROR(I80/H80-1,"-")</f>
        <v>8.2449937651287275E-2</v>
      </c>
      <c r="K80" s="159">
        <f t="shared" ref="K80:K91" si="42">IFERROR(I80/D80-1,"-")</f>
        <v>5.8617266096218534E-2</v>
      </c>
      <c r="L80" s="157">
        <f t="shared" ref="L80:L90" si="43">I80-H80</f>
        <v>28101</v>
      </c>
      <c r="M80" s="158">
        <f t="shared" ref="M80:M91" si="44">I80-D80</f>
        <v>20428</v>
      </c>
      <c r="N80" s="159">
        <f t="shared" si="41"/>
        <v>6.8099554569113777E-2</v>
      </c>
    </row>
    <row r="81" spans="1:14" x14ac:dyDescent="0.25">
      <c r="A81" s="161" t="s">
        <v>103</v>
      </c>
      <c r="B81" s="162" t="s">
        <v>103</v>
      </c>
      <c r="C81" s="163">
        <v>87965</v>
      </c>
      <c r="D81" s="163">
        <v>65778</v>
      </c>
      <c r="E81" s="163">
        <v>21899</v>
      </c>
      <c r="F81" s="163">
        <v>90250</v>
      </c>
      <c r="G81" s="163">
        <v>90250</v>
      </c>
      <c r="H81" s="163">
        <v>87831</v>
      </c>
      <c r="I81" s="163">
        <v>99114</v>
      </c>
      <c r="J81" s="165">
        <f>IFERROR(I81/H81-1,"-")</f>
        <v>0.12846261570516115</v>
      </c>
      <c r="K81" s="164">
        <f t="shared" si="42"/>
        <v>0.50679558515005008</v>
      </c>
      <c r="L81" s="162">
        <f t="shared" si="43"/>
        <v>11283</v>
      </c>
      <c r="M81" s="163">
        <f t="shared" si="44"/>
        <v>33336</v>
      </c>
      <c r="N81" s="164">
        <f t="shared" si="41"/>
        <v>1.8295320068423323E-2</v>
      </c>
    </row>
    <row r="82" spans="1:14" x14ac:dyDescent="0.25">
      <c r="A82" s="161" t="s">
        <v>100</v>
      </c>
      <c r="B82" s="162" t="s">
        <v>100</v>
      </c>
      <c r="C82" s="163">
        <v>270519</v>
      </c>
      <c r="D82" s="163">
        <v>282720</v>
      </c>
      <c r="E82" s="163">
        <v>75811</v>
      </c>
      <c r="F82" s="163">
        <v>241178</v>
      </c>
      <c r="G82" s="163">
        <v>241178</v>
      </c>
      <c r="H82" s="163">
        <v>252994</v>
      </c>
      <c r="I82" s="163">
        <v>269812</v>
      </c>
      <c r="J82" s="165">
        <f>IFERROR(I82/H82-1,"-")</f>
        <v>6.6475884803592233E-2</v>
      </c>
      <c r="K82" s="164">
        <f t="shared" si="42"/>
        <v>-4.5656479909451098E-2</v>
      </c>
      <c r="L82" s="162">
        <f t="shared" si="43"/>
        <v>16818</v>
      </c>
      <c r="M82" s="163">
        <f t="shared" si="44"/>
        <v>-12908</v>
      </c>
      <c r="N82" s="164">
        <f t="shared" si="41"/>
        <v>4.9804234500690457E-2</v>
      </c>
    </row>
    <row r="83" spans="1:14" x14ac:dyDescent="0.25">
      <c r="A83" s="1"/>
      <c r="B83" s="157" t="s">
        <v>107</v>
      </c>
      <c r="C83" s="158">
        <v>463683</v>
      </c>
      <c r="D83" s="158">
        <v>437711</v>
      </c>
      <c r="E83" s="158">
        <v>144885</v>
      </c>
      <c r="F83" s="158">
        <v>346452</v>
      </c>
      <c r="G83" s="158">
        <v>346452</v>
      </c>
      <c r="H83" s="158">
        <v>440056</v>
      </c>
      <c r="I83" s="158">
        <v>529942</v>
      </c>
      <c r="J83" s="160">
        <f>IFERROR(I83/H83-1,"-")</f>
        <v>0.20426036686239923</v>
      </c>
      <c r="K83" s="159">
        <f t="shared" si="42"/>
        <v>0.21071209085446796</v>
      </c>
      <c r="L83" s="157">
        <f t="shared" si="43"/>
        <v>89886</v>
      </c>
      <c r="M83" s="158">
        <f t="shared" si="44"/>
        <v>92231</v>
      </c>
      <c r="N83" s="159">
        <f t="shared" si="41"/>
        <v>9.7821281632265805E-2</v>
      </c>
    </row>
    <row r="84" spans="1:14" s="56" customFormat="1" x14ac:dyDescent="0.25">
      <c r="B84" s="162" t="s">
        <v>110</v>
      </c>
      <c r="C84" s="163">
        <v>68452</v>
      </c>
      <c r="D84" s="163">
        <v>74915</v>
      </c>
      <c r="E84" s="163">
        <v>23648</v>
      </c>
      <c r="F84" s="163">
        <v>68876</v>
      </c>
      <c r="G84" s="163">
        <v>68876</v>
      </c>
      <c r="H84" s="163">
        <v>91920</v>
      </c>
      <c r="I84" s="163">
        <v>111305</v>
      </c>
      <c r="J84" s="165">
        <f t="shared" ref="J84:J91" si="45">IFERROR(I84/H84-1,"-")</f>
        <v>0.21088990426457799</v>
      </c>
      <c r="K84" s="164">
        <f t="shared" si="42"/>
        <v>0.48575051725288665</v>
      </c>
      <c r="L84" s="162">
        <f t="shared" si="43"/>
        <v>19385</v>
      </c>
      <c r="M84" s="163">
        <f t="shared" si="44"/>
        <v>36390</v>
      </c>
      <c r="N84" s="164">
        <f t="shared" si="41"/>
        <v>2.0545640375888956E-2</v>
      </c>
    </row>
    <row r="85" spans="1:14" s="56" customFormat="1" x14ac:dyDescent="0.25">
      <c r="B85" s="162" t="s">
        <v>113</v>
      </c>
      <c r="C85" s="163">
        <v>201328</v>
      </c>
      <c r="D85" s="163">
        <v>167682</v>
      </c>
      <c r="E85" s="163">
        <v>50548</v>
      </c>
      <c r="F85" s="163">
        <v>108547</v>
      </c>
      <c r="G85" s="163">
        <v>108547</v>
      </c>
      <c r="H85" s="163">
        <v>125339</v>
      </c>
      <c r="I85" s="163">
        <v>143407</v>
      </c>
      <c r="J85" s="165">
        <f t="shared" si="45"/>
        <v>0.14415305690966096</v>
      </c>
      <c r="K85" s="164">
        <f t="shared" si="42"/>
        <v>-0.1447680728998938</v>
      </c>
      <c r="L85" s="162">
        <f t="shared" si="43"/>
        <v>18068</v>
      </c>
      <c r="M85" s="163">
        <f t="shared" si="44"/>
        <v>-24275</v>
      </c>
      <c r="N85" s="164">
        <f t="shared" si="41"/>
        <v>2.647130541651415E-2</v>
      </c>
    </row>
    <row r="86" spans="1:14" x14ac:dyDescent="0.25">
      <c r="A86" s="1"/>
      <c r="B86" s="162" t="s">
        <v>116</v>
      </c>
      <c r="C86" s="163">
        <v>23990</v>
      </c>
      <c r="D86" s="163">
        <v>25481</v>
      </c>
      <c r="E86" s="163">
        <v>8631</v>
      </c>
      <c r="F86" s="163">
        <v>28991</v>
      </c>
      <c r="G86" s="163">
        <v>28991</v>
      </c>
      <c r="H86" s="163">
        <v>41106</v>
      </c>
      <c r="I86" s="163">
        <v>58887</v>
      </c>
      <c r="J86" s="165">
        <f t="shared" si="45"/>
        <v>0.43256458911107876</v>
      </c>
      <c r="K86" s="164">
        <f t="shared" si="42"/>
        <v>1.3110160511753857</v>
      </c>
      <c r="L86" s="162">
        <f t="shared" si="43"/>
        <v>17781</v>
      </c>
      <c r="M86" s="163">
        <f t="shared" si="44"/>
        <v>33406</v>
      </c>
      <c r="N86" s="164">
        <f t="shared" si="41"/>
        <v>1.0869872196352121E-2</v>
      </c>
    </row>
    <row r="87" spans="1:14" x14ac:dyDescent="0.25">
      <c r="A87" s="1"/>
      <c r="B87" s="162" t="s">
        <v>123</v>
      </c>
      <c r="C87" s="163">
        <v>12840</v>
      </c>
      <c r="D87" s="163">
        <v>9922</v>
      </c>
      <c r="E87" s="163">
        <v>2236</v>
      </c>
      <c r="F87" s="163">
        <v>10564</v>
      </c>
      <c r="G87" s="163">
        <v>10564</v>
      </c>
      <c r="H87" s="163">
        <v>12277</v>
      </c>
      <c r="I87" s="163">
        <v>18683</v>
      </c>
      <c r="J87" s="165">
        <f t="shared" si="45"/>
        <v>0.52178871059705134</v>
      </c>
      <c r="K87" s="164">
        <f t="shared" si="42"/>
        <v>0.88298730094738964</v>
      </c>
      <c r="L87" s="162">
        <f t="shared" si="43"/>
        <v>6406</v>
      </c>
      <c r="M87" s="163">
        <f t="shared" si="44"/>
        <v>8761</v>
      </c>
      <c r="N87" s="164">
        <f t="shared" si="41"/>
        <v>3.4486698633730143E-3</v>
      </c>
    </row>
    <row r="88" spans="1:14" x14ac:dyDescent="0.25">
      <c r="A88" s="1"/>
      <c r="B88" s="162" t="s">
        <v>119</v>
      </c>
      <c r="C88" s="163">
        <v>6972</v>
      </c>
      <c r="D88" s="163">
        <v>6649</v>
      </c>
      <c r="E88" s="163">
        <v>2296</v>
      </c>
      <c r="F88" s="163">
        <v>5401</v>
      </c>
      <c r="G88" s="163">
        <v>5401</v>
      </c>
      <c r="H88" s="163">
        <v>6642</v>
      </c>
      <c r="I88" s="163">
        <v>8741</v>
      </c>
      <c r="J88" s="165">
        <f t="shared" si="45"/>
        <v>0.31601927130382412</v>
      </c>
      <c r="K88" s="164">
        <f t="shared" si="42"/>
        <v>0.31463377951571658</v>
      </c>
      <c r="L88" s="162">
        <f t="shared" si="43"/>
        <v>2099</v>
      </c>
      <c r="M88" s="163">
        <f t="shared" si="44"/>
        <v>2092</v>
      </c>
      <c r="N88" s="164">
        <f t="shared" si="41"/>
        <v>1.6134894436516361E-3</v>
      </c>
    </row>
    <row r="89" spans="1:14" x14ac:dyDescent="0.25">
      <c r="A89" s="1"/>
      <c r="B89" s="162" t="s">
        <v>128</v>
      </c>
      <c r="C89" s="163">
        <v>6797</v>
      </c>
      <c r="D89" s="163">
        <v>8053</v>
      </c>
      <c r="E89" s="163">
        <v>4131</v>
      </c>
      <c r="F89" s="163">
        <v>6146</v>
      </c>
      <c r="G89" s="163">
        <v>6146</v>
      </c>
      <c r="H89" s="163">
        <v>7906</v>
      </c>
      <c r="I89" s="163">
        <v>7183</v>
      </c>
      <c r="J89" s="165">
        <f t="shared" si="45"/>
        <v>-9.1449532001011913E-2</v>
      </c>
      <c r="K89" s="164">
        <f t="shared" si="42"/>
        <v>-0.10803427294176082</v>
      </c>
      <c r="L89" s="162">
        <f t="shared" si="43"/>
        <v>-723</v>
      </c>
      <c r="M89" s="163">
        <f t="shared" si="44"/>
        <v>-870</v>
      </c>
      <c r="N89" s="164">
        <f t="shared" si="41"/>
        <v>1.3259003173263588E-3</v>
      </c>
    </row>
    <row r="90" spans="1:14" x14ac:dyDescent="0.25">
      <c r="A90" s="161" t="s">
        <v>144</v>
      </c>
      <c r="B90" s="162" t="s">
        <v>131</v>
      </c>
      <c r="C90" s="163">
        <v>12450</v>
      </c>
      <c r="D90" s="163">
        <v>11036</v>
      </c>
      <c r="E90" s="163">
        <v>6645</v>
      </c>
      <c r="F90" s="163">
        <v>5530</v>
      </c>
      <c r="G90" s="163">
        <v>5530</v>
      </c>
      <c r="H90" s="163">
        <v>8311</v>
      </c>
      <c r="I90" s="163">
        <v>8721</v>
      </c>
      <c r="J90" s="165">
        <f t="shared" si="45"/>
        <v>4.9332210323667525E-2</v>
      </c>
      <c r="K90" s="164">
        <f t="shared" si="42"/>
        <v>-0.20976803189561433</v>
      </c>
      <c r="L90" s="162">
        <f t="shared" si="43"/>
        <v>410</v>
      </c>
      <c r="M90" s="163">
        <f t="shared" si="44"/>
        <v>-2315</v>
      </c>
      <c r="N90" s="164">
        <f t="shared" si="41"/>
        <v>1.6097976705280767E-3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130854</v>
      </c>
      <c r="D91" s="169">
        <f t="shared" si="46"/>
        <v>133973</v>
      </c>
      <c r="E91" s="169">
        <f t="shared" si="46"/>
        <v>46750</v>
      </c>
      <c r="F91" s="169">
        <f t="shared" ref="F91" si="47">F83-SUM(F84:F90)</f>
        <v>112397</v>
      </c>
      <c r="G91" s="169">
        <f t="shared" si="46"/>
        <v>112397</v>
      </c>
      <c r="H91" s="169">
        <f t="shared" si="46"/>
        <v>146555</v>
      </c>
      <c r="I91" s="169">
        <f t="shared" si="46"/>
        <v>173015</v>
      </c>
      <c r="J91" s="171">
        <f t="shared" si="45"/>
        <v>0.18054655248882678</v>
      </c>
      <c r="K91" s="170">
        <f t="shared" si="42"/>
        <v>0.29141692729131985</v>
      </c>
      <c r="L91" s="168">
        <f>I91-H91</f>
        <v>26460</v>
      </c>
      <c r="M91" s="169">
        <f t="shared" si="44"/>
        <v>39042</v>
      </c>
      <c r="N91" s="170">
        <f t="shared" si="41"/>
        <v>3.1936606348631484E-2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45335</v>
      </c>
      <c r="D93" s="176">
        <v>46156</v>
      </c>
      <c r="E93" s="176">
        <v>20050</v>
      </c>
      <c r="F93" s="176">
        <v>43371</v>
      </c>
      <c r="G93" s="176">
        <v>43371</v>
      </c>
      <c r="H93" s="176">
        <v>50896</v>
      </c>
      <c r="I93" s="176">
        <v>49021</v>
      </c>
      <c r="J93" s="177">
        <f>IFERROR(I93/H93-1,"-")</f>
        <v>-3.6839830242062277E-2</v>
      </c>
      <c r="K93" s="177">
        <f>IFERROR(I93/D93-1,"-")</f>
        <v>6.2072103301845871E-2</v>
      </c>
      <c r="L93" s="176">
        <f>I93-H93</f>
        <v>-1875</v>
      </c>
      <c r="M93" s="176">
        <f>I93-D93</f>
        <v>2865</v>
      </c>
      <c r="N93" s="177">
        <f t="shared" ref="N93:N105" si="48">I93/I$9</f>
        <v>9.0487205145002702E-3</v>
      </c>
    </row>
    <row r="94" spans="1:14" x14ac:dyDescent="0.25">
      <c r="A94" s="1" t="s">
        <v>96</v>
      </c>
      <c r="B94" s="157" t="s">
        <v>97</v>
      </c>
      <c r="C94" s="158">
        <v>28399</v>
      </c>
      <c r="D94" s="158">
        <v>30224</v>
      </c>
      <c r="E94" s="158">
        <v>12772</v>
      </c>
      <c r="F94" s="158">
        <v>27906</v>
      </c>
      <c r="G94" s="158">
        <v>27906</v>
      </c>
      <c r="H94" s="158">
        <v>33566</v>
      </c>
      <c r="I94" s="158">
        <v>30089</v>
      </c>
      <c r="J94" s="160">
        <f>IFERROR(I94/H94-1,"-")</f>
        <v>-0.10358696299827208</v>
      </c>
      <c r="K94" s="159">
        <f t="shared" ref="K94:K105" si="49">IFERROR(I94/D94-1,"-")</f>
        <v>-4.4666490206458631E-3</v>
      </c>
      <c r="L94" s="157">
        <f t="shared" ref="L94:L104" si="50">I94-H94</f>
        <v>-3477</v>
      </c>
      <c r="M94" s="158">
        <f t="shared" ref="M94:M105" si="51">I94-D94</f>
        <v>-135</v>
      </c>
      <c r="N94" s="159">
        <f t="shared" si="48"/>
        <v>5.5540880757389407E-3</v>
      </c>
    </row>
    <row r="95" spans="1:14" x14ac:dyDescent="0.25">
      <c r="A95" s="161" t="s">
        <v>103</v>
      </c>
      <c r="B95" s="162" t="s">
        <v>103</v>
      </c>
      <c r="C95" s="163">
        <v>13711</v>
      </c>
      <c r="D95" s="163">
        <v>14872</v>
      </c>
      <c r="E95" s="163">
        <v>6657</v>
      </c>
      <c r="F95" s="163">
        <v>12883</v>
      </c>
      <c r="G95" s="163">
        <v>12883</v>
      </c>
      <c r="H95" s="163">
        <v>10385</v>
      </c>
      <c r="I95" s="163">
        <v>9276</v>
      </c>
      <c r="J95" s="165">
        <f>IFERROR(I95/H95-1,"-")</f>
        <v>-0.10678863745787193</v>
      </c>
      <c r="K95" s="164">
        <f t="shared" si="49"/>
        <v>-0.37627756858526085</v>
      </c>
      <c r="L95" s="162">
        <f t="shared" si="50"/>
        <v>-1109</v>
      </c>
      <c r="M95" s="163">
        <f t="shared" si="51"/>
        <v>-5596</v>
      </c>
      <c r="N95" s="164">
        <f t="shared" si="48"/>
        <v>1.7122443747068501E-3</v>
      </c>
    </row>
    <row r="96" spans="1:14" x14ac:dyDescent="0.25">
      <c r="A96" s="161" t="s">
        <v>100</v>
      </c>
      <c r="B96" s="162" t="s">
        <v>100</v>
      </c>
      <c r="C96" s="163">
        <v>14688</v>
      </c>
      <c r="D96" s="163">
        <v>15352</v>
      </c>
      <c r="E96" s="163">
        <v>6115</v>
      </c>
      <c r="F96" s="163">
        <v>15023</v>
      </c>
      <c r="G96" s="163">
        <v>15023</v>
      </c>
      <c r="H96" s="163">
        <v>23181</v>
      </c>
      <c r="I96" s="163">
        <v>20813</v>
      </c>
      <c r="J96" s="165">
        <f>IFERROR(I96/H96-1,"-")</f>
        <v>-0.10215262499460764</v>
      </c>
      <c r="K96" s="164">
        <f t="shared" si="49"/>
        <v>0.35571912454403343</v>
      </c>
      <c r="L96" s="162">
        <f t="shared" si="50"/>
        <v>-2368</v>
      </c>
      <c r="M96" s="163">
        <f t="shared" si="51"/>
        <v>5461</v>
      </c>
      <c r="N96" s="164">
        <f t="shared" si="48"/>
        <v>3.8418437010320906E-3</v>
      </c>
    </row>
    <row r="97" spans="1:14" x14ac:dyDescent="0.25">
      <c r="A97" s="1"/>
      <c r="B97" s="157" t="s">
        <v>107</v>
      </c>
      <c r="C97" s="158">
        <v>16936</v>
      </c>
      <c r="D97" s="158">
        <v>15932</v>
      </c>
      <c r="E97" s="158">
        <v>7278</v>
      </c>
      <c r="F97" s="158">
        <v>15465</v>
      </c>
      <c r="G97" s="158">
        <v>15465</v>
      </c>
      <c r="H97" s="158">
        <v>17330</v>
      </c>
      <c r="I97" s="158">
        <v>18932</v>
      </c>
      <c r="J97" s="160">
        <f>IFERROR(I97/H97-1,"-")</f>
        <v>9.2440854010386708E-2</v>
      </c>
      <c r="K97" s="159">
        <f t="shared" si="49"/>
        <v>0.18830027617373846</v>
      </c>
      <c r="L97" s="157">
        <f t="shared" si="50"/>
        <v>1602</v>
      </c>
      <c r="M97" s="158">
        <f t="shared" si="51"/>
        <v>3000</v>
      </c>
      <c r="N97" s="159">
        <f t="shared" si="48"/>
        <v>3.494632438761329E-3</v>
      </c>
    </row>
    <row r="98" spans="1:14" s="56" customFormat="1" x14ac:dyDescent="0.25">
      <c r="B98" s="162" t="s">
        <v>110</v>
      </c>
      <c r="C98" s="163">
        <v>1934</v>
      </c>
      <c r="D98" s="163">
        <v>2048</v>
      </c>
      <c r="E98" s="163">
        <v>1197</v>
      </c>
      <c r="F98" s="163">
        <v>2042</v>
      </c>
      <c r="G98" s="163">
        <v>2042</v>
      </c>
      <c r="H98" s="163">
        <v>2458</v>
      </c>
      <c r="I98" s="163">
        <v>2680</v>
      </c>
      <c r="J98" s="165">
        <f t="shared" ref="J98:J105" si="52">IFERROR(I98/H98-1,"-")</f>
        <v>9.0317331163547676E-2</v>
      </c>
      <c r="K98" s="164">
        <f t="shared" si="49"/>
        <v>0.30859375</v>
      </c>
      <c r="L98" s="162">
        <f t="shared" si="50"/>
        <v>222</v>
      </c>
      <c r="M98" s="163">
        <f t="shared" si="51"/>
        <v>632</v>
      </c>
      <c r="N98" s="164">
        <f t="shared" si="48"/>
        <v>4.9469759855695974E-4</v>
      </c>
    </row>
    <row r="99" spans="1:14" s="56" customFormat="1" x14ac:dyDescent="0.25">
      <c r="B99" s="162" t="s">
        <v>113</v>
      </c>
      <c r="C99" s="163">
        <v>4049</v>
      </c>
      <c r="D99" s="163">
        <v>3474</v>
      </c>
      <c r="E99" s="163">
        <v>1480</v>
      </c>
      <c r="F99" s="163">
        <v>3193</v>
      </c>
      <c r="G99" s="163">
        <v>3193</v>
      </c>
      <c r="H99" s="163">
        <v>3384</v>
      </c>
      <c r="I99" s="163">
        <v>3853</v>
      </c>
      <c r="J99" s="165">
        <f t="shared" si="52"/>
        <v>0.13859338061465731</v>
      </c>
      <c r="K99" s="164">
        <f t="shared" si="49"/>
        <v>0.10909614277489932</v>
      </c>
      <c r="L99" s="162">
        <f t="shared" si="50"/>
        <v>469</v>
      </c>
      <c r="M99" s="163">
        <f t="shared" si="51"/>
        <v>379</v>
      </c>
      <c r="N99" s="164">
        <f t="shared" si="48"/>
        <v>7.1122009225371859E-4</v>
      </c>
    </row>
    <row r="100" spans="1:14" x14ac:dyDescent="0.25">
      <c r="A100" s="1"/>
      <c r="B100" s="162" t="s">
        <v>116</v>
      </c>
      <c r="C100" s="163">
        <v>3672</v>
      </c>
      <c r="D100" s="163">
        <v>3285</v>
      </c>
      <c r="E100" s="163">
        <v>1719</v>
      </c>
      <c r="F100" s="163">
        <v>2901</v>
      </c>
      <c r="G100" s="163">
        <v>2901</v>
      </c>
      <c r="H100" s="163">
        <v>3219</v>
      </c>
      <c r="I100" s="163">
        <v>3187</v>
      </c>
      <c r="J100" s="165">
        <f t="shared" si="52"/>
        <v>-9.9409754582168164E-3</v>
      </c>
      <c r="K100" s="164">
        <f t="shared" si="49"/>
        <v>-2.9832572298325699E-2</v>
      </c>
      <c r="L100" s="162">
        <f t="shared" si="50"/>
        <v>-32</v>
      </c>
      <c r="M100" s="163">
        <f t="shared" si="51"/>
        <v>-98</v>
      </c>
      <c r="N100" s="164">
        <f t="shared" si="48"/>
        <v>5.8828404723919054E-4</v>
      </c>
    </row>
    <row r="101" spans="1:14" x14ac:dyDescent="0.25">
      <c r="A101" s="1"/>
      <c r="B101" s="162" t="s">
        <v>123</v>
      </c>
      <c r="C101" s="163">
        <v>479</v>
      </c>
      <c r="D101" s="163">
        <v>564</v>
      </c>
      <c r="E101" s="163">
        <v>301</v>
      </c>
      <c r="F101" s="163">
        <v>1054</v>
      </c>
      <c r="G101" s="163">
        <v>1054</v>
      </c>
      <c r="H101" s="163">
        <v>796</v>
      </c>
      <c r="I101" s="163">
        <v>865</v>
      </c>
      <c r="J101" s="165">
        <f t="shared" si="52"/>
        <v>8.668341708542715E-2</v>
      </c>
      <c r="K101" s="164">
        <f t="shared" si="49"/>
        <v>0.53368794326241131</v>
      </c>
      <c r="L101" s="162">
        <f t="shared" si="50"/>
        <v>69</v>
      </c>
      <c r="M101" s="163">
        <f t="shared" si="51"/>
        <v>301</v>
      </c>
      <c r="N101" s="164">
        <f t="shared" si="48"/>
        <v>1.596691875939441E-4</v>
      </c>
    </row>
    <row r="102" spans="1:14" x14ac:dyDescent="0.25">
      <c r="A102" s="1"/>
      <c r="B102" s="162" t="s">
        <v>119</v>
      </c>
      <c r="C102" s="163">
        <v>394</v>
      </c>
      <c r="D102" s="163">
        <v>419</v>
      </c>
      <c r="E102" s="163">
        <v>267</v>
      </c>
      <c r="F102" s="163">
        <v>600</v>
      </c>
      <c r="G102" s="163">
        <v>600</v>
      </c>
      <c r="H102" s="163">
        <v>496</v>
      </c>
      <c r="I102" s="163">
        <v>744</v>
      </c>
      <c r="J102" s="165">
        <f t="shared" si="52"/>
        <v>0.5</v>
      </c>
      <c r="K102" s="164">
        <f t="shared" si="49"/>
        <v>0.77565632458233891</v>
      </c>
      <c r="L102" s="162">
        <f t="shared" si="50"/>
        <v>248</v>
      </c>
      <c r="M102" s="163">
        <f t="shared" si="51"/>
        <v>325</v>
      </c>
      <c r="N102" s="164">
        <f t="shared" si="48"/>
        <v>1.3733396019640972E-4</v>
      </c>
    </row>
    <row r="103" spans="1:14" x14ac:dyDescent="0.25">
      <c r="A103" s="1"/>
      <c r="B103" s="162" t="s">
        <v>128</v>
      </c>
      <c r="C103" s="163">
        <v>107</v>
      </c>
      <c r="D103" s="163">
        <v>138</v>
      </c>
      <c r="E103" s="163">
        <v>127</v>
      </c>
      <c r="F103" s="163">
        <v>240</v>
      </c>
      <c r="G103" s="163">
        <v>240</v>
      </c>
      <c r="H103" s="163">
        <v>115</v>
      </c>
      <c r="I103" s="163">
        <v>202</v>
      </c>
      <c r="J103" s="165">
        <f t="shared" si="52"/>
        <v>0.75652173913043486</v>
      </c>
      <c r="K103" s="164">
        <f t="shared" si="49"/>
        <v>0.46376811594202905</v>
      </c>
      <c r="L103" s="162">
        <f t="shared" si="50"/>
        <v>87</v>
      </c>
      <c r="M103" s="163">
        <f t="shared" si="51"/>
        <v>64</v>
      </c>
      <c r="N103" s="164">
        <f t="shared" si="48"/>
        <v>3.7286908547949949E-5</v>
      </c>
    </row>
    <row r="104" spans="1:14" x14ac:dyDescent="0.25">
      <c r="A104" s="161" t="s">
        <v>144</v>
      </c>
      <c r="B104" s="162" t="s">
        <v>131</v>
      </c>
      <c r="C104" s="163">
        <v>277</v>
      </c>
      <c r="D104" s="163">
        <v>175</v>
      </c>
      <c r="E104" s="163">
        <v>79</v>
      </c>
      <c r="F104" s="163">
        <v>127</v>
      </c>
      <c r="G104" s="163">
        <v>127</v>
      </c>
      <c r="H104" s="163">
        <v>219</v>
      </c>
      <c r="I104" s="163">
        <v>350</v>
      </c>
      <c r="J104" s="165">
        <f t="shared" si="52"/>
        <v>0.59817351598173518</v>
      </c>
      <c r="K104" s="164">
        <f t="shared" si="49"/>
        <v>1</v>
      </c>
      <c r="L104" s="162">
        <f t="shared" si="50"/>
        <v>131</v>
      </c>
      <c r="M104" s="163">
        <f t="shared" si="51"/>
        <v>175</v>
      </c>
      <c r="N104" s="164">
        <f t="shared" si="48"/>
        <v>6.4606029662289522E-5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6024</v>
      </c>
      <c r="D105" s="169">
        <f t="shared" si="53"/>
        <v>5829</v>
      </c>
      <c r="E105" s="169">
        <f t="shared" si="53"/>
        <v>2108</v>
      </c>
      <c r="F105" s="169">
        <f t="shared" ref="F105" si="54">F97-SUM(F98:F104)</f>
        <v>5308</v>
      </c>
      <c r="G105" s="169">
        <f t="shared" si="53"/>
        <v>5308</v>
      </c>
      <c r="H105" s="169">
        <f t="shared" si="53"/>
        <v>6643</v>
      </c>
      <c r="I105" s="169">
        <f t="shared" si="53"/>
        <v>7051</v>
      </c>
      <c r="J105" s="171">
        <f t="shared" si="52"/>
        <v>6.1418034020773726E-2</v>
      </c>
      <c r="K105" s="170">
        <f t="shared" si="49"/>
        <v>0.20964144793274997</v>
      </c>
      <c r="L105" s="168">
        <f>I105-H105</f>
        <v>408</v>
      </c>
      <c r="M105" s="169">
        <f t="shared" si="51"/>
        <v>1222</v>
      </c>
      <c r="N105" s="170">
        <f t="shared" si="48"/>
        <v>1.3015346147108669E-3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147322</v>
      </c>
      <c r="D107" s="176">
        <v>143190</v>
      </c>
      <c r="E107" s="176">
        <v>74750</v>
      </c>
      <c r="F107" s="176">
        <v>194202</v>
      </c>
      <c r="G107" s="176">
        <v>194202</v>
      </c>
      <c r="H107" s="176">
        <v>243100</v>
      </c>
      <c r="I107" s="176">
        <v>236128</v>
      </c>
      <c r="J107" s="177">
        <f>IFERROR(I107/H107-1,"-")</f>
        <v>-2.8679555738379214E-2</v>
      </c>
      <c r="K107" s="177">
        <f>IFERROR(I107/D107-1,"-")</f>
        <v>0.64905370486765834</v>
      </c>
      <c r="L107" s="176">
        <f>I107-H107</f>
        <v>-6972</v>
      </c>
      <c r="M107" s="176">
        <f>I107-D107</f>
        <v>92938</v>
      </c>
      <c r="N107" s="177">
        <f t="shared" ref="N107:N119" si="55">I107/I$9</f>
        <v>4.3586550205991711E-2</v>
      </c>
    </row>
    <row r="108" spans="1:14" x14ac:dyDescent="0.25">
      <c r="A108" s="1" t="s">
        <v>96</v>
      </c>
      <c r="B108" s="157" t="s">
        <v>97</v>
      </c>
      <c r="C108" s="158">
        <v>30698</v>
      </c>
      <c r="D108" s="158">
        <v>29454</v>
      </c>
      <c r="E108" s="158">
        <v>29625</v>
      </c>
      <c r="F108" s="158">
        <v>46169</v>
      </c>
      <c r="G108" s="158">
        <v>46169</v>
      </c>
      <c r="H108" s="158">
        <v>53721</v>
      </c>
      <c r="I108" s="158">
        <v>49042</v>
      </c>
      <c r="J108" s="160">
        <f>IFERROR(I108/H108-1,"-")</f>
        <v>-8.7098155283781065E-2</v>
      </c>
      <c r="K108" s="159">
        <f t="shared" ref="K108:K119" si="56">IFERROR(I108/D108-1,"-")</f>
        <v>0.6650370068581517</v>
      </c>
      <c r="L108" s="157">
        <f t="shared" ref="L108:L118" si="57">I108-H108</f>
        <v>-4679</v>
      </c>
      <c r="M108" s="158">
        <f t="shared" ref="M108:M119" si="58">I108-D108</f>
        <v>19588</v>
      </c>
      <c r="N108" s="159">
        <f t="shared" si="55"/>
        <v>9.0525968762800064E-3</v>
      </c>
    </row>
    <row r="109" spans="1:14" x14ac:dyDescent="0.25">
      <c r="A109" s="161" t="s">
        <v>103</v>
      </c>
      <c r="B109" s="162" t="s">
        <v>103</v>
      </c>
      <c r="C109" s="163">
        <v>13874</v>
      </c>
      <c r="D109" s="163">
        <v>11302</v>
      </c>
      <c r="E109" s="163">
        <v>3001</v>
      </c>
      <c r="F109" s="163">
        <v>16191</v>
      </c>
      <c r="G109" s="163">
        <v>16191</v>
      </c>
      <c r="H109" s="163">
        <v>19192</v>
      </c>
      <c r="I109" s="163">
        <v>15997</v>
      </c>
      <c r="J109" s="165">
        <f>IFERROR(I109/H109-1,"-")</f>
        <v>-0.16647561483951645</v>
      </c>
      <c r="K109" s="164">
        <f t="shared" si="56"/>
        <v>0.41541320120332692</v>
      </c>
      <c r="L109" s="162">
        <f t="shared" si="57"/>
        <v>-3195</v>
      </c>
      <c r="M109" s="163">
        <f t="shared" si="58"/>
        <v>4695</v>
      </c>
      <c r="N109" s="164">
        <f t="shared" si="55"/>
        <v>2.952864732878987E-3</v>
      </c>
    </row>
    <row r="110" spans="1:14" x14ac:dyDescent="0.25">
      <c r="A110" s="161" t="s">
        <v>100</v>
      </c>
      <c r="B110" s="162" t="s">
        <v>100</v>
      </c>
      <c r="C110" s="163">
        <v>16824</v>
      </c>
      <c r="D110" s="163">
        <v>18152</v>
      </c>
      <c r="E110" s="163">
        <v>26624</v>
      </c>
      <c r="F110" s="163">
        <v>29978</v>
      </c>
      <c r="G110" s="163">
        <v>29978</v>
      </c>
      <c r="H110" s="163">
        <v>34529</v>
      </c>
      <c r="I110" s="163">
        <v>33045</v>
      </c>
      <c r="J110" s="165">
        <f>IFERROR(I110/H110-1,"-")</f>
        <v>-4.2978366011178992E-2</v>
      </c>
      <c r="K110" s="164">
        <f t="shared" si="56"/>
        <v>0.8204605553107096</v>
      </c>
      <c r="L110" s="162">
        <f t="shared" si="57"/>
        <v>-1484</v>
      </c>
      <c r="M110" s="163">
        <f t="shared" si="58"/>
        <v>14893</v>
      </c>
      <c r="N110" s="164">
        <f t="shared" si="55"/>
        <v>6.0997321434010203E-3</v>
      </c>
    </row>
    <row r="111" spans="1:14" x14ac:dyDescent="0.25">
      <c r="A111" s="1"/>
      <c r="B111" s="157" t="s">
        <v>107</v>
      </c>
      <c r="C111" s="158">
        <v>116624</v>
      </c>
      <c r="D111" s="158">
        <v>113736</v>
      </c>
      <c r="E111" s="158">
        <v>45125</v>
      </c>
      <c r="F111" s="158">
        <v>148033</v>
      </c>
      <c r="G111" s="158">
        <v>148033</v>
      </c>
      <c r="H111" s="158">
        <v>189379</v>
      </c>
      <c r="I111" s="158">
        <v>187086</v>
      </c>
      <c r="J111" s="160">
        <f>IFERROR(I111/H111-1,"-")</f>
        <v>-1.210799507865179E-2</v>
      </c>
      <c r="K111" s="159">
        <f t="shared" si="56"/>
        <v>0.64491453893226414</v>
      </c>
      <c r="L111" s="157">
        <f t="shared" si="57"/>
        <v>-2293</v>
      </c>
      <c r="M111" s="158">
        <f t="shared" si="58"/>
        <v>73350</v>
      </c>
      <c r="N111" s="159">
        <f t="shared" si="55"/>
        <v>3.4533953329711702E-2</v>
      </c>
    </row>
    <row r="112" spans="1:14" s="56" customFormat="1" x14ac:dyDescent="0.25">
      <c r="B112" s="162" t="s">
        <v>110</v>
      </c>
      <c r="C112" s="163">
        <v>64354</v>
      </c>
      <c r="D112" s="163">
        <v>62508</v>
      </c>
      <c r="E112" s="163">
        <v>23181</v>
      </c>
      <c r="F112" s="163">
        <v>90425</v>
      </c>
      <c r="G112" s="163">
        <v>90425</v>
      </c>
      <c r="H112" s="163">
        <v>124677</v>
      </c>
      <c r="I112" s="163">
        <v>116530</v>
      </c>
      <c r="J112" s="165">
        <f t="shared" ref="J112:J119" si="59">IFERROR(I112/H112-1,"-")</f>
        <v>-6.5344851095230028E-2</v>
      </c>
      <c r="K112" s="164">
        <f t="shared" si="56"/>
        <v>0.86424137710373072</v>
      </c>
      <c r="L112" s="162">
        <f t="shared" si="57"/>
        <v>-8147</v>
      </c>
      <c r="M112" s="163">
        <f t="shared" si="58"/>
        <v>54022</v>
      </c>
      <c r="N112" s="164">
        <f t="shared" si="55"/>
        <v>2.1510116104418848E-2</v>
      </c>
    </row>
    <row r="113" spans="1:14" s="56" customFormat="1" x14ac:dyDescent="0.25">
      <c r="B113" s="162" t="s">
        <v>113</v>
      </c>
      <c r="C113" s="163">
        <v>13067</v>
      </c>
      <c r="D113" s="163">
        <v>9745</v>
      </c>
      <c r="E113" s="163">
        <v>3025</v>
      </c>
      <c r="F113" s="163">
        <v>6017</v>
      </c>
      <c r="G113" s="163">
        <v>6017</v>
      </c>
      <c r="H113" s="163">
        <v>8025</v>
      </c>
      <c r="I113" s="163">
        <v>7870</v>
      </c>
      <c r="J113" s="165">
        <f t="shared" si="59"/>
        <v>-1.9314641744548333E-2</v>
      </c>
      <c r="K113" s="164">
        <f t="shared" si="56"/>
        <v>-0.19240636223704466</v>
      </c>
      <c r="L113" s="162">
        <f t="shared" si="57"/>
        <v>-155</v>
      </c>
      <c r="M113" s="163">
        <f t="shared" si="58"/>
        <v>-1875</v>
      </c>
      <c r="N113" s="164">
        <f t="shared" si="55"/>
        <v>1.4527127241206242E-3</v>
      </c>
    </row>
    <row r="114" spans="1:14" x14ac:dyDescent="0.25">
      <c r="A114" s="1"/>
      <c r="B114" s="162" t="s">
        <v>116</v>
      </c>
      <c r="C114" s="163">
        <v>13857</v>
      </c>
      <c r="D114" s="163">
        <v>13157</v>
      </c>
      <c r="E114" s="163">
        <v>2561</v>
      </c>
      <c r="F114" s="163">
        <v>9420</v>
      </c>
      <c r="G114" s="163">
        <v>9420</v>
      </c>
      <c r="H114" s="163">
        <v>13195</v>
      </c>
      <c r="I114" s="163">
        <v>13720</v>
      </c>
      <c r="J114" s="165">
        <f t="shared" si="59"/>
        <v>3.9787798408488007E-2</v>
      </c>
      <c r="K114" s="164">
        <f t="shared" si="56"/>
        <v>4.2790909781865061E-2</v>
      </c>
      <c r="L114" s="162">
        <f t="shared" si="57"/>
        <v>525</v>
      </c>
      <c r="M114" s="163">
        <f t="shared" si="58"/>
        <v>563</v>
      </c>
      <c r="N114" s="164">
        <f t="shared" si="55"/>
        <v>2.5325563627617491E-3</v>
      </c>
    </row>
    <row r="115" spans="1:14" x14ac:dyDescent="0.25">
      <c r="A115" s="1"/>
      <c r="B115" s="162" t="s">
        <v>123</v>
      </c>
      <c r="C115" s="163">
        <v>2339</v>
      </c>
      <c r="D115" s="163">
        <v>2661</v>
      </c>
      <c r="E115" s="163">
        <v>1229</v>
      </c>
      <c r="F115" s="163">
        <v>5965</v>
      </c>
      <c r="G115" s="163">
        <v>5965</v>
      </c>
      <c r="H115" s="163">
        <v>6341</v>
      </c>
      <c r="I115" s="163">
        <v>6110</v>
      </c>
      <c r="J115" s="165">
        <f t="shared" si="59"/>
        <v>-3.6429585238921258E-2</v>
      </c>
      <c r="K115" s="164">
        <f t="shared" si="56"/>
        <v>1.2961292747087563</v>
      </c>
      <c r="L115" s="162">
        <f t="shared" si="57"/>
        <v>-231</v>
      </c>
      <c r="M115" s="163">
        <f t="shared" si="58"/>
        <v>3449</v>
      </c>
      <c r="N115" s="164">
        <f t="shared" si="55"/>
        <v>1.1278366892473969E-3</v>
      </c>
    </row>
    <row r="116" spans="1:14" x14ac:dyDescent="0.25">
      <c r="A116" s="1"/>
      <c r="B116" s="162" t="s">
        <v>119</v>
      </c>
      <c r="C116" s="163">
        <v>3694</v>
      </c>
      <c r="D116" s="163">
        <v>3843</v>
      </c>
      <c r="E116" s="163">
        <v>3033</v>
      </c>
      <c r="F116" s="163">
        <v>5325</v>
      </c>
      <c r="G116" s="163">
        <v>5325</v>
      </c>
      <c r="H116" s="163">
        <v>5187</v>
      </c>
      <c r="I116" s="163">
        <v>4991</v>
      </c>
      <c r="J116" s="165">
        <f t="shared" si="59"/>
        <v>-3.7786774628879916E-2</v>
      </c>
      <c r="K116" s="164">
        <f t="shared" si="56"/>
        <v>0.29872495446265934</v>
      </c>
      <c r="L116" s="162">
        <f t="shared" si="57"/>
        <v>-196</v>
      </c>
      <c r="M116" s="163">
        <f t="shared" si="58"/>
        <v>1148</v>
      </c>
      <c r="N116" s="164">
        <f t="shared" si="55"/>
        <v>9.212819829842485E-4</v>
      </c>
    </row>
    <row r="117" spans="1:14" x14ac:dyDescent="0.25">
      <c r="A117" s="1"/>
      <c r="B117" s="162" t="s">
        <v>128</v>
      </c>
      <c r="C117" s="163">
        <v>652</v>
      </c>
      <c r="D117" s="163">
        <v>688</v>
      </c>
      <c r="E117" s="163">
        <v>459</v>
      </c>
      <c r="F117" s="163">
        <v>1046</v>
      </c>
      <c r="G117" s="163">
        <v>1046</v>
      </c>
      <c r="H117" s="163">
        <v>1149</v>
      </c>
      <c r="I117" s="163">
        <v>1291</v>
      </c>
      <c r="J117" s="165">
        <f t="shared" si="59"/>
        <v>0.12358572671888601</v>
      </c>
      <c r="K117" s="164">
        <f t="shared" si="56"/>
        <v>0.87645348837209291</v>
      </c>
      <c r="L117" s="162">
        <f t="shared" si="57"/>
        <v>142</v>
      </c>
      <c r="M117" s="163">
        <f t="shared" si="58"/>
        <v>603</v>
      </c>
      <c r="N117" s="164">
        <f t="shared" si="55"/>
        <v>2.3830395512575934E-4</v>
      </c>
    </row>
    <row r="118" spans="1:14" x14ac:dyDescent="0.25">
      <c r="A118" s="161" t="s">
        <v>144</v>
      </c>
      <c r="B118" s="162" t="s">
        <v>131</v>
      </c>
      <c r="C118" s="163">
        <v>1541</v>
      </c>
      <c r="D118" s="163">
        <v>1246</v>
      </c>
      <c r="E118" s="163">
        <v>1176</v>
      </c>
      <c r="F118" s="163">
        <v>924</v>
      </c>
      <c r="G118" s="163">
        <v>924</v>
      </c>
      <c r="H118" s="163">
        <v>679</v>
      </c>
      <c r="I118" s="163">
        <v>1495</v>
      </c>
      <c r="J118" s="165">
        <f t="shared" si="59"/>
        <v>1.2017673048600885</v>
      </c>
      <c r="K118" s="164">
        <f t="shared" si="56"/>
        <v>0.19983948635634019</v>
      </c>
      <c r="L118" s="162">
        <f t="shared" si="57"/>
        <v>816</v>
      </c>
      <c r="M118" s="163">
        <f t="shared" si="58"/>
        <v>249</v>
      </c>
      <c r="N118" s="164">
        <f t="shared" si="55"/>
        <v>2.7596004098606524E-4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17120</v>
      </c>
      <c r="D119" s="169">
        <f t="shared" si="60"/>
        <v>19888</v>
      </c>
      <c r="E119" s="169">
        <f t="shared" si="60"/>
        <v>10461</v>
      </c>
      <c r="F119" s="169">
        <f t="shared" ref="F119" si="61">F111-SUM(F112:F118)</f>
        <v>28911</v>
      </c>
      <c r="G119" s="169">
        <f t="shared" si="60"/>
        <v>28911</v>
      </c>
      <c r="H119" s="169">
        <f t="shared" si="60"/>
        <v>30126</v>
      </c>
      <c r="I119" s="169">
        <f t="shared" si="60"/>
        <v>35079</v>
      </c>
      <c r="J119" s="171">
        <f t="shared" si="59"/>
        <v>0.16440948018323054</v>
      </c>
      <c r="K119" s="170">
        <f t="shared" si="56"/>
        <v>0.76382743362831862</v>
      </c>
      <c r="L119" s="168">
        <f>I119-H119</f>
        <v>4953</v>
      </c>
      <c r="M119" s="169">
        <f t="shared" si="58"/>
        <v>15191</v>
      </c>
      <c r="N119" s="170">
        <f t="shared" si="55"/>
        <v>6.475185470067011E-3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197818</v>
      </c>
      <c r="D121" s="176">
        <v>185319</v>
      </c>
      <c r="E121" s="176">
        <v>80046</v>
      </c>
      <c r="F121" s="176">
        <v>187790</v>
      </c>
      <c r="G121" s="176">
        <v>187790</v>
      </c>
      <c r="H121" s="176">
        <v>203344</v>
      </c>
      <c r="I121" s="176">
        <v>209772</v>
      </c>
      <c r="J121" s="177">
        <f>IFERROR(I121/H121-1,"-")</f>
        <v>3.1611456448186415E-2</v>
      </c>
      <c r="K121" s="177">
        <f>IFERROR(I121/D121-1,"-")</f>
        <v>0.13195085231411774</v>
      </c>
      <c r="L121" s="176">
        <f>I121-H121</f>
        <v>6428</v>
      </c>
      <c r="M121" s="176">
        <f>I121-D121</f>
        <v>24453</v>
      </c>
      <c r="N121" s="177">
        <f t="shared" ref="N121:N133" si="62">I121/I$9</f>
        <v>3.872153158376513E-2</v>
      </c>
    </row>
    <row r="122" spans="1:14" x14ac:dyDescent="0.25">
      <c r="A122" s="1" t="s">
        <v>96</v>
      </c>
      <c r="B122" s="157" t="s">
        <v>97</v>
      </c>
      <c r="C122" s="158">
        <v>116321</v>
      </c>
      <c r="D122" s="158">
        <v>101153</v>
      </c>
      <c r="E122" s="158">
        <v>44623</v>
      </c>
      <c r="F122" s="158">
        <v>113642</v>
      </c>
      <c r="G122" s="158">
        <v>113642</v>
      </c>
      <c r="H122" s="158">
        <v>126216</v>
      </c>
      <c r="I122" s="158">
        <v>132125</v>
      </c>
      <c r="J122" s="160">
        <f>IFERROR(I122/H122-1,"-")</f>
        <v>4.6816568422387128E-2</v>
      </c>
      <c r="K122" s="159">
        <f t="shared" ref="K122:K133" si="63">IFERROR(I122/D122-1,"-")</f>
        <v>0.30618963352545148</v>
      </c>
      <c r="L122" s="157">
        <f t="shared" ref="L122:L132" si="64">I122-H122</f>
        <v>5909</v>
      </c>
      <c r="M122" s="158">
        <f t="shared" ref="M122:M133" si="65">I122-D122</f>
        <v>30972</v>
      </c>
      <c r="N122" s="159">
        <f t="shared" si="62"/>
        <v>2.4388776197514291E-2</v>
      </c>
    </row>
    <row r="123" spans="1:14" x14ac:dyDescent="0.25">
      <c r="A123" s="161" t="s">
        <v>103</v>
      </c>
      <c r="B123" s="162" t="s">
        <v>103</v>
      </c>
      <c r="C123" s="163">
        <v>64858</v>
      </c>
      <c r="D123" s="163">
        <v>50967</v>
      </c>
      <c r="E123" s="163">
        <v>20055</v>
      </c>
      <c r="F123" s="163">
        <v>58791</v>
      </c>
      <c r="G123" s="163">
        <v>58791</v>
      </c>
      <c r="H123" s="163">
        <v>57284</v>
      </c>
      <c r="I123" s="163">
        <v>63881</v>
      </c>
      <c r="J123" s="165">
        <f>IFERROR(I123/H123-1,"-")</f>
        <v>0.11516304727323501</v>
      </c>
      <c r="K123" s="164">
        <f t="shared" si="63"/>
        <v>0.25337963780485406</v>
      </c>
      <c r="L123" s="162">
        <f t="shared" si="64"/>
        <v>6597</v>
      </c>
      <c r="M123" s="163">
        <f t="shared" si="65"/>
        <v>12914</v>
      </c>
      <c r="N123" s="164">
        <f t="shared" si="62"/>
        <v>1.1791707945304904E-2</v>
      </c>
    </row>
    <row r="124" spans="1:14" x14ac:dyDescent="0.25">
      <c r="A124" s="161" t="s">
        <v>100</v>
      </c>
      <c r="B124" s="162" t="s">
        <v>100</v>
      </c>
      <c r="C124" s="163">
        <v>51463</v>
      </c>
      <c r="D124" s="163">
        <v>50186</v>
      </c>
      <c r="E124" s="163">
        <v>24568</v>
      </c>
      <c r="F124" s="163">
        <v>54851</v>
      </c>
      <c r="G124" s="163">
        <v>54851</v>
      </c>
      <c r="H124" s="163">
        <v>68932</v>
      </c>
      <c r="I124" s="163">
        <v>68244</v>
      </c>
      <c r="J124" s="165">
        <f>IFERROR(I124/H124-1,"-")</f>
        <v>-9.9808506934370156E-3</v>
      </c>
      <c r="K124" s="164">
        <f t="shared" si="63"/>
        <v>0.35982146415334948</v>
      </c>
      <c r="L124" s="162">
        <f t="shared" si="64"/>
        <v>-688</v>
      </c>
      <c r="M124" s="163">
        <f t="shared" si="65"/>
        <v>18058</v>
      </c>
      <c r="N124" s="164">
        <f t="shared" si="62"/>
        <v>1.2597068252209388E-2</v>
      </c>
    </row>
    <row r="125" spans="1:14" x14ac:dyDescent="0.25">
      <c r="A125" s="1"/>
      <c r="B125" s="157" t="s">
        <v>107</v>
      </c>
      <c r="C125" s="158">
        <v>81497</v>
      </c>
      <c r="D125" s="158">
        <v>84166</v>
      </c>
      <c r="E125" s="158">
        <v>35423</v>
      </c>
      <c r="F125" s="158">
        <v>74148</v>
      </c>
      <c r="G125" s="158">
        <v>74148</v>
      </c>
      <c r="H125" s="158">
        <v>77128</v>
      </c>
      <c r="I125" s="158">
        <v>77647</v>
      </c>
      <c r="J125" s="160">
        <f>IFERROR(I125/H125-1,"-")</f>
        <v>6.729073747536507E-3</v>
      </c>
      <c r="K125" s="159">
        <f t="shared" si="63"/>
        <v>-7.7454078844188867E-2</v>
      </c>
      <c r="L125" s="157">
        <f t="shared" si="64"/>
        <v>519</v>
      </c>
      <c r="M125" s="158">
        <f t="shared" si="65"/>
        <v>-6519</v>
      </c>
      <c r="N125" s="159">
        <f t="shared" si="62"/>
        <v>1.4332755386250839E-2</v>
      </c>
    </row>
    <row r="126" spans="1:14" s="56" customFormat="1" x14ac:dyDescent="0.25">
      <c r="B126" s="162" t="s">
        <v>110</v>
      </c>
      <c r="C126" s="163">
        <v>10499</v>
      </c>
      <c r="D126" s="163">
        <v>8922</v>
      </c>
      <c r="E126" s="163">
        <v>3445</v>
      </c>
      <c r="F126" s="163">
        <v>8307</v>
      </c>
      <c r="G126" s="163">
        <v>8307</v>
      </c>
      <c r="H126" s="163">
        <v>10172</v>
      </c>
      <c r="I126" s="163">
        <v>9158</v>
      </c>
      <c r="J126" s="165">
        <f t="shared" ref="J126:J133" si="66">IFERROR(I126/H126-1,"-")</f>
        <v>-9.9685410931970142E-2</v>
      </c>
      <c r="K126" s="164">
        <f t="shared" si="63"/>
        <v>2.6451468280654478E-2</v>
      </c>
      <c r="L126" s="162">
        <f t="shared" si="64"/>
        <v>-1014</v>
      </c>
      <c r="M126" s="163">
        <f t="shared" si="65"/>
        <v>236</v>
      </c>
      <c r="N126" s="164">
        <f t="shared" si="62"/>
        <v>1.6904629132778496E-3</v>
      </c>
    </row>
    <row r="127" spans="1:14" s="56" customFormat="1" x14ac:dyDescent="0.25">
      <c r="B127" s="162" t="s">
        <v>113</v>
      </c>
      <c r="C127" s="163">
        <v>9222</v>
      </c>
      <c r="D127" s="163">
        <v>8007</v>
      </c>
      <c r="E127" s="163">
        <v>3648</v>
      </c>
      <c r="F127" s="163">
        <v>8165</v>
      </c>
      <c r="G127" s="163">
        <v>8165</v>
      </c>
      <c r="H127" s="163">
        <v>10909</v>
      </c>
      <c r="I127" s="163">
        <v>10490</v>
      </c>
      <c r="J127" s="165">
        <f t="shared" si="66"/>
        <v>-3.8408653405445081E-2</v>
      </c>
      <c r="K127" s="164">
        <f t="shared" si="63"/>
        <v>0.31010365929811412</v>
      </c>
      <c r="L127" s="162">
        <f t="shared" si="64"/>
        <v>-419</v>
      </c>
      <c r="M127" s="163">
        <f t="shared" si="65"/>
        <v>2483</v>
      </c>
      <c r="N127" s="164">
        <f t="shared" si="62"/>
        <v>1.9363350033069057E-3</v>
      </c>
    </row>
    <row r="128" spans="1:14" x14ac:dyDescent="0.25">
      <c r="A128" s="1"/>
      <c r="B128" s="162" t="s">
        <v>116</v>
      </c>
      <c r="C128" s="163">
        <v>5794</v>
      </c>
      <c r="D128" s="163">
        <v>5944</v>
      </c>
      <c r="E128" s="163">
        <v>2556</v>
      </c>
      <c r="F128" s="163">
        <v>6960</v>
      </c>
      <c r="G128" s="163">
        <v>6960</v>
      </c>
      <c r="H128" s="163">
        <v>7511</v>
      </c>
      <c r="I128" s="163">
        <v>7375</v>
      </c>
      <c r="J128" s="165">
        <f t="shared" si="66"/>
        <v>-1.8106776727466412E-2</v>
      </c>
      <c r="K128" s="164">
        <f t="shared" si="63"/>
        <v>0.24074697173620452</v>
      </c>
      <c r="L128" s="162">
        <f t="shared" si="64"/>
        <v>-136</v>
      </c>
      <c r="M128" s="163">
        <f t="shared" si="65"/>
        <v>1431</v>
      </c>
      <c r="N128" s="164">
        <f t="shared" si="62"/>
        <v>1.3613413393125291E-3</v>
      </c>
    </row>
    <row r="129" spans="1:14" x14ac:dyDescent="0.25">
      <c r="A129" s="1"/>
      <c r="B129" s="162" t="s">
        <v>123</v>
      </c>
      <c r="C129" s="163">
        <v>1409</v>
      </c>
      <c r="D129" s="163">
        <v>1408</v>
      </c>
      <c r="E129" s="163">
        <v>658</v>
      </c>
      <c r="F129" s="163">
        <v>2080</v>
      </c>
      <c r="G129" s="163">
        <v>2080</v>
      </c>
      <c r="H129" s="163">
        <v>2175</v>
      </c>
      <c r="I129" s="163">
        <v>1944</v>
      </c>
      <c r="J129" s="165">
        <f t="shared" si="66"/>
        <v>-0.10620689655172411</v>
      </c>
      <c r="K129" s="164">
        <f t="shared" si="63"/>
        <v>0.38068181818181812</v>
      </c>
      <c r="L129" s="162">
        <f t="shared" si="64"/>
        <v>-231</v>
      </c>
      <c r="M129" s="163">
        <f t="shared" si="65"/>
        <v>536</v>
      </c>
      <c r="N129" s="164">
        <f t="shared" si="62"/>
        <v>3.5884034760997376E-4</v>
      </c>
    </row>
    <row r="130" spans="1:14" x14ac:dyDescent="0.25">
      <c r="A130" s="1"/>
      <c r="B130" s="162" t="s">
        <v>119</v>
      </c>
      <c r="C130" s="163">
        <v>1544</v>
      </c>
      <c r="D130" s="163">
        <v>1205</v>
      </c>
      <c r="E130" s="163">
        <v>658</v>
      </c>
      <c r="F130" s="163">
        <v>1474</v>
      </c>
      <c r="G130" s="163">
        <v>1474</v>
      </c>
      <c r="H130" s="163">
        <v>1524</v>
      </c>
      <c r="I130" s="163">
        <v>1629</v>
      </c>
      <c r="J130" s="165">
        <f t="shared" si="66"/>
        <v>6.889763779527569E-2</v>
      </c>
      <c r="K130" s="164">
        <f t="shared" si="63"/>
        <v>0.35186721991701253</v>
      </c>
      <c r="L130" s="162">
        <f t="shared" si="64"/>
        <v>105</v>
      </c>
      <c r="M130" s="163">
        <f t="shared" si="65"/>
        <v>424</v>
      </c>
      <c r="N130" s="164">
        <f t="shared" si="62"/>
        <v>3.0069492091391322E-4</v>
      </c>
    </row>
    <row r="131" spans="1:14" x14ac:dyDescent="0.25">
      <c r="A131" s="1"/>
      <c r="B131" s="162" t="s">
        <v>128</v>
      </c>
      <c r="C131" s="163">
        <v>1230</v>
      </c>
      <c r="D131" s="163">
        <v>1315</v>
      </c>
      <c r="E131" s="163">
        <v>695</v>
      </c>
      <c r="F131" s="163">
        <v>848</v>
      </c>
      <c r="G131" s="163">
        <v>848</v>
      </c>
      <c r="H131" s="163">
        <v>1030</v>
      </c>
      <c r="I131" s="163">
        <v>1142</v>
      </c>
      <c r="J131" s="165">
        <f t="shared" si="66"/>
        <v>0.10873786407766994</v>
      </c>
      <c r="K131" s="164">
        <f t="shared" si="63"/>
        <v>-0.13155893536121677</v>
      </c>
      <c r="L131" s="162">
        <f t="shared" si="64"/>
        <v>112</v>
      </c>
      <c r="M131" s="163">
        <f t="shared" si="65"/>
        <v>-173</v>
      </c>
      <c r="N131" s="164">
        <f t="shared" si="62"/>
        <v>2.1080024535524179E-4</v>
      </c>
    </row>
    <row r="132" spans="1:14" x14ac:dyDescent="0.25">
      <c r="A132" s="161" t="s">
        <v>144</v>
      </c>
      <c r="B132" s="162" t="s">
        <v>131</v>
      </c>
      <c r="C132" s="163">
        <v>2361</v>
      </c>
      <c r="D132" s="163">
        <v>2013</v>
      </c>
      <c r="E132" s="163">
        <v>1083</v>
      </c>
      <c r="F132" s="163">
        <v>1320</v>
      </c>
      <c r="G132" s="163">
        <v>1320</v>
      </c>
      <c r="H132" s="163">
        <v>1881</v>
      </c>
      <c r="I132" s="163">
        <v>1771</v>
      </c>
      <c r="J132" s="165">
        <f t="shared" si="66"/>
        <v>-5.8479532163742687E-2</v>
      </c>
      <c r="K132" s="164">
        <f t="shared" si="63"/>
        <v>-0.1202185792349727</v>
      </c>
      <c r="L132" s="162">
        <f t="shared" si="64"/>
        <v>-110</v>
      </c>
      <c r="M132" s="163">
        <f t="shared" si="65"/>
        <v>-242</v>
      </c>
      <c r="N132" s="164">
        <f t="shared" si="62"/>
        <v>3.2690651009118497E-4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49438</v>
      </c>
      <c r="D133" s="169">
        <f t="shared" si="67"/>
        <v>55352</v>
      </c>
      <c r="E133" s="169">
        <f t="shared" si="67"/>
        <v>22680</v>
      </c>
      <c r="F133" s="169">
        <f t="shared" ref="F133" si="68">F125-SUM(F126:F132)</f>
        <v>44994</v>
      </c>
      <c r="G133" s="169">
        <f t="shared" si="67"/>
        <v>44994</v>
      </c>
      <c r="H133" s="169">
        <f t="shared" si="67"/>
        <v>41926</v>
      </c>
      <c r="I133" s="169">
        <f t="shared" si="67"/>
        <v>44138</v>
      </c>
      <c r="J133" s="171">
        <f t="shared" si="66"/>
        <v>5.2759624099603997E-2</v>
      </c>
      <c r="K133" s="170">
        <f t="shared" si="63"/>
        <v>-0.20259430553548197</v>
      </c>
      <c r="L133" s="168">
        <f>I133-H133</f>
        <v>2212</v>
      </c>
      <c r="M133" s="169">
        <f t="shared" si="65"/>
        <v>-11214</v>
      </c>
      <c r="N133" s="170">
        <f t="shared" si="62"/>
        <v>8.1473741063832414E-3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280535</v>
      </c>
      <c r="D135" s="176">
        <v>250989</v>
      </c>
      <c r="E135" s="176">
        <v>94376</v>
      </c>
      <c r="F135" s="176">
        <v>252020</v>
      </c>
      <c r="G135" s="176">
        <v>252020</v>
      </c>
      <c r="H135" s="176">
        <v>274006</v>
      </c>
      <c r="I135" s="176">
        <v>287742</v>
      </c>
      <c r="J135" s="177">
        <f>IFERROR(I135/H135-1,"-")</f>
        <v>5.0130289117756632E-2</v>
      </c>
      <c r="K135" s="177">
        <f>IFERROR(I135/D135-1,"-")</f>
        <v>0.14643271219057419</v>
      </c>
      <c r="L135" s="176">
        <f>I135-H135</f>
        <v>13736</v>
      </c>
      <c r="M135" s="176">
        <f>I135-D135</f>
        <v>36753</v>
      </c>
      <c r="N135" s="177">
        <f t="shared" ref="N135:N147" si="69">I135/I$9</f>
        <v>5.3113909105961456E-2</v>
      </c>
    </row>
    <row r="136" spans="1:14" x14ac:dyDescent="0.25">
      <c r="A136" s="1" t="s">
        <v>96</v>
      </c>
      <c r="B136" s="157" t="s">
        <v>97</v>
      </c>
      <c r="C136" s="158">
        <v>51828</v>
      </c>
      <c r="D136" s="158">
        <v>45096</v>
      </c>
      <c r="E136" s="158">
        <v>19769</v>
      </c>
      <c r="F136" s="158">
        <v>28307</v>
      </c>
      <c r="G136" s="158">
        <v>28307</v>
      </c>
      <c r="H136" s="158">
        <v>31454</v>
      </c>
      <c r="I136" s="158">
        <v>28667</v>
      </c>
      <c r="J136" s="160">
        <f>IFERROR(I136/H136-1,"-")</f>
        <v>-8.8605582755770351E-2</v>
      </c>
      <c r="K136" s="159">
        <f t="shared" ref="K136:K147" si="70">IFERROR(I136/D136-1,"-")</f>
        <v>-0.36431169061557567</v>
      </c>
      <c r="L136" s="157">
        <f t="shared" ref="L136:L146" si="71">I136-H136</f>
        <v>-2787</v>
      </c>
      <c r="M136" s="158">
        <f t="shared" ref="M136:M147" si="72">I136-D136</f>
        <v>-16429</v>
      </c>
      <c r="N136" s="159">
        <f t="shared" si="69"/>
        <v>5.2916030066538673E-3</v>
      </c>
    </row>
    <row r="137" spans="1:14" x14ac:dyDescent="0.25">
      <c r="A137" s="161" t="s">
        <v>103</v>
      </c>
      <c r="B137" s="162" t="s">
        <v>103</v>
      </c>
      <c r="C137" s="163">
        <v>37178</v>
      </c>
      <c r="D137" s="163">
        <v>24700</v>
      </c>
      <c r="E137" s="163">
        <v>14147</v>
      </c>
      <c r="F137" s="163">
        <v>19268</v>
      </c>
      <c r="G137" s="163">
        <v>19268</v>
      </c>
      <c r="H137" s="163">
        <v>20465</v>
      </c>
      <c r="I137" s="163">
        <v>18364</v>
      </c>
      <c r="J137" s="165">
        <f>IFERROR(I137/H137-1,"-")</f>
        <v>-0.10266308331297336</v>
      </c>
      <c r="K137" s="164">
        <f t="shared" si="70"/>
        <v>-0.25651821862348179</v>
      </c>
      <c r="L137" s="162">
        <f t="shared" si="71"/>
        <v>-2101</v>
      </c>
      <c r="M137" s="163">
        <f t="shared" si="72"/>
        <v>-6336</v>
      </c>
      <c r="N137" s="164">
        <f t="shared" si="69"/>
        <v>3.3897860820522418E-3</v>
      </c>
    </row>
    <row r="138" spans="1:14" x14ac:dyDescent="0.25">
      <c r="A138" s="161" t="s">
        <v>100</v>
      </c>
      <c r="B138" s="162" t="s">
        <v>100</v>
      </c>
      <c r="C138" s="163">
        <v>14650</v>
      </c>
      <c r="D138" s="163">
        <v>20396</v>
      </c>
      <c r="E138" s="163">
        <v>5622</v>
      </c>
      <c r="F138" s="163">
        <v>9039</v>
      </c>
      <c r="G138" s="163">
        <v>9039</v>
      </c>
      <c r="H138" s="163">
        <v>10989</v>
      </c>
      <c r="I138" s="163">
        <v>10303</v>
      </c>
      <c r="J138" s="165">
        <f>IFERROR(I138/H138-1,"-")</f>
        <v>-6.2426062426062412E-2</v>
      </c>
      <c r="K138" s="164">
        <f t="shared" si="70"/>
        <v>-0.4948519317513238</v>
      </c>
      <c r="L138" s="162">
        <f t="shared" si="71"/>
        <v>-686</v>
      </c>
      <c r="M138" s="163">
        <f t="shared" si="72"/>
        <v>-10093</v>
      </c>
      <c r="N138" s="164">
        <f t="shared" si="69"/>
        <v>1.9018169246016255E-3</v>
      </c>
    </row>
    <row r="139" spans="1:14" x14ac:dyDescent="0.25">
      <c r="A139" s="1"/>
      <c r="B139" s="157" t="s">
        <v>107</v>
      </c>
      <c r="C139" s="158">
        <v>228707</v>
      </c>
      <c r="D139" s="158">
        <v>205893</v>
      </c>
      <c r="E139" s="158">
        <v>74607</v>
      </c>
      <c r="F139" s="158">
        <v>223713</v>
      </c>
      <c r="G139" s="158">
        <v>223713</v>
      </c>
      <c r="H139" s="158">
        <v>242552</v>
      </c>
      <c r="I139" s="158">
        <v>259075</v>
      </c>
      <c r="J139" s="160">
        <f>IFERROR(I139/H139-1,"-")</f>
        <v>6.8121474982684171E-2</v>
      </c>
      <c r="K139" s="159">
        <f t="shared" si="70"/>
        <v>0.25829921366923592</v>
      </c>
      <c r="L139" s="157">
        <f t="shared" si="71"/>
        <v>16523</v>
      </c>
      <c r="M139" s="158">
        <f t="shared" si="72"/>
        <v>53182</v>
      </c>
      <c r="N139" s="159">
        <f t="shared" si="69"/>
        <v>4.7822306099307592E-2</v>
      </c>
    </row>
    <row r="140" spans="1:14" s="56" customFormat="1" x14ac:dyDescent="0.25">
      <c r="B140" s="162" t="s">
        <v>110</v>
      </c>
      <c r="C140" s="163">
        <v>119537</v>
      </c>
      <c r="D140" s="163">
        <v>102733</v>
      </c>
      <c r="E140" s="163">
        <v>30179</v>
      </c>
      <c r="F140" s="163">
        <v>98327</v>
      </c>
      <c r="G140" s="163">
        <v>98327</v>
      </c>
      <c r="H140" s="163">
        <v>105348</v>
      </c>
      <c r="I140" s="163">
        <v>117947</v>
      </c>
      <c r="J140" s="165">
        <f t="shared" ref="J140:J147" si="73">IFERROR(I140/H140-1,"-")</f>
        <v>0.11959410714963736</v>
      </c>
      <c r="K140" s="164">
        <f t="shared" si="70"/>
        <v>0.14809262846407689</v>
      </c>
      <c r="L140" s="162">
        <f t="shared" si="71"/>
        <v>12599</v>
      </c>
      <c r="M140" s="163">
        <f t="shared" si="72"/>
        <v>15214</v>
      </c>
      <c r="N140" s="164">
        <f t="shared" si="69"/>
        <v>2.1771678230223034E-2</v>
      </c>
    </row>
    <row r="141" spans="1:14" s="56" customFormat="1" x14ac:dyDescent="0.25">
      <c r="B141" s="162" t="s">
        <v>113</v>
      </c>
      <c r="C141" s="163">
        <v>15555</v>
      </c>
      <c r="D141" s="163">
        <v>14456</v>
      </c>
      <c r="E141" s="163">
        <v>5578</v>
      </c>
      <c r="F141" s="163">
        <v>15310</v>
      </c>
      <c r="G141" s="163">
        <v>15310</v>
      </c>
      <c r="H141" s="163">
        <v>20966</v>
      </c>
      <c r="I141" s="163">
        <v>21577</v>
      </c>
      <c r="J141" s="165">
        <f t="shared" si="73"/>
        <v>2.9142421062672952E-2</v>
      </c>
      <c r="K141" s="164">
        <f t="shared" si="70"/>
        <v>0.49259822910902051</v>
      </c>
      <c r="L141" s="162">
        <f t="shared" si="71"/>
        <v>611</v>
      </c>
      <c r="M141" s="163">
        <f t="shared" si="72"/>
        <v>7121</v>
      </c>
      <c r="N141" s="164">
        <f t="shared" si="69"/>
        <v>3.9828694343520595E-3</v>
      </c>
    </row>
    <row r="142" spans="1:14" x14ac:dyDescent="0.25">
      <c r="A142" s="1"/>
      <c r="B142" s="162" t="s">
        <v>116</v>
      </c>
      <c r="C142" s="163">
        <v>25776</v>
      </c>
      <c r="D142" s="163">
        <v>20088</v>
      </c>
      <c r="E142" s="163">
        <v>6504</v>
      </c>
      <c r="F142" s="163">
        <v>26748</v>
      </c>
      <c r="G142" s="163">
        <v>26748</v>
      </c>
      <c r="H142" s="163">
        <v>25049</v>
      </c>
      <c r="I142" s="163">
        <v>25956</v>
      </c>
      <c r="J142" s="165">
        <f t="shared" si="73"/>
        <v>3.6209030300610845E-2</v>
      </c>
      <c r="K142" s="164">
        <f t="shared" si="70"/>
        <v>0.29211469534050183</v>
      </c>
      <c r="L142" s="162">
        <f t="shared" si="71"/>
        <v>907</v>
      </c>
      <c r="M142" s="163">
        <f t="shared" si="72"/>
        <v>5868</v>
      </c>
      <c r="N142" s="164">
        <f t="shared" si="69"/>
        <v>4.7911831597553904E-3</v>
      </c>
    </row>
    <row r="143" spans="1:14" x14ac:dyDescent="0.25">
      <c r="A143" s="1"/>
      <c r="B143" s="162" t="s">
        <v>123</v>
      </c>
      <c r="C143" s="163">
        <v>4759</v>
      </c>
      <c r="D143" s="163">
        <v>4319</v>
      </c>
      <c r="E143" s="163">
        <v>1170</v>
      </c>
      <c r="F143" s="163">
        <v>10336</v>
      </c>
      <c r="G143" s="163">
        <v>10336</v>
      </c>
      <c r="H143" s="163">
        <v>9722</v>
      </c>
      <c r="I143" s="163">
        <v>6946</v>
      </c>
      <c r="J143" s="165">
        <f t="shared" si="73"/>
        <v>-0.28553795515326064</v>
      </c>
      <c r="K143" s="164">
        <f t="shared" si="70"/>
        <v>0.60824264876128731</v>
      </c>
      <c r="L143" s="162">
        <f t="shared" si="71"/>
        <v>-2776</v>
      </c>
      <c r="M143" s="163">
        <f t="shared" si="72"/>
        <v>2627</v>
      </c>
      <c r="N143" s="164">
        <f t="shared" si="69"/>
        <v>1.2821528058121799E-3</v>
      </c>
    </row>
    <row r="144" spans="1:14" x14ac:dyDescent="0.25">
      <c r="A144" s="1"/>
      <c r="B144" s="162" t="s">
        <v>119</v>
      </c>
      <c r="C144" s="163">
        <v>4448</v>
      </c>
      <c r="D144" s="163">
        <v>4318</v>
      </c>
      <c r="E144" s="163">
        <v>1988</v>
      </c>
      <c r="F144" s="163">
        <v>4532</v>
      </c>
      <c r="G144" s="163">
        <v>4532</v>
      </c>
      <c r="H144" s="163">
        <v>5507</v>
      </c>
      <c r="I144" s="163">
        <v>5702</v>
      </c>
      <c r="J144" s="165">
        <f t="shared" si="73"/>
        <v>3.5409478845106257E-2</v>
      </c>
      <c r="K144" s="164">
        <f t="shared" si="70"/>
        <v>0.32051875868457613</v>
      </c>
      <c r="L144" s="162">
        <f t="shared" si="71"/>
        <v>195</v>
      </c>
      <c r="M144" s="163">
        <f t="shared" si="72"/>
        <v>1384</v>
      </c>
      <c r="N144" s="164">
        <f t="shared" si="69"/>
        <v>1.0525245175267851E-3</v>
      </c>
    </row>
    <row r="145" spans="1:14" x14ac:dyDescent="0.25">
      <c r="A145" s="1"/>
      <c r="B145" s="162" t="s">
        <v>128</v>
      </c>
      <c r="C145" s="163">
        <v>1845</v>
      </c>
      <c r="D145" s="163">
        <v>2191</v>
      </c>
      <c r="E145" s="163">
        <v>2363</v>
      </c>
      <c r="F145" s="163">
        <v>2541</v>
      </c>
      <c r="G145" s="163">
        <v>2541</v>
      </c>
      <c r="H145" s="163">
        <v>2860</v>
      </c>
      <c r="I145" s="163">
        <v>2755</v>
      </c>
      <c r="J145" s="165">
        <f t="shared" si="73"/>
        <v>-3.6713286713286664E-2</v>
      </c>
      <c r="K145" s="164">
        <f t="shared" si="70"/>
        <v>0.25741670470104983</v>
      </c>
      <c r="L145" s="162">
        <f t="shared" si="71"/>
        <v>-105</v>
      </c>
      <c r="M145" s="163">
        <f t="shared" si="72"/>
        <v>564</v>
      </c>
      <c r="N145" s="164">
        <f t="shared" si="69"/>
        <v>5.0854174777030742E-4</v>
      </c>
    </row>
    <row r="146" spans="1:14" x14ac:dyDescent="0.25">
      <c r="A146" s="161" t="s">
        <v>144</v>
      </c>
      <c r="B146" s="162" t="s">
        <v>131</v>
      </c>
      <c r="C146" s="163">
        <v>9171</v>
      </c>
      <c r="D146" s="163">
        <v>5868</v>
      </c>
      <c r="E146" s="163">
        <v>4760</v>
      </c>
      <c r="F146" s="163">
        <v>1315</v>
      </c>
      <c r="G146" s="163">
        <v>1315</v>
      </c>
      <c r="H146" s="163">
        <v>2219</v>
      </c>
      <c r="I146" s="163">
        <v>2127</v>
      </c>
      <c r="J146" s="165">
        <f t="shared" si="73"/>
        <v>-4.1460117169896393E-2</v>
      </c>
      <c r="K146" s="164">
        <f t="shared" si="70"/>
        <v>-0.63752556237218816</v>
      </c>
      <c r="L146" s="162">
        <f t="shared" si="71"/>
        <v>-92</v>
      </c>
      <c r="M146" s="163">
        <f t="shared" si="72"/>
        <v>-3741</v>
      </c>
      <c r="N146" s="164">
        <f t="shared" si="69"/>
        <v>3.9262007169054227E-4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47616</v>
      </c>
      <c r="D147" s="169">
        <f t="shared" si="74"/>
        <v>51920</v>
      </c>
      <c r="E147" s="169">
        <f t="shared" si="74"/>
        <v>22065</v>
      </c>
      <c r="F147" s="169">
        <f t="shared" ref="F147" si="75">F139-SUM(F140:F146)</f>
        <v>64604</v>
      </c>
      <c r="G147" s="169">
        <f t="shared" si="74"/>
        <v>64604</v>
      </c>
      <c r="H147" s="169">
        <f t="shared" si="74"/>
        <v>70881</v>
      </c>
      <c r="I147" s="169">
        <f t="shared" si="74"/>
        <v>76065</v>
      </c>
      <c r="J147" s="171">
        <f t="shared" si="73"/>
        <v>7.3136665679095936E-2</v>
      </c>
      <c r="K147" s="170">
        <f t="shared" si="70"/>
        <v>0.46504237288135597</v>
      </c>
      <c r="L147" s="168">
        <f>I147-H147</f>
        <v>5184</v>
      </c>
      <c r="M147" s="169">
        <f t="shared" si="72"/>
        <v>24145</v>
      </c>
      <c r="N147" s="170">
        <f t="shared" si="69"/>
        <v>1.4040736132177292E-2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123657</v>
      </c>
      <c r="D149" s="176">
        <v>120484</v>
      </c>
      <c r="E149" s="176">
        <v>41203</v>
      </c>
      <c r="F149" s="176">
        <v>103473</v>
      </c>
      <c r="G149" s="176">
        <v>103473</v>
      </c>
      <c r="H149" s="176">
        <v>118259</v>
      </c>
      <c r="I149" s="176">
        <v>121233</v>
      </c>
      <c r="J149" s="177">
        <f>IFERROR(I149/H149-1,"-")</f>
        <v>2.5148191680971488E-2</v>
      </c>
      <c r="K149" s="177">
        <f>IFERROR(I149/D149-1,"-")</f>
        <v>6.2165930745992082E-3</v>
      </c>
      <c r="L149" s="176">
        <f>I149-H149</f>
        <v>2974</v>
      </c>
      <c r="M149" s="176">
        <f>I149-D149</f>
        <v>749</v>
      </c>
      <c r="N149" s="177">
        <f t="shared" ref="N149:N161" si="76">I149/I$9</f>
        <v>2.2378236554423843E-2</v>
      </c>
    </row>
    <row r="150" spans="1:14" x14ac:dyDescent="0.25">
      <c r="A150" s="1" t="s">
        <v>96</v>
      </c>
      <c r="B150" s="157" t="s">
        <v>97</v>
      </c>
      <c r="C150" s="158">
        <v>49303</v>
      </c>
      <c r="D150" s="158">
        <v>52180</v>
      </c>
      <c r="E150" s="158">
        <v>18426</v>
      </c>
      <c r="F150" s="158">
        <v>54281</v>
      </c>
      <c r="G150" s="158">
        <v>54281</v>
      </c>
      <c r="H150" s="158">
        <v>58402</v>
      </c>
      <c r="I150" s="158">
        <v>53149</v>
      </c>
      <c r="J150" s="160">
        <f>IFERROR(I150/H150-1,"-")</f>
        <v>-8.9945549809937964E-2</v>
      </c>
      <c r="K150" s="159">
        <f t="shared" ref="K150:K161" si="77">IFERROR(I150/D150-1,"-")</f>
        <v>1.8570333461096267E-2</v>
      </c>
      <c r="L150" s="157">
        <f t="shared" ref="L150:L160" si="78">I150-H150</f>
        <v>-5253</v>
      </c>
      <c r="M150" s="158">
        <f t="shared" ref="M150:M161" si="79">I150-D150</f>
        <v>969</v>
      </c>
      <c r="N150" s="159">
        <f t="shared" si="76"/>
        <v>9.81070248720293E-3</v>
      </c>
    </row>
    <row r="151" spans="1:14" x14ac:dyDescent="0.25">
      <c r="A151" s="161" t="s">
        <v>103</v>
      </c>
      <c r="B151" s="162" t="s">
        <v>103</v>
      </c>
      <c r="C151" s="163">
        <v>28877</v>
      </c>
      <c r="D151" s="163">
        <v>30730</v>
      </c>
      <c r="E151" s="163">
        <v>10451</v>
      </c>
      <c r="F151" s="163">
        <v>38603</v>
      </c>
      <c r="G151" s="163">
        <v>38603</v>
      </c>
      <c r="H151" s="163">
        <v>42574</v>
      </c>
      <c r="I151" s="163">
        <v>35419</v>
      </c>
      <c r="J151" s="165">
        <f>IFERROR(I151/H151-1,"-")</f>
        <v>-0.1680603185042514</v>
      </c>
      <c r="K151" s="164">
        <f t="shared" si="77"/>
        <v>0.15258704848682059</v>
      </c>
      <c r="L151" s="162">
        <f t="shared" si="78"/>
        <v>-7155</v>
      </c>
      <c r="M151" s="163">
        <f t="shared" si="79"/>
        <v>4689</v>
      </c>
      <c r="N151" s="164">
        <f t="shared" si="76"/>
        <v>6.537945613167521E-3</v>
      </c>
    </row>
    <row r="152" spans="1:14" x14ac:dyDescent="0.25">
      <c r="A152" s="161" t="s">
        <v>100</v>
      </c>
      <c r="B152" s="162" t="s">
        <v>100</v>
      </c>
      <c r="C152" s="163">
        <v>20426</v>
      </c>
      <c r="D152" s="163">
        <v>21450</v>
      </c>
      <c r="E152" s="163">
        <v>7975</v>
      </c>
      <c r="F152" s="163">
        <v>15678</v>
      </c>
      <c r="G152" s="163">
        <v>15678</v>
      </c>
      <c r="H152" s="163">
        <v>15828</v>
      </c>
      <c r="I152" s="163">
        <v>17730</v>
      </c>
      <c r="J152" s="165">
        <f>IFERROR(I152/H152-1,"-")</f>
        <v>0.12016679302501898</v>
      </c>
      <c r="K152" s="164">
        <f t="shared" si="77"/>
        <v>-0.17342657342657342</v>
      </c>
      <c r="L152" s="162">
        <f t="shared" si="78"/>
        <v>1902</v>
      </c>
      <c r="M152" s="163">
        <f t="shared" si="79"/>
        <v>-3720</v>
      </c>
      <c r="N152" s="164">
        <f t="shared" si="76"/>
        <v>3.2727568740354091E-3</v>
      </c>
    </row>
    <row r="153" spans="1:14" x14ac:dyDescent="0.25">
      <c r="A153" s="1"/>
      <c r="B153" s="157" t="s">
        <v>107</v>
      </c>
      <c r="C153" s="158">
        <v>74354</v>
      </c>
      <c r="D153" s="158">
        <v>68304</v>
      </c>
      <c r="E153" s="158">
        <v>22777</v>
      </c>
      <c r="F153" s="158">
        <v>49192</v>
      </c>
      <c r="G153" s="158">
        <v>49192</v>
      </c>
      <c r="H153" s="158">
        <v>59857</v>
      </c>
      <c r="I153" s="158">
        <v>68084</v>
      </c>
      <c r="J153" s="160">
        <f>IFERROR(I153/H153-1,"-")</f>
        <v>0.13744424211036299</v>
      </c>
      <c r="K153" s="159">
        <f t="shared" si="77"/>
        <v>-3.220894823143583E-3</v>
      </c>
      <c r="L153" s="157">
        <f t="shared" si="78"/>
        <v>8227</v>
      </c>
      <c r="M153" s="158">
        <f t="shared" si="79"/>
        <v>-220</v>
      </c>
      <c r="N153" s="159">
        <f t="shared" si="76"/>
        <v>1.2567534067220913E-2</v>
      </c>
    </row>
    <row r="154" spans="1:14" s="56" customFormat="1" x14ac:dyDescent="0.25">
      <c r="B154" s="162" t="s">
        <v>110</v>
      </c>
      <c r="C154" s="163">
        <v>22094</v>
      </c>
      <c r="D154" s="163">
        <v>20077</v>
      </c>
      <c r="E154" s="163">
        <v>6054</v>
      </c>
      <c r="F154" s="163">
        <v>17708</v>
      </c>
      <c r="G154" s="163">
        <v>17708</v>
      </c>
      <c r="H154" s="163">
        <v>19229</v>
      </c>
      <c r="I154" s="163">
        <v>20246</v>
      </c>
      <c r="J154" s="165">
        <f t="shared" ref="J154:J161" si="80">IFERROR(I154/H154-1,"-")</f>
        <v>5.2888865775651439E-2</v>
      </c>
      <c r="K154" s="164">
        <f t="shared" si="77"/>
        <v>8.4175922697613537E-3</v>
      </c>
      <c r="L154" s="162">
        <f t="shared" si="78"/>
        <v>1017</v>
      </c>
      <c r="M154" s="163">
        <f t="shared" si="79"/>
        <v>169</v>
      </c>
      <c r="N154" s="164">
        <f t="shared" si="76"/>
        <v>3.7371819329791813E-3</v>
      </c>
    </row>
    <row r="155" spans="1:14" s="56" customFormat="1" x14ac:dyDescent="0.25">
      <c r="B155" s="162" t="s">
        <v>113</v>
      </c>
      <c r="C155" s="163">
        <v>23179</v>
      </c>
      <c r="D155" s="163">
        <v>18504</v>
      </c>
      <c r="E155" s="163">
        <v>6169</v>
      </c>
      <c r="F155" s="163">
        <v>10684</v>
      </c>
      <c r="G155" s="163">
        <v>10684</v>
      </c>
      <c r="H155" s="163">
        <v>11782</v>
      </c>
      <c r="I155" s="163">
        <v>12112</v>
      </c>
      <c r="J155" s="165">
        <f t="shared" si="80"/>
        <v>2.8008827024274208E-2</v>
      </c>
      <c r="K155" s="164">
        <f t="shared" si="77"/>
        <v>-0.34543882403804582</v>
      </c>
      <c r="L155" s="162">
        <f t="shared" si="78"/>
        <v>330</v>
      </c>
      <c r="M155" s="163">
        <f t="shared" si="79"/>
        <v>-6392</v>
      </c>
      <c r="N155" s="164">
        <f t="shared" si="76"/>
        <v>2.2357378036275731E-3</v>
      </c>
    </row>
    <row r="156" spans="1:14" x14ac:dyDescent="0.25">
      <c r="A156" s="1"/>
      <c r="B156" s="162" t="s">
        <v>116</v>
      </c>
      <c r="C156" s="163">
        <v>10987</v>
      </c>
      <c r="D156" s="163">
        <v>9829</v>
      </c>
      <c r="E156" s="163">
        <v>2424</v>
      </c>
      <c r="F156" s="163">
        <v>5791</v>
      </c>
      <c r="G156" s="163">
        <v>5791</v>
      </c>
      <c r="H156" s="163">
        <v>9594</v>
      </c>
      <c r="I156" s="163">
        <v>11654</v>
      </c>
      <c r="J156" s="165">
        <f t="shared" si="80"/>
        <v>0.21471753179070263</v>
      </c>
      <c r="K156" s="164">
        <f t="shared" si="77"/>
        <v>0.18567504323939366</v>
      </c>
      <c r="L156" s="162">
        <f t="shared" si="78"/>
        <v>2060</v>
      </c>
      <c r="M156" s="163">
        <f t="shared" si="79"/>
        <v>1825</v>
      </c>
      <c r="N156" s="164">
        <f t="shared" si="76"/>
        <v>2.1511961990980629E-3</v>
      </c>
    </row>
    <row r="157" spans="1:14" x14ac:dyDescent="0.25">
      <c r="A157" s="1"/>
      <c r="B157" s="162" t="s">
        <v>123</v>
      </c>
      <c r="C157" s="163">
        <v>1310</v>
      </c>
      <c r="D157" s="163">
        <v>1434</v>
      </c>
      <c r="E157" s="163">
        <v>643</v>
      </c>
      <c r="F157" s="163">
        <v>1456</v>
      </c>
      <c r="G157" s="163">
        <v>1456</v>
      </c>
      <c r="H157" s="163">
        <v>1815</v>
      </c>
      <c r="I157" s="163">
        <v>2626</v>
      </c>
      <c r="J157" s="165">
        <f t="shared" si="80"/>
        <v>0.44683195592286507</v>
      </c>
      <c r="K157" s="164">
        <f t="shared" si="77"/>
        <v>0.83124128312412826</v>
      </c>
      <c r="L157" s="162">
        <f t="shared" si="78"/>
        <v>811</v>
      </c>
      <c r="M157" s="163">
        <f t="shared" si="79"/>
        <v>1192</v>
      </c>
      <c r="N157" s="164">
        <f t="shared" si="76"/>
        <v>4.8472981112334935E-4</v>
      </c>
    </row>
    <row r="158" spans="1:14" x14ac:dyDescent="0.25">
      <c r="A158" s="1"/>
      <c r="B158" s="162" t="s">
        <v>119</v>
      </c>
      <c r="C158" s="163">
        <v>2321</v>
      </c>
      <c r="D158" s="163">
        <v>2932</v>
      </c>
      <c r="E158" s="163">
        <v>1469</v>
      </c>
      <c r="F158" s="163">
        <v>3267</v>
      </c>
      <c r="G158" s="163">
        <v>3267</v>
      </c>
      <c r="H158" s="163">
        <v>3134</v>
      </c>
      <c r="I158" s="163">
        <v>3566</v>
      </c>
      <c r="J158" s="165">
        <f t="shared" si="80"/>
        <v>0.13784301212507977</v>
      </c>
      <c r="K158" s="164">
        <f t="shared" si="77"/>
        <v>0.21623465211459747</v>
      </c>
      <c r="L158" s="162">
        <f t="shared" si="78"/>
        <v>432</v>
      </c>
      <c r="M158" s="163">
        <f t="shared" si="79"/>
        <v>634</v>
      </c>
      <c r="N158" s="164">
        <f t="shared" si="76"/>
        <v>6.5824314793064113E-4</v>
      </c>
    </row>
    <row r="159" spans="1:14" x14ac:dyDescent="0.25">
      <c r="A159" s="1"/>
      <c r="B159" s="162" t="s">
        <v>128</v>
      </c>
      <c r="C159" s="163">
        <v>344</v>
      </c>
      <c r="D159" s="163">
        <v>457</v>
      </c>
      <c r="E159" s="163">
        <v>444</v>
      </c>
      <c r="F159" s="163">
        <v>367</v>
      </c>
      <c r="G159" s="163">
        <v>367</v>
      </c>
      <c r="H159" s="163">
        <v>546</v>
      </c>
      <c r="I159" s="163">
        <v>399</v>
      </c>
      <c r="J159" s="165">
        <f t="shared" si="80"/>
        <v>-0.26923076923076927</v>
      </c>
      <c r="K159" s="164">
        <f t="shared" si="77"/>
        <v>-0.12691466083150982</v>
      </c>
      <c r="L159" s="162">
        <f t="shared" si="78"/>
        <v>-147</v>
      </c>
      <c r="M159" s="163">
        <f t="shared" si="79"/>
        <v>-58</v>
      </c>
      <c r="N159" s="164">
        <f t="shared" si="76"/>
        <v>7.3650873815010043E-5</v>
      </c>
    </row>
    <row r="160" spans="1:14" x14ac:dyDescent="0.25">
      <c r="A160" s="161" t="s">
        <v>144</v>
      </c>
      <c r="B160" s="162" t="s">
        <v>131</v>
      </c>
      <c r="C160" s="163">
        <v>1017</v>
      </c>
      <c r="D160" s="163">
        <v>918</v>
      </c>
      <c r="E160" s="163">
        <v>581</v>
      </c>
      <c r="F160" s="163">
        <v>581</v>
      </c>
      <c r="G160" s="163">
        <v>581</v>
      </c>
      <c r="H160" s="163">
        <v>786</v>
      </c>
      <c r="I160" s="163">
        <v>673</v>
      </c>
      <c r="J160" s="165">
        <f t="shared" si="80"/>
        <v>-0.14376590330788808</v>
      </c>
      <c r="K160" s="164">
        <f t="shared" si="77"/>
        <v>-0.26688453159041392</v>
      </c>
      <c r="L160" s="162">
        <f t="shared" si="78"/>
        <v>-113</v>
      </c>
      <c r="M160" s="163">
        <f t="shared" si="79"/>
        <v>-245</v>
      </c>
      <c r="N160" s="164">
        <f t="shared" si="76"/>
        <v>1.2422816560777385E-4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13102</v>
      </c>
      <c r="D161" s="169">
        <f t="shared" si="81"/>
        <v>14153</v>
      </c>
      <c r="E161" s="169">
        <f t="shared" si="81"/>
        <v>4993</v>
      </c>
      <c r="F161" s="169">
        <f t="shared" ref="F161" si="82">F153-SUM(F154:F160)</f>
        <v>9338</v>
      </c>
      <c r="G161" s="169">
        <f t="shared" si="81"/>
        <v>9338</v>
      </c>
      <c r="H161" s="169">
        <f t="shared" si="81"/>
        <v>12971</v>
      </c>
      <c r="I161" s="169">
        <f t="shared" si="81"/>
        <v>16808</v>
      </c>
      <c r="J161" s="171">
        <f t="shared" si="80"/>
        <v>0.29581373833937241</v>
      </c>
      <c r="K161" s="170">
        <f t="shared" si="77"/>
        <v>0.18759273652229203</v>
      </c>
      <c r="L161" s="168">
        <f>I161-H161</f>
        <v>3837</v>
      </c>
      <c r="M161" s="169">
        <f t="shared" si="79"/>
        <v>2655</v>
      </c>
      <c r="N161" s="170">
        <f t="shared" si="76"/>
        <v>3.1025661330393206E-3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26F3-CB01-4E74-A159-13AF7F8166D6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F694-6E4B-4A0C-8803-F5BC87FC9C88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1109129</v>
      </c>
      <c r="D9" s="116">
        <v>4.8030894889719233E-2</v>
      </c>
      <c r="E9" s="115">
        <v>1154297</v>
      </c>
      <c r="F9" s="116">
        <f t="shared" ref="F9:F21" si="0">IFERROR(E9/C9-1,"-")</f>
        <v>4.0723847271147084E-2</v>
      </c>
      <c r="G9" s="115">
        <v>98412</v>
      </c>
      <c r="H9" s="116">
        <f t="shared" ref="H9:H21" si="1">IFERROR(G9/E9-1,"-")</f>
        <v>-0.91474291278587749</v>
      </c>
      <c r="I9" s="115">
        <v>786358</v>
      </c>
      <c r="J9" s="116">
        <f t="shared" ref="J9:J21" si="2">IFERROR(I9/C9-1,"-")</f>
        <v>-0.29101303815877144</v>
      </c>
      <c r="K9" s="115">
        <v>1105557</v>
      </c>
      <c r="L9" s="116">
        <f t="shared" ref="L9:L21" si="3">IFERROR(K9/I9-1,"-")</f>
        <v>0.40592071295771137</v>
      </c>
      <c r="M9" s="115">
        <v>1165181</v>
      </c>
      <c r="N9" s="116">
        <f>IFERROR(M9/K9-1,"-")</f>
        <v>5.3931185818551164E-2</v>
      </c>
      <c r="O9" s="116">
        <f>M9/C9-1</f>
        <v>5.0536952870225305E-2</v>
      </c>
    </row>
    <row r="10" spans="1:16" x14ac:dyDescent="0.25">
      <c r="A10" s="1" t="s">
        <v>72</v>
      </c>
      <c r="B10" s="114" t="s">
        <v>73</v>
      </c>
      <c r="C10" s="115">
        <v>1015720</v>
      </c>
      <c r="D10" s="116">
        <v>5.6016363351951703E-3</v>
      </c>
      <c r="E10" s="115">
        <v>1115694</v>
      </c>
      <c r="F10" s="116">
        <f t="shared" si="0"/>
        <v>9.8426731776473764E-2</v>
      </c>
      <c r="G10" s="115">
        <v>103727</v>
      </c>
      <c r="H10" s="116">
        <f t="shared" si="1"/>
        <v>-0.90702916749574702</v>
      </c>
      <c r="I10" s="115">
        <v>912484</v>
      </c>
      <c r="J10" s="116">
        <f t="shared" si="2"/>
        <v>-0.10163824676091837</v>
      </c>
      <c r="K10" s="115">
        <v>1077344</v>
      </c>
      <c r="L10" s="116">
        <f t="shared" si="3"/>
        <v>0.18067166109213972</v>
      </c>
      <c r="M10" s="115">
        <v>1114324</v>
      </c>
      <c r="N10" s="116">
        <f t="shared" ref="N10:N15" si="4">IFERROR(M10/K10-1,"-")</f>
        <v>3.4325155196483159E-2</v>
      </c>
      <c r="O10" s="116">
        <f>IFERROR(M10/C10-1,"-")</f>
        <v>9.7077934863938786E-2</v>
      </c>
    </row>
    <row r="11" spans="1:16" x14ac:dyDescent="0.25">
      <c r="A11" s="1" t="s">
        <v>74</v>
      </c>
      <c r="B11" s="114" t="s">
        <v>75</v>
      </c>
      <c r="C11" s="115">
        <v>1118066</v>
      </c>
      <c r="D11" s="116">
        <v>4.0612193803045482E-2</v>
      </c>
      <c r="E11" s="115">
        <v>496315</v>
      </c>
      <c r="F11" s="116">
        <f t="shared" si="0"/>
        <v>-0.55609507846585093</v>
      </c>
      <c r="G11" s="115">
        <v>122878</v>
      </c>
      <c r="H11" s="116">
        <f t="shared" si="1"/>
        <v>-0.752419330465531</v>
      </c>
      <c r="I11" s="115">
        <v>1057048</v>
      </c>
      <c r="J11" s="116">
        <f t="shared" si="2"/>
        <v>-5.4574595775204737E-2</v>
      </c>
      <c r="K11" s="115">
        <v>1098201</v>
      </c>
      <c r="L11" s="116">
        <f t="shared" si="3"/>
        <v>3.8932006871968072E-2</v>
      </c>
      <c r="M11" s="115">
        <v>1198797</v>
      </c>
      <c r="N11" s="116">
        <f t="shared" si="4"/>
        <v>9.1600717901367812E-2</v>
      </c>
      <c r="O11" s="116">
        <f t="shared" ref="O11:O15" si="5">IFERROR(M11/C11-1,"-")</f>
        <v>7.2205934175621156E-2</v>
      </c>
    </row>
    <row r="12" spans="1:16" x14ac:dyDescent="0.25">
      <c r="A12" s="1" t="s">
        <v>76</v>
      </c>
      <c r="B12" s="114" t="s">
        <v>77</v>
      </c>
      <c r="C12" s="115">
        <v>1045451</v>
      </c>
      <c r="D12" s="116">
        <v>2.5187150777727485E-2</v>
      </c>
      <c r="E12" s="115">
        <v>0</v>
      </c>
      <c r="F12" s="116">
        <f>IFERROR(E12/C12-1,"-")</f>
        <v>-1</v>
      </c>
      <c r="G12" s="115">
        <v>154899</v>
      </c>
      <c r="H12" s="116" t="str">
        <f t="shared" si="1"/>
        <v>-</v>
      </c>
      <c r="I12" s="115">
        <v>1117075</v>
      </c>
      <c r="J12" s="116">
        <f t="shared" si="2"/>
        <v>6.8510145382232102E-2</v>
      </c>
      <c r="K12" s="115">
        <v>1108018</v>
      </c>
      <c r="L12" s="116">
        <f t="shared" si="3"/>
        <v>-8.107781482890597E-3</v>
      </c>
      <c r="M12" s="115">
        <v>1093882</v>
      </c>
      <c r="N12" s="116">
        <f t="shared" si="4"/>
        <v>-1.2757915485127502E-2</v>
      </c>
      <c r="O12" s="116">
        <f>IFERROR(M12/C12-1,"-")</f>
        <v>4.6325461451564909E-2</v>
      </c>
    </row>
    <row r="13" spans="1:16" x14ac:dyDescent="0.25">
      <c r="A13" s="1" t="s">
        <v>78</v>
      </c>
      <c r="B13" s="114" t="s">
        <v>79</v>
      </c>
      <c r="C13" s="115">
        <v>983762</v>
      </c>
      <c r="D13" s="116">
        <v>4.0133050822369176E-2</v>
      </c>
      <c r="E13" s="115">
        <v>0</v>
      </c>
      <c r="F13" s="116">
        <f t="shared" si="0"/>
        <v>-1</v>
      </c>
      <c r="G13" s="115">
        <v>187306</v>
      </c>
      <c r="H13" s="116" t="str">
        <f t="shared" si="1"/>
        <v>-</v>
      </c>
      <c r="I13" s="115">
        <v>995707</v>
      </c>
      <c r="J13" s="116">
        <f t="shared" si="2"/>
        <v>1.2142164466608873E-2</v>
      </c>
      <c r="K13" s="115">
        <v>1038688</v>
      </c>
      <c r="L13" s="116">
        <f t="shared" si="3"/>
        <v>4.3166312981630206E-2</v>
      </c>
      <c r="M13" s="115">
        <v>1088673</v>
      </c>
      <c r="N13" s="116">
        <f t="shared" si="4"/>
        <v>4.8123209279398615E-2</v>
      </c>
      <c r="O13" s="116">
        <f t="shared" si="5"/>
        <v>0.10664266357106689</v>
      </c>
    </row>
    <row r="14" spans="1:16" x14ac:dyDescent="0.25">
      <c r="A14" s="1" t="s">
        <v>80</v>
      </c>
      <c r="B14" s="114" t="s">
        <v>81</v>
      </c>
      <c r="C14" s="115">
        <v>1060003</v>
      </c>
      <c r="D14" s="116">
        <v>7.9954071517208902E-2</v>
      </c>
      <c r="E14" s="115">
        <v>0</v>
      </c>
      <c r="F14" s="116">
        <f t="shared" si="0"/>
        <v>-1</v>
      </c>
      <c r="G14" s="115">
        <v>274949</v>
      </c>
      <c r="H14" s="116" t="str">
        <f t="shared" si="1"/>
        <v>-</v>
      </c>
      <c r="I14" s="115">
        <v>1029864</v>
      </c>
      <c r="J14" s="116">
        <f t="shared" si="2"/>
        <v>-2.8432938397344176E-2</v>
      </c>
      <c r="K14" s="115">
        <v>1069466</v>
      </c>
      <c r="L14" s="116">
        <f t="shared" si="3"/>
        <v>3.8453621060644982E-2</v>
      </c>
      <c r="M14" s="115">
        <v>1059592</v>
      </c>
      <c r="N14" s="116">
        <f t="shared" si="4"/>
        <v>-9.232645077075885E-3</v>
      </c>
      <c r="O14" s="116">
        <f t="shared" si="5"/>
        <v>-3.8773475169406879E-4</v>
      </c>
    </row>
    <row r="15" spans="1:16" x14ac:dyDescent="0.25">
      <c r="A15" s="1" t="s">
        <v>82</v>
      </c>
      <c r="B15" s="114" t="s">
        <v>83</v>
      </c>
      <c r="C15" s="115">
        <v>1183065</v>
      </c>
      <c r="D15" s="116">
        <v>2.1789787154657514E-2</v>
      </c>
      <c r="E15" s="115">
        <v>0</v>
      </c>
      <c r="F15" s="116">
        <f t="shared" si="0"/>
        <v>-1</v>
      </c>
      <c r="G15" s="115">
        <v>553215</v>
      </c>
      <c r="H15" s="116" t="str">
        <f t="shared" si="1"/>
        <v>-</v>
      </c>
      <c r="I15" s="115">
        <v>1179956</v>
      </c>
      <c r="J15" s="116">
        <f t="shared" si="2"/>
        <v>-2.627919852248195E-3</v>
      </c>
      <c r="K15" s="115">
        <v>1205442</v>
      </c>
      <c r="L15" s="116">
        <f t="shared" si="3"/>
        <v>2.1599110475305938E-2</v>
      </c>
      <c r="M15" s="115">
        <v>1224963</v>
      </c>
      <c r="N15" s="116">
        <f t="shared" si="4"/>
        <v>1.6194059938180461E-2</v>
      </c>
      <c r="O15" s="116">
        <f t="shared" si="5"/>
        <v>3.5414791241394239E-2</v>
      </c>
    </row>
    <row r="16" spans="1:16" x14ac:dyDescent="0.25">
      <c r="A16" s="1" t="s">
        <v>84</v>
      </c>
      <c r="B16" s="114" t="s">
        <v>85</v>
      </c>
      <c r="C16" s="115">
        <v>1271850</v>
      </c>
      <c r="D16" s="116">
        <v>2.5039874079309632E-2</v>
      </c>
      <c r="E16" s="115">
        <v>285142</v>
      </c>
      <c r="F16" s="116">
        <f t="shared" si="0"/>
        <v>-0.77580532295475102</v>
      </c>
      <c r="G16" s="115">
        <v>796040</v>
      </c>
      <c r="H16" s="116">
        <f t="shared" si="1"/>
        <v>1.7917318388732633</v>
      </c>
      <c r="I16" s="115">
        <v>1241553</v>
      </c>
      <c r="J16" s="116">
        <f t="shared" si="2"/>
        <v>-2.382120533081733E-2</v>
      </c>
      <c r="K16" s="115">
        <v>1271908</v>
      </c>
      <c r="L16" s="116">
        <f t="shared" si="3"/>
        <v>2.4449218035798692E-2</v>
      </c>
      <c r="M16" s="115">
        <v>1304294</v>
      </c>
      <c r="N16" s="116">
        <f>IFERROR(M16/K16-1,"-")</f>
        <v>2.5462533453677549E-2</v>
      </c>
      <c r="O16" s="116">
        <f>IFERROR(M16/C16-1,"-")</f>
        <v>2.550929748004882E-2</v>
      </c>
    </row>
    <row r="17" spans="1:16" x14ac:dyDescent="0.25">
      <c r="A17" s="1" t="s">
        <v>86</v>
      </c>
      <c r="B17" s="114" t="s">
        <v>87</v>
      </c>
      <c r="C17" s="115">
        <v>1060717</v>
      </c>
      <c r="D17" s="116">
        <v>5.4685159837262187E-3</v>
      </c>
      <c r="E17" s="115">
        <v>176625</v>
      </c>
      <c r="F17" s="116">
        <f t="shared" si="0"/>
        <v>-0.83348527458313582</v>
      </c>
      <c r="G17" s="115">
        <v>762012</v>
      </c>
      <c r="H17" s="116">
        <f t="shared" si="1"/>
        <v>3.3142929936305734</v>
      </c>
      <c r="I17" s="115">
        <v>1013730</v>
      </c>
      <c r="J17" s="116">
        <f t="shared" si="2"/>
        <v>-4.4297395063904843E-2</v>
      </c>
      <c r="K17" s="115">
        <v>1102818</v>
      </c>
      <c r="L17" s="116">
        <f t="shared" si="3"/>
        <v>8.7881388535408833E-2</v>
      </c>
      <c r="M17" s="115">
        <v>1101231</v>
      </c>
      <c r="N17" s="116">
        <f>IFERROR(M17/K17-1,"-")</f>
        <v>-1.4390407120666859E-3</v>
      </c>
      <c r="O17" s="116">
        <f>IFERROR(M17/C17-1,"-")</f>
        <v>3.8194919097176649E-2</v>
      </c>
    </row>
    <row r="18" spans="1:16" x14ac:dyDescent="0.25">
      <c r="A18" s="1" t="s">
        <v>88</v>
      </c>
      <c r="B18" s="114" t="s">
        <v>89</v>
      </c>
      <c r="C18" s="115">
        <v>1159119</v>
      </c>
      <c r="D18" s="116">
        <v>-1.943336003742524E-2</v>
      </c>
      <c r="E18" s="115">
        <v>137871</v>
      </c>
      <c r="F18" s="116">
        <f t="shared" si="0"/>
        <v>-0.88105535324673312</v>
      </c>
      <c r="G18" s="115">
        <v>953288</v>
      </c>
      <c r="H18" s="116">
        <f t="shared" si="1"/>
        <v>5.9143474697362031</v>
      </c>
      <c r="I18" s="115">
        <v>1125132</v>
      </c>
      <c r="J18" s="116">
        <f t="shared" si="2"/>
        <v>-2.9321407034135438E-2</v>
      </c>
      <c r="K18" s="115">
        <v>1207802</v>
      </c>
      <c r="L18" s="116">
        <f t="shared" si="3"/>
        <v>7.3475823281179409E-2</v>
      </c>
      <c r="M18" s="115">
        <v>1223794</v>
      </c>
      <c r="N18" s="116">
        <f>IFERROR(M18/K18-1,"-")</f>
        <v>1.3240580823677961E-2</v>
      </c>
      <c r="O18" s="116">
        <f>IFERROR(M18/C18-1,"-")</f>
        <v>5.5796686966566922E-2</v>
      </c>
    </row>
    <row r="19" spans="1:16" x14ac:dyDescent="0.25">
      <c r="A19" s="1" t="s">
        <v>90</v>
      </c>
      <c r="B19" s="114" t="s">
        <v>91</v>
      </c>
      <c r="C19" s="115">
        <v>1024497</v>
      </c>
      <c r="D19" s="116">
        <v>1.0568336616415985E-2</v>
      </c>
      <c r="E19" s="115">
        <v>156929</v>
      </c>
      <c r="F19" s="116">
        <f t="shared" si="0"/>
        <v>-0.84682336795520141</v>
      </c>
      <c r="G19" s="115">
        <v>927095</v>
      </c>
      <c r="H19" s="116">
        <f t="shared" si="1"/>
        <v>4.9077353452835357</v>
      </c>
      <c r="I19" s="115">
        <v>1064158</v>
      </c>
      <c r="J19" s="116">
        <f t="shared" si="2"/>
        <v>3.8712656064390671E-2</v>
      </c>
      <c r="K19" s="115">
        <v>1149433</v>
      </c>
      <c r="L19" s="116">
        <f t="shared" si="3"/>
        <v>8.0133777127080696E-2</v>
      </c>
      <c r="M19" s="115" t="s">
        <v>238</v>
      </c>
      <c r="N19" s="116" t="str">
        <f>IFERROR(M19/K19-1,"-")</f>
        <v>-</v>
      </c>
      <c r="O19" s="116" t="str">
        <f>IFERROR(M19/C19-1,"-")</f>
        <v>-</v>
      </c>
    </row>
    <row r="20" spans="1:16" x14ac:dyDescent="0.25">
      <c r="A20" s="1" t="s">
        <v>92</v>
      </c>
      <c r="B20" s="114" t="s">
        <v>93</v>
      </c>
      <c r="C20" s="115">
        <v>1074566</v>
      </c>
      <c r="D20" s="116">
        <v>3.1620663403188587E-2</v>
      </c>
      <c r="E20" s="115">
        <v>196628</v>
      </c>
      <c r="F20" s="116">
        <f t="shared" si="0"/>
        <v>-0.81701635823206764</v>
      </c>
      <c r="G20" s="115">
        <v>829853</v>
      </c>
      <c r="H20" s="116">
        <f t="shared" si="1"/>
        <v>3.220421303171471</v>
      </c>
      <c r="I20" s="115">
        <v>1109322</v>
      </c>
      <c r="J20" s="116">
        <f t="shared" si="2"/>
        <v>3.2344220829618742E-2</v>
      </c>
      <c r="K20" s="115">
        <v>1155840</v>
      </c>
      <c r="L20" s="116">
        <f t="shared" si="3"/>
        <v>4.1933721678647062E-2</v>
      </c>
      <c r="M20" s="115" t="s">
        <v>238</v>
      </c>
      <c r="N20" s="116" t="str">
        <f>IFERROR(M20/K20-1,"-")</f>
        <v>-</v>
      </c>
      <c r="O20" s="116" t="str">
        <f>IFERROR(M20/C20-1,"-")</f>
        <v>-</v>
      </c>
    </row>
    <row r="21" spans="1:16" ht="15.75" x14ac:dyDescent="0.25">
      <c r="A21" s="1" t="s">
        <v>0</v>
      </c>
      <c r="B21" s="117" t="s">
        <v>30</v>
      </c>
      <c r="C21" s="118">
        <v>13105945</v>
      </c>
      <c r="D21" s="119">
        <v>2.5427677352748645E-2</v>
      </c>
      <c r="E21" s="118">
        <v>3913809</v>
      </c>
      <c r="F21" s="119">
        <f t="shared" si="0"/>
        <v>-0.70137147683741996</v>
      </c>
      <c r="G21" s="118">
        <v>5763674</v>
      </c>
      <c r="H21" s="119">
        <f t="shared" si="1"/>
        <v>0.47265081152401667</v>
      </c>
      <c r="I21" s="118">
        <v>12632387</v>
      </c>
      <c r="J21" s="119">
        <f t="shared" si="2"/>
        <v>-3.6133067855847134E-2</v>
      </c>
      <c r="K21" s="118">
        <v>13590517</v>
      </c>
      <c r="L21" s="119">
        <f t="shared" si="3"/>
        <v>7.5847106330735325E-2</v>
      </c>
      <c r="M21" s="118">
        <v>11574731</v>
      </c>
      <c r="N21" s="119">
        <v>2.5651815769335506E-2</v>
      </c>
      <c r="O21" s="119">
        <v>5.1590359558683296E-2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274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251</v>
      </c>
      <c r="M30" s="113" t="s">
        <v>69</v>
      </c>
      <c r="N30" s="112" t="s">
        <v>275</v>
      </c>
      <c r="O30" s="112" t="s">
        <v>276</v>
      </c>
    </row>
    <row r="31" spans="1:16" x14ac:dyDescent="0.25">
      <c r="B31" s="114" t="s">
        <v>71</v>
      </c>
      <c r="C31" s="115">
        <v>49730</v>
      </c>
      <c r="D31" s="116">
        <v>0.28348732772415208</v>
      </c>
      <c r="E31" s="115">
        <v>47398</v>
      </c>
      <c r="F31" s="116">
        <f t="shared" ref="F31:F43" si="6">IFERROR(E31/C31-1,"-")</f>
        <v>-4.6893223406394569E-2</v>
      </c>
      <c r="G31" s="115">
        <v>19326</v>
      </c>
      <c r="H31" s="116">
        <f t="shared" ref="H31:H43" si="7">IFERROR(G31/E31-1,"-")</f>
        <v>-0.59226127684712437</v>
      </c>
      <c r="I31" s="115">
        <v>44512</v>
      </c>
      <c r="J31" s="116">
        <f t="shared" ref="J31:J43" si="8">IFERROR(I31/G31-1,"-")</f>
        <v>1.303218462175308</v>
      </c>
      <c r="K31" s="115">
        <v>49718</v>
      </c>
      <c r="L31" s="116">
        <f t="shared" ref="L31:L43" si="9">IFERROR(K31/I31-1,"-")</f>
        <v>0.11695722501797268</v>
      </c>
      <c r="M31" s="115">
        <v>41092</v>
      </c>
      <c r="N31" s="116">
        <f t="shared" ref="N31:N41" si="10">IFERROR(M31/K31-1,"-")</f>
        <v>-0.17349853171889451</v>
      </c>
      <c r="O31" s="116">
        <f t="shared" ref="O31" si="11">M31/C31-1</f>
        <v>-0.17369796903277701</v>
      </c>
    </row>
    <row r="32" spans="1:16" x14ac:dyDescent="0.25">
      <c r="B32" s="114" t="s">
        <v>73</v>
      </c>
      <c r="C32" s="115">
        <v>38806</v>
      </c>
      <c r="D32" s="116">
        <v>0.40713612299659152</v>
      </c>
      <c r="E32" s="115">
        <v>34168</v>
      </c>
      <c r="F32" s="116">
        <f t="shared" si="6"/>
        <v>-0.11951760037107662</v>
      </c>
      <c r="G32" s="115">
        <v>21953</v>
      </c>
      <c r="H32" s="116">
        <f t="shared" si="7"/>
        <v>-0.35749824397096697</v>
      </c>
      <c r="I32" s="115">
        <v>38037</v>
      </c>
      <c r="J32" s="116">
        <f t="shared" si="8"/>
        <v>0.73265612900286969</v>
      </c>
      <c r="K32" s="115">
        <v>32612</v>
      </c>
      <c r="L32" s="116">
        <f t="shared" si="9"/>
        <v>-0.14262428687856565</v>
      </c>
      <c r="M32" s="115">
        <v>40708</v>
      </c>
      <c r="N32" s="116">
        <f t="shared" si="10"/>
        <v>0.2482521771127193</v>
      </c>
      <c r="O32" s="116">
        <f>IFERROR(M32/C32-1,"-")</f>
        <v>4.9013039220739074E-2</v>
      </c>
    </row>
    <row r="33" spans="2:16" x14ac:dyDescent="0.25">
      <c r="B33" s="114" t="s">
        <v>75</v>
      </c>
      <c r="C33" s="115">
        <v>54279</v>
      </c>
      <c r="D33" s="116">
        <v>7.1500483644906021E-2</v>
      </c>
      <c r="E33" s="115">
        <v>13967</v>
      </c>
      <c r="F33" s="116">
        <f t="shared" si="6"/>
        <v>-0.7426813316383869</v>
      </c>
      <c r="G33" s="115">
        <v>35216</v>
      </c>
      <c r="H33" s="116">
        <f t="shared" si="7"/>
        <v>1.5213718049688554</v>
      </c>
      <c r="I33" s="115">
        <v>39226</v>
      </c>
      <c r="J33" s="116">
        <f t="shared" si="8"/>
        <v>0.11386869604725125</v>
      </c>
      <c r="K33" s="115">
        <v>39802</v>
      </c>
      <c r="L33" s="116">
        <f t="shared" si="9"/>
        <v>1.4684138071687114E-2</v>
      </c>
      <c r="M33" s="115">
        <v>49287</v>
      </c>
      <c r="N33" s="116">
        <f t="shared" si="10"/>
        <v>0.23830460780865281</v>
      </c>
      <c r="O33" s="116">
        <f t="shared" ref="O33:O42" si="12">IFERROR(M33/C33-1,"-")</f>
        <v>-9.1969269883380278E-2</v>
      </c>
    </row>
    <row r="34" spans="2:16" x14ac:dyDescent="0.25">
      <c r="B34" s="114" t="s">
        <v>77</v>
      </c>
      <c r="C34" s="115">
        <v>74199</v>
      </c>
      <c r="D34" s="116">
        <v>0.55968721753936057</v>
      </c>
      <c r="E34" s="115">
        <v>0</v>
      </c>
      <c r="F34" s="116">
        <f t="shared" si="6"/>
        <v>-1</v>
      </c>
      <c r="G34" s="115">
        <v>48544</v>
      </c>
      <c r="H34" s="116" t="str">
        <f t="shared" si="7"/>
        <v>-</v>
      </c>
      <c r="I34" s="115">
        <v>70700</v>
      </c>
      <c r="J34" s="116">
        <f t="shared" si="8"/>
        <v>0.45641067897165466</v>
      </c>
      <c r="K34" s="115">
        <v>73095</v>
      </c>
      <c r="L34" s="116">
        <f t="shared" si="9"/>
        <v>3.3875530410183874E-2</v>
      </c>
      <c r="M34" s="115">
        <v>39075</v>
      </c>
      <c r="N34" s="116">
        <f t="shared" si="10"/>
        <v>-0.4654217114713729</v>
      </c>
      <c r="O34" s="116">
        <f t="shared" si="12"/>
        <v>-0.47337565196296449</v>
      </c>
    </row>
    <row r="35" spans="2:16" x14ac:dyDescent="0.25">
      <c r="B35" s="114" t="s">
        <v>79</v>
      </c>
      <c r="C35" s="115">
        <v>79372</v>
      </c>
      <c r="D35" s="116">
        <v>0.32169916573693236</v>
      </c>
      <c r="E35" s="115">
        <v>0</v>
      </c>
      <c r="F35" s="116">
        <f t="shared" si="6"/>
        <v>-1</v>
      </c>
      <c r="G35" s="115">
        <v>59583</v>
      </c>
      <c r="H35" s="116" t="str">
        <f t="shared" si="7"/>
        <v>-</v>
      </c>
      <c r="I35" s="115">
        <v>79634</v>
      </c>
      <c r="J35" s="116">
        <f t="shared" si="8"/>
        <v>0.33652216236174737</v>
      </c>
      <c r="K35" s="115">
        <v>56792</v>
      </c>
      <c r="L35" s="116">
        <f t="shared" si="9"/>
        <v>-0.2868372805585554</v>
      </c>
      <c r="M35" s="115">
        <v>58856</v>
      </c>
      <c r="N35" s="116">
        <f t="shared" si="10"/>
        <v>3.634314692210161E-2</v>
      </c>
      <c r="O35" s="116">
        <f t="shared" si="12"/>
        <v>-0.25847906062591341</v>
      </c>
    </row>
    <row r="36" spans="2:16" x14ac:dyDescent="0.25">
      <c r="B36" s="114" t="s">
        <v>81</v>
      </c>
      <c r="C36" s="115">
        <v>104444</v>
      </c>
      <c r="D36" s="116">
        <v>0.25121594748065257</v>
      </c>
      <c r="E36" s="115">
        <v>0</v>
      </c>
      <c r="F36" s="116">
        <f t="shared" si="6"/>
        <v>-1</v>
      </c>
      <c r="G36" s="115">
        <v>87510</v>
      </c>
      <c r="H36" s="116" t="str">
        <f t="shared" si="7"/>
        <v>-</v>
      </c>
      <c r="I36" s="115">
        <v>87469</v>
      </c>
      <c r="J36" s="116">
        <f t="shared" si="8"/>
        <v>-4.6851788367041625E-4</v>
      </c>
      <c r="K36" s="115">
        <v>83729</v>
      </c>
      <c r="L36" s="116">
        <f t="shared" si="9"/>
        <v>-4.2758005693445678E-2</v>
      </c>
      <c r="M36" s="115">
        <v>72097</v>
      </c>
      <c r="N36" s="116">
        <f t="shared" si="10"/>
        <v>-0.13892438701047427</v>
      </c>
      <c r="O36" s="116">
        <f t="shared" si="12"/>
        <v>-0.3097066370495194</v>
      </c>
    </row>
    <row r="37" spans="2:16" x14ac:dyDescent="0.25">
      <c r="B37" s="114" t="s">
        <v>83</v>
      </c>
      <c r="C37" s="115">
        <v>132915</v>
      </c>
      <c r="D37" s="116">
        <v>0.10940004006410264</v>
      </c>
      <c r="E37" s="115">
        <v>0</v>
      </c>
      <c r="F37" s="116">
        <f t="shared" si="6"/>
        <v>-1</v>
      </c>
      <c r="G37" s="115">
        <v>162890</v>
      </c>
      <c r="H37" s="116" t="str">
        <f t="shared" si="7"/>
        <v>-</v>
      </c>
      <c r="I37" s="115">
        <v>131999</v>
      </c>
      <c r="J37" s="116">
        <f t="shared" si="8"/>
        <v>-0.1896433175762785</v>
      </c>
      <c r="K37" s="115">
        <v>108487</v>
      </c>
      <c r="L37" s="116">
        <f t="shared" si="9"/>
        <v>-0.17812256153455708</v>
      </c>
      <c r="M37" s="115">
        <v>93879</v>
      </c>
      <c r="N37" s="116">
        <f t="shared" si="10"/>
        <v>-0.13465207812917679</v>
      </c>
      <c r="O37" s="116">
        <f t="shared" si="12"/>
        <v>-0.29369145694616861</v>
      </c>
    </row>
    <row r="38" spans="2:16" x14ac:dyDescent="0.25">
      <c r="B38" s="114" t="s">
        <v>85</v>
      </c>
      <c r="C38" s="115">
        <v>192488</v>
      </c>
      <c r="D38" s="116">
        <v>0.2203407023260826</v>
      </c>
      <c r="E38" s="115">
        <v>115637</v>
      </c>
      <c r="F38" s="116">
        <f t="shared" si="6"/>
        <v>-0.39925086239142182</v>
      </c>
      <c r="G38" s="115">
        <v>207618</v>
      </c>
      <c r="H38" s="116">
        <f t="shared" si="7"/>
        <v>0.79542879874088745</v>
      </c>
      <c r="I38" s="115">
        <v>165148</v>
      </c>
      <c r="J38" s="116">
        <f t="shared" si="8"/>
        <v>-0.20455837162481094</v>
      </c>
      <c r="K38" s="115">
        <v>131486</v>
      </c>
      <c r="L38" s="116">
        <f t="shared" si="9"/>
        <v>-0.20382929251338189</v>
      </c>
      <c r="M38" s="115">
        <v>132181</v>
      </c>
      <c r="N38" s="116">
        <f t="shared" si="10"/>
        <v>5.2857338423861755E-3</v>
      </c>
      <c r="O38" s="116">
        <f t="shared" si="12"/>
        <v>-0.31330264743776237</v>
      </c>
    </row>
    <row r="39" spans="2:16" x14ac:dyDescent="0.25">
      <c r="B39" s="114" t="s">
        <v>87</v>
      </c>
      <c r="C39" s="115">
        <v>109655</v>
      </c>
      <c r="D39" s="116">
        <v>5.5847094506764172E-2</v>
      </c>
      <c r="E39" s="115">
        <v>76690</v>
      </c>
      <c r="F39" s="116">
        <f t="shared" si="6"/>
        <v>-0.30062468651680274</v>
      </c>
      <c r="G39" s="115">
        <v>114059</v>
      </c>
      <c r="H39" s="116">
        <f t="shared" si="7"/>
        <v>0.48727343851871163</v>
      </c>
      <c r="I39" s="115">
        <v>90471</v>
      </c>
      <c r="J39" s="116">
        <f t="shared" si="8"/>
        <v>-0.20680524991451787</v>
      </c>
      <c r="K39" s="115">
        <v>81203</v>
      </c>
      <c r="L39" s="116">
        <f t="shared" si="9"/>
        <v>-0.10244166639033503</v>
      </c>
      <c r="M39" s="115">
        <v>74099</v>
      </c>
      <c r="N39" s="116">
        <f t="shared" si="10"/>
        <v>-8.7484452544856706E-2</v>
      </c>
      <c r="O39" s="116">
        <f t="shared" si="12"/>
        <v>-0.32425334002097483</v>
      </c>
    </row>
    <row r="40" spans="2:16" x14ac:dyDescent="0.25">
      <c r="B40" s="114" t="s">
        <v>89</v>
      </c>
      <c r="C40" s="115">
        <v>76048</v>
      </c>
      <c r="D40" s="116">
        <v>-5.1802626759458459E-3</v>
      </c>
      <c r="E40" s="115">
        <v>41506</v>
      </c>
      <c r="F40" s="116">
        <f t="shared" si="6"/>
        <v>-0.4542131285503892</v>
      </c>
      <c r="G40" s="115">
        <v>70918</v>
      </c>
      <c r="H40" s="116">
        <f t="shared" si="7"/>
        <v>0.70862044041825278</v>
      </c>
      <c r="I40" s="115">
        <v>58177</v>
      </c>
      <c r="J40" s="116">
        <f t="shared" si="8"/>
        <v>-0.17965819679065964</v>
      </c>
      <c r="K40" s="115">
        <v>58380</v>
      </c>
      <c r="L40" s="116">
        <f t="shared" si="9"/>
        <v>3.4893514619178667E-3</v>
      </c>
      <c r="M40" s="115">
        <v>51466</v>
      </c>
      <c r="N40" s="116">
        <f t="shared" si="10"/>
        <v>-0.11843096951010623</v>
      </c>
      <c r="O40" s="116">
        <f t="shared" si="12"/>
        <v>-0.32324321481169782</v>
      </c>
    </row>
    <row r="41" spans="2:16" x14ac:dyDescent="0.25">
      <c r="B41" s="114" t="s">
        <v>91</v>
      </c>
      <c r="C41" s="115">
        <v>45987</v>
      </c>
      <c r="D41" s="116">
        <v>-0.12934739393021455</v>
      </c>
      <c r="E41" s="115">
        <v>17324</v>
      </c>
      <c r="F41" s="116">
        <f t="shared" si="6"/>
        <v>-0.62328484136821283</v>
      </c>
      <c r="G41" s="115">
        <v>38501</v>
      </c>
      <c r="H41" s="116">
        <f t="shared" si="7"/>
        <v>1.2224082198106672</v>
      </c>
      <c r="I41" s="115">
        <v>48949</v>
      </c>
      <c r="J41" s="116">
        <f t="shared" si="8"/>
        <v>0.27136957481623858</v>
      </c>
      <c r="K41" s="115">
        <v>43524</v>
      </c>
      <c r="L41" s="116">
        <f t="shared" si="9"/>
        <v>-0.11082963901203291</v>
      </c>
      <c r="M41" s="115" t="s">
        <v>238</v>
      </c>
      <c r="N41" s="116" t="str">
        <f t="shared" si="10"/>
        <v>-</v>
      </c>
      <c r="O41" s="116" t="str">
        <f t="shared" si="12"/>
        <v>-</v>
      </c>
    </row>
    <row r="42" spans="2:16" x14ac:dyDescent="0.25">
      <c r="B42" s="114" t="s">
        <v>93</v>
      </c>
      <c r="C42" s="115">
        <v>55656</v>
      </c>
      <c r="D42" s="116">
        <v>-0.11579950750655332</v>
      </c>
      <c r="E42" s="115">
        <v>21994</v>
      </c>
      <c r="F42" s="116">
        <f t="shared" si="6"/>
        <v>-0.60482248095443436</v>
      </c>
      <c r="G42" s="115">
        <v>59976</v>
      </c>
      <c r="H42" s="116">
        <f t="shared" si="7"/>
        <v>1.726925525143221</v>
      </c>
      <c r="I42" s="115">
        <v>69802</v>
      </c>
      <c r="J42" s="116">
        <f t="shared" si="8"/>
        <v>0.16383219954648531</v>
      </c>
      <c r="K42" s="115">
        <v>58414</v>
      </c>
      <c r="L42" s="116">
        <f t="shared" si="9"/>
        <v>-0.16314718775966308</v>
      </c>
      <c r="M42" s="115" t="s">
        <v>238</v>
      </c>
      <c r="N42" s="116" t="str">
        <f>IFERROR(M42/K42-1,"-")</f>
        <v>-</v>
      </c>
      <c r="O42" s="116" t="str">
        <f t="shared" si="12"/>
        <v>-</v>
      </c>
    </row>
    <row r="43" spans="2:16" ht="15.75" x14ac:dyDescent="0.25">
      <c r="B43" s="117" t="s">
        <v>30</v>
      </c>
      <c r="C43" s="118">
        <v>1013579</v>
      </c>
      <c r="D43" s="119">
        <v>0.14959310864991471</v>
      </c>
      <c r="E43" s="118">
        <v>419753</v>
      </c>
      <c r="F43" s="119">
        <f t="shared" si="6"/>
        <v>-0.58587046495635764</v>
      </c>
      <c r="G43" s="118">
        <v>926094</v>
      </c>
      <c r="H43" s="119">
        <f t="shared" si="7"/>
        <v>1.2062832189406629</v>
      </c>
      <c r="I43" s="118">
        <v>924124</v>
      </c>
      <c r="J43" s="119">
        <f t="shared" si="8"/>
        <v>-2.1272138681386332E-3</v>
      </c>
      <c r="K43" s="118">
        <v>817242</v>
      </c>
      <c r="L43" s="119">
        <f t="shared" si="9"/>
        <v>-0.11565763901814041</v>
      </c>
      <c r="M43" s="118">
        <v>652740</v>
      </c>
      <c r="N43" s="119">
        <v>-8.7464910024269371E-2</v>
      </c>
      <c r="O43" s="119">
        <v>-0.28422608604112565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277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251</v>
      </c>
      <c r="M52" s="113" t="s">
        <v>69</v>
      </c>
      <c r="N52" s="112" t="s">
        <v>275</v>
      </c>
      <c r="O52" s="112" t="s">
        <v>276</v>
      </c>
    </row>
    <row r="53" spans="1:16" x14ac:dyDescent="0.25">
      <c r="A53" s="1">
        <v>1</v>
      </c>
      <c r="B53" s="114" t="s">
        <v>71</v>
      </c>
      <c r="C53" s="115">
        <v>32515</v>
      </c>
      <c r="D53" s="116">
        <v>0.26262037899968926</v>
      </c>
      <c r="E53" s="115">
        <v>30767</v>
      </c>
      <c r="F53" s="116">
        <f t="shared" ref="F53:F65" si="13">IFERROR(E53/C53-1,"-")</f>
        <v>-5.3759803167768738E-2</v>
      </c>
      <c r="G53" s="115">
        <v>9569</v>
      </c>
      <c r="H53" s="116">
        <f t="shared" ref="H53:H65" si="14">IFERROR(G53/E53-1,"-")</f>
        <v>-0.6889849514089772</v>
      </c>
      <c r="I53" s="115">
        <v>30162</v>
      </c>
      <c r="J53" s="116">
        <f t="shared" ref="J53:J65" si="15">IFERROR(I53/G53-1,"-")</f>
        <v>2.1520535061134916</v>
      </c>
      <c r="K53" s="115">
        <v>32270</v>
      </c>
      <c r="L53" s="116">
        <f>IFERROR(K53/I53-1,"-")</f>
        <v>6.9889264637623461E-2</v>
      </c>
      <c r="M53" s="115">
        <v>31109</v>
      </c>
      <c r="N53" s="116">
        <f t="shared" ref="N53:N63" si="16">IFERROR(M53/K53-1,"-")</f>
        <v>-3.597768825534553E-2</v>
      </c>
      <c r="O53" s="116">
        <f t="shared" ref="O53" si="17">IFERROR(M53/C53-1,"-")</f>
        <v>-4.3241580808857427E-2</v>
      </c>
    </row>
    <row r="54" spans="1:16" x14ac:dyDescent="0.25">
      <c r="A54" s="1">
        <v>2</v>
      </c>
      <c r="B54" s="114" t="s">
        <v>73</v>
      </c>
      <c r="C54" s="115">
        <v>25675</v>
      </c>
      <c r="D54" s="116">
        <v>0.46504992867332384</v>
      </c>
      <c r="E54" s="115">
        <v>20181</v>
      </c>
      <c r="F54" s="116">
        <f t="shared" si="13"/>
        <v>-0.21398247322297959</v>
      </c>
      <c r="G54" s="115">
        <v>9899</v>
      </c>
      <c r="H54" s="116">
        <f t="shared" si="14"/>
        <v>-0.50948912343293196</v>
      </c>
      <c r="I54" s="115">
        <v>26209</v>
      </c>
      <c r="J54" s="116">
        <f t="shared" si="15"/>
        <v>1.6476411758763509</v>
      </c>
      <c r="K54" s="115">
        <v>22101</v>
      </c>
      <c r="L54" s="116">
        <f t="shared" ref="L54:L65" si="18">IFERROR(K54/I54-1,"-")</f>
        <v>-0.15674005112747524</v>
      </c>
      <c r="M54" s="115">
        <v>24748</v>
      </c>
      <c r="N54" s="116">
        <f t="shared" si="16"/>
        <v>0.11976833627437666</v>
      </c>
      <c r="O54" s="116">
        <f>IFERROR(M54/C54-1,"-")</f>
        <v>-3.610516066212266E-2</v>
      </c>
    </row>
    <row r="55" spans="1:16" x14ac:dyDescent="0.25">
      <c r="A55" s="1">
        <v>3</v>
      </c>
      <c r="B55" s="114" t="s">
        <v>75</v>
      </c>
      <c r="C55" s="115">
        <v>28454</v>
      </c>
      <c r="D55" s="116">
        <v>-3.6209057345120699E-2</v>
      </c>
      <c r="E55" s="115">
        <v>8492</v>
      </c>
      <c r="F55" s="116">
        <f t="shared" si="13"/>
        <v>-0.70155338440992487</v>
      </c>
      <c r="G55" s="115">
        <v>15470</v>
      </c>
      <c r="H55" s="116">
        <f t="shared" si="14"/>
        <v>0.82171455487517653</v>
      </c>
      <c r="I55" s="115">
        <v>27580</v>
      </c>
      <c r="J55" s="116">
        <f t="shared" si="15"/>
        <v>0.7828054298642535</v>
      </c>
      <c r="K55" s="115">
        <v>26189</v>
      </c>
      <c r="L55" s="116">
        <f t="shared" si="18"/>
        <v>-5.0435097897026826E-2</v>
      </c>
      <c r="M55" s="115">
        <v>33643</v>
      </c>
      <c r="N55" s="116">
        <f t="shared" si="16"/>
        <v>0.28462331513230743</v>
      </c>
      <c r="O55" s="116">
        <f t="shared" ref="O55:O64" si="19">IFERROR(M55/C55-1,"-")</f>
        <v>0.18236451816967736</v>
      </c>
    </row>
    <row r="56" spans="1:16" x14ac:dyDescent="0.25">
      <c r="A56" s="1">
        <v>4</v>
      </c>
      <c r="B56" s="114" t="s">
        <v>77</v>
      </c>
      <c r="C56" s="115">
        <v>47066</v>
      </c>
      <c r="D56" s="116">
        <v>0.66440342315581025</v>
      </c>
      <c r="E56" s="115">
        <v>0</v>
      </c>
      <c r="F56" s="116">
        <f t="shared" si="13"/>
        <v>-1</v>
      </c>
      <c r="G56" s="115">
        <v>21241</v>
      </c>
      <c r="H56" s="116" t="str">
        <f t="shared" si="14"/>
        <v>-</v>
      </c>
      <c r="I56" s="115">
        <v>45950</v>
      </c>
      <c r="J56" s="116">
        <f t="shared" si="15"/>
        <v>1.1632691492867568</v>
      </c>
      <c r="K56" s="115">
        <v>47885</v>
      </c>
      <c r="L56" s="116">
        <f t="shared" si="18"/>
        <v>4.2110990206746468E-2</v>
      </c>
      <c r="M56" s="115">
        <v>25316</v>
      </c>
      <c r="N56" s="116">
        <f t="shared" si="16"/>
        <v>-0.47131669625143569</v>
      </c>
      <c r="O56" s="116">
        <f t="shared" si="19"/>
        <v>-0.46211702715335912</v>
      </c>
    </row>
    <row r="57" spans="1:16" x14ac:dyDescent="0.25">
      <c r="A57" s="1">
        <v>5</v>
      </c>
      <c r="B57" s="114" t="s">
        <v>79</v>
      </c>
      <c r="C57" s="115">
        <v>44206</v>
      </c>
      <c r="D57" s="116">
        <v>0.17422370972454648</v>
      </c>
      <c r="E57" s="115">
        <v>0</v>
      </c>
      <c r="F57" s="116">
        <f t="shared" si="13"/>
        <v>-1</v>
      </c>
      <c r="G57" s="115">
        <v>28919</v>
      </c>
      <c r="H57" s="116" t="str">
        <f t="shared" si="14"/>
        <v>-</v>
      </c>
      <c r="I57" s="115">
        <v>53768</v>
      </c>
      <c r="J57" s="116">
        <f t="shared" si="15"/>
        <v>0.85926207683529854</v>
      </c>
      <c r="K57" s="115">
        <v>37828</v>
      </c>
      <c r="L57" s="116">
        <f t="shared" si="18"/>
        <v>-0.29645886028864754</v>
      </c>
      <c r="M57" s="115">
        <v>40404</v>
      </c>
      <c r="N57" s="116">
        <f t="shared" si="16"/>
        <v>6.8097705403404873E-2</v>
      </c>
      <c r="O57" s="116">
        <f t="shared" si="19"/>
        <v>-8.6006424467266918E-2</v>
      </c>
    </row>
    <row r="58" spans="1:16" x14ac:dyDescent="0.25">
      <c r="A58" s="1">
        <v>6</v>
      </c>
      <c r="B58" s="114" t="s">
        <v>81</v>
      </c>
      <c r="C58" s="115">
        <v>59890</v>
      </c>
      <c r="D58" s="116">
        <v>0.16968087184094371</v>
      </c>
      <c r="E58" s="115">
        <v>0</v>
      </c>
      <c r="F58" s="116">
        <f t="shared" si="13"/>
        <v>-1</v>
      </c>
      <c r="G58" s="115">
        <v>46951</v>
      </c>
      <c r="H58" s="116" t="str">
        <f t="shared" si="14"/>
        <v>-</v>
      </c>
      <c r="I58" s="115">
        <v>59477</v>
      </c>
      <c r="J58" s="116">
        <f t="shared" si="15"/>
        <v>0.26678877979169768</v>
      </c>
      <c r="K58" s="115">
        <v>57202</v>
      </c>
      <c r="L58" s="116">
        <f t="shared" si="18"/>
        <v>-3.8250079862804154E-2</v>
      </c>
      <c r="M58" s="115">
        <v>50727</v>
      </c>
      <c r="N58" s="116">
        <f t="shared" si="16"/>
        <v>-0.11319534282018107</v>
      </c>
      <c r="O58" s="116">
        <f t="shared" si="19"/>
        <v>-0.15299716146268161</v>
      </c>
    </row>
    <row r="59" spans="1:16" x14ac:dyDescent="0.25">
      <c r="A59" s="1">
        <v>7</v>
      </c>
      <c r="B59" s="114" t="s">
        <v>83</v>
      </c>
      <c r="C59" s="115">
        <v>78337</v>
      </c>
      <c r="D59" s="116">
        <v>-1.1894550958627681E-2</v>
      </c>
      <c r="E59" s="115">
        <v>0</v>
      </c>
      <c r="F59" s="116">
        <f t="shared" si="13"/>
        <v>-1</v>
      </c>
      <c r="G59" s="115">
        <v>107391</v>
      </c>
      <c r="H59" s="116" t="str">
        <f t="shared" si="14"/>
        <v>-</v>
      </c>
      <c r="I59" s="115">
        <v>95238</v>
      </c>
      <c r="J59" s="116">
        <f t="shared" si="15"/>
        <v>-0.11316590775763335</v>
      </c>
      <c r="K59" s="115">
        <v>76008</v>
      </c>
      <c r="L59" s="116">
        <f t="shared" si="18"/>
        <v>-0.20191520191520196</v>
      </c>
      <c r="M59" s="115">
        <v>64860</v>
      </c>
      <c r="N59" s="116">
        <f t="shared" si="16"/>
        <v>-0.14666877170824122</v>
      </c>
      <c r="O59" s="116">
        <f t="shared" si="19"/>
        <v>-0.17203875563271509</v>
      </c>
    </row>
    <row r="60" spans="1:16" x14ac:dyDescent="0.25">
      <c r="A60" s="1">
        <v>8</v>
      </c>
      <c r="B60" s="114" t="s">
        <v>85</v>
      </c>
      <c r="C60" s="115">
        <v>113973</v>
      </c>
      <c r="D60" s="116">
        <v>0.14227727833067738</v>
      </c>
      <c r="E60" s="115">
        <v>60233</v>
      </c>
      <c r="F60" s="116">
        <f t="shared" si="13"/>
        <v>-0.4715151834206347</v>
      </c>
      <c r="G60" s="115">
        <v>144260</v>
      </c>
      <c r="H60" s="116">
        <f t="shared" si="14"/>
        <v>1.3950326233128019</v>
      </c>
      <c r="I60" s="115">
        <v>115097</v>
      </c>
      <c r="J60" s="116">
        <f t="shared" si="15"/>
        <v>-0.20215582975183699</v>
      </c>
      <c r="K60" s="115">
        <v>89047</v>
      </c>
      <c r="L60" s="116">
        <f t="shared" si="18"/>
        <v>-0.22633083399219789</v>
      </c>
      <c r="M60" s="115">
        <v>94133</v>
      </c>
      <c r="N60" s="116">
        <f t="shared" si="16"/>
        <v>5.711590508383213E-2</v>
      </c>
      <c r="O60" s="116">
        <f t="shared" si="19"/>
        <v>-0.17407631632053211</v>
      </c>
    </row>
    <row r="61" spans="1:16" x14ac:dyDescent="0.25">
      <c r="A61" s="1">
        <v>9</v>
      </c>
      <c r="B61" s="114" t="s">
        <v>87</v>
      </c>
      <c r="C61" s="115">
        <v>62330</v>
      </c>
      <c r="D61" s="116">
        <v>-5.061459491569309E-2</v>
      </c>
      <c r="E61" s="115">
        <v>36380</v>
      </c>
      <c r="F61" s="116">
        <f t="shared" si="13"/>
        <v>-0.41633242419380712</v>
      </c>
      <c r="G61" s="115">
        <v>78666</v>
      </c>
      <c r="H61" s="116">
        <f t="shared" si="14"/>
        <v>1.1623419461242439</v>
      </c>
      <c r="I61" s="115">
        <v>63414</v>
      </c>
      <c r="J61" s="116">
        <f t="shared" si="15"/>
        <v>-0.19388299900846617</v>
      </c>
      <c r="K61" s="115">
        <v>57144</v>
      </c>
      <c r="L61" s="116">
        <f t="shared" si="18"/>
        <v>-9.8874065663733579E-2</v>
      </c>
      <c r="M61" s="115">
        <v>54493</v>
      </c>
      <c r="N61" s="116">
        <f t="shared" si="16"/>
        <v>-4.6391572168556605E-2</v>
      </c>
      <c r="O61" s="116">
        <f t="shared" si="19"/>
        <v>-0.12573399647039951</v>
      </c>
    </row>
    <row r="62" spans="1:16" x14ac:dyDescent="0.25">
      <c r="A62" s="1">
        <v>10</v>
      </c>
      <c r="B62" s="114" t="s">
        <v>89</v>
      </c>
      <c r="C62" s="115">
        <v>46379</v>
      </c>
      <c r="D62" s="116">
        <v>-2.3949323400046296E-2</v>
      </c>
      <c r="E62" s="115">
        <v>19194</v>
      </c>
      <c r="F62" s="116">
        <f t="shared" si="13"/>
        <v>-0.58614890359861138</v>
      </c>
      <c r="G62" s="115">
        <v>50943</v>
      </c>
      <c r="H62" s="116">
        <f t="shared" si="14"/>
        <v>1.6541106595811192</v>
      </c>
      <c r="I62" s="115">
        <v>42541</v>
      </c>
      <c r="J62" s="116">
        <f t="shared" si="15"/>
        <v>-0.16492943093261092</v>
      </c>
      <c r="K62" s="115">
        <v>42102</v>
      </c>
      <c r="L62" s="116">
        <f t="shared" si="18"/>
        <v>-1.0319456524294224E-2</v>
      </c>
      <c r="M62" s="115">
        <v>37191</v>
      </c>
      <c r="N62" s="116">
        <f t="shared" si="16"/>
        <v>-0.11664529000997581</v>
      </c>
      <c r="O62" s="116">
        <f t="shared" si="19"/>
        <v>-0.19810690183056989</v>
      </c>
    </row>
    <row r="63" spans="1:16" x14ac:dyDescent="0.25">
      <c r="A63" s="1">
        <v>11</v>
      </c>
      <c r="B63" s="114" t="s">
        <v>91</v>
      </c>
      <c r="C63" s="115">
        <v>29955</v>
      </c>
      <c r="D63" s="116">
        <v>-0.14080426801284995</v>
      </c>
      <c r="E63" s="115">
        <v>8529</v>
      </c>
      <c r="F63" s="116">
        <f t="shared" si="13"/>
        <v>-0.71527290936404608</v>
      </c>
      <c r="G63" s="115">
        <v>28449</v>
      </c>
      <c r="H63" s="116">
        <f t="shared" si="14"/>
        <v>2.3355610270840663</v>
      </c>
      <c r="I63" s="115">
        <v>32686</v>
      </c>
      <c r="J63" s="116">
        <f t="shared" si="15"/>
        <v>0.14893317867060363</v>
      </c>
      <c r="K63" s="115">
        <v>32224</v>
      </c>
      <c r="L63" s="116">
        <f t="shared" si="18"/>
        <v>-1.4134491831365059E-2</v>
      </c>
      <c r="M63" s="115" t="s">
        <v>238</v>
      </c>
      <c r="N63" s="116" t="str">
        <f t="shared" si="16"/>
        <v>-</v>
      </c>
      <c r="O63" s="116" t="str">
        <f t="shared" si="19"/>
        <v>-</v>
      </c>
    </row>
    <row r="64" spans="1:16" x14ac:dyDescent="0.25">
      <c r="A64" s="1">
        <v>12</v>
      </c>
      <c r="B64" s="114" t="s">
        <v>93</v>
      </c>
      <c r="C64" s="115">
        <v>35447</v>
      </c>
      <c r="D64" s="116">
        <v>-0.15117337164750955</v>
      </c>
      <c r="E64" s="115">
        <v>13051</v>
      </c>
      <c r="F64" s="116">
        <f t="shared" si="13"/>
        <v>-0.63181651479673873</v>
      </c>
      <c r="G64" s="115">
        <v>42442</v>
      </c>
      <c r="H64" s="116">
        <f t="shared" si="14"/>
        <v>2.2520113401271935</v>
      </c>
      <c r="I64" s="115">
        <v>45431</v>
      </c>
      <c r="J64" s="116">
        <f t="shared" si="15"/>
        <v>7.0425521888695108E-2</v>
      </c>
      <c r="K64" s="115">
        <v>40736</v>
      </c>
      <c r="L64" s="116">
        <f t="shared" si="18"/>
        <v>-0.10334353194954982</v>
      </c>
      <c r="M64" s="115" t="s">
        <v>238</v>
      </c>
      <c r="N64" s="116" t="str">
        <f>IFERROR(M64/K64-1,"-")</f>
        <v>-</v>
      </c>
      <c r="O64" s="116" t="str">
        <f t="shared" si="19"/>
        <v>-</v>
      </c>
    </row>
    <row r="65" spans="1:16" ht="15.75" x14ac:dyDescent="0.25">
      <c r="B65" s="117" t="s">
        <v>30</v>
      </c>
      <c r="C65" s="118">
        <v>604227</v>
      </c>
      <c r="D65" s="119">
        <v>8.1336416251176713E-2</v>
      </c>
      <c r="E65" s="118">
        <v>222316</v>
      </c>
      <c r="F65" s="119">
        <f t="shared" si="13"/>
        <v>-0.6320654323623407</v>
      </c>
      <c r="G65" s="118">
        <v>584200</v>
      </c>
      <c r="H65" s="119">
        <f t="shared" si="14"/>
        <v>1.6277910721675455</v>
      </c>
      <c r="I65" s="118">
        <v>637553</v>
      </c>
      <c r="J65" s="119">
        <f t="shared" si="15"/>
        <v>9.1326600479287867E-2</v>
      </c>
      <c r="K65" s="118">
        <v>560736</v>
      </c>
      <c r="L65" s="119">
        <f t="shared" si="18"/>
        <v>-0.12048723792374905</v>
      </c>
      <c r="M65" s="118">
        <v>456624</v>
      </c>
      <c r="N65" s="119">
        <v>-6.386538083054516E-2</v>
      </c>
      <c r="O65" s="119">
        <v>-0.15255602468333873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278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251</v>
      </c>
      <c r="M74" s="113" t="s">
        <v>69</v>
      </c>
      <c r="N74" s="112" t="s">
        <v>275</v>
      </c>
      <c r="O74" s="112" t="s">
        <v>276</v>
      </c>
    </row>
    <row r="75" spans="1:16" x14ac:dyDescent="0.25">
      <c r="A75" s="1">
        <v>1</v>
      </c>
      <c r="B75" s="114" t="s">
        <v>71</v>
      </c>
      <c r="C75" s="115">
        <v>17215</v>
      </c>
      <c r="D75" s="116">
        <v>0.32484223487763586</v>
      </c>
      <c r="E75" s="115">
        <v>16631</v>
      </c>
      <c r="F75" s="116">
        <f t="shared" ref="F75:F87" si="20">IFERROR(E75/C75-1,"-")</f>
        <v>-3.3923903572465886E-2</v>
      </c>
      <c r="G75" s="115">
        <v>9757</v>
      </c>
      <c r="H75" s="116">
        <f t="shared" ref="H75:H87" si="21">IFERROR(G75/E75-1,"-")</f>
        <v>-0.41332451446094642</v>
      </c>
      <c r="I75" s="115">
        <v>14350</v>
      </c>
      <c r="J75" s="116">
        <f t="shared" ref="J75:J87" si="22">IFERROR(I75/G75-1,"-")</f>
        <v>0.47073895664651011</v>
      </c>
      <c r="K75" s="115">
        <v>17448</v>
      </c>
      <c r="L75" s="116">
        <f>IFERROR(K75/I75-1,"-")</f>
        <v>0.21588850174216034</v>
      </c>
      <c r="M75" s="115">
        <v>9983</v>
      </c>
      <c r="N75" s="116">
        <f t="shared" ref="N75:N83" si="23">IFERROR(M75/K75-1,"-")</f>
        <v>-0.42784273269142592</v>
      </c>
      <c r="O75" s="116">
        <f t="shared" ref="O75" si="24">M75/C75-1</f>
        <v>-0.42009875108916639</v>
      </c>
    </row>
    <row r="76" spans="1:16" x14ac:dyDescent="0.25">
      <c r="A76" s="1">
        <v>2</v>
      </c>
      <c r="B76" s="114" t="s">
        <v>73</v>
      </c>
      <c r="C76" s="115">
        <v>13131</v>
      </c>
      <c r="D76" s="116">
        <v>0.3061772605192481</v>
      </c>
      <c r="E76" s="115">
        <v>13987</v>
      </c>
      <c r="F76" s="116">
        <f t="shared" si="20"/>
        <v>6.518924682050109E-2</v>
      </c>
      <c r="G76" s="115">
        <v>12054</v>
      </c>
      <c r="H76" s="116">
        <f t="shared" si="21"/>
        <v>-0.13819975691713737</v>
      </c>
      <c r="I76" s="115">
        <v>11828</v>
      </c>
      <c r="J76" s="116">
        <f t="shared" si="22"/>
        <v>-1.8748962999834085E-2</v>
      </c>
      <c r="K76" s="115">
        <v>10511</v>
      </c>
      <c r="L76" s="116">
        <f t="shared" ref="L76:L87" si="25">IFERROR(K76/I76-1,"-")</f>
        <v>-0.11134595874196818</v>
      </c>
      <c r="M76" s="115">
        <v>15960</v>
      </c>
      <c r="N76" s="116">
        <f t="shared" si="23"/>
        <v>0.51840928551041765</v>
      </c>
      <c r="O76" s="116">
        <f>IFERROR(M76/C76-1,"-")</f>
        <v>0.21544436828878233</v>
      </c>
    </row>
    <row r="77" spans="1:16" x14ac:dyDescent="0.25">
      <c r="A77" s="1">
        <v>3</v>
      </c>
      <c r="B77" s="114" t="s">
        <v>75</v>
      </c>
      <c r="C77" s="115">
        <v>25825</v>
      </c>
      <c r="D77" s="116">
        <v>0.22196460679473828</v>
      </c>
      <c r="E77" s="115">
        <v>5475</v>
      </c>
      <c r="F77" s="116">
        <f t="shared" si="20"/>
        <v>-0.78799612778315586</v>
      </c>
      <c r="G77" s="115">
        <v>19746</v>
      </c>
      <c r="H77" s="116">
        <f t="shared" si="21"/>
        <v>2.6065753424657534</v>
      </c>
      <c r="I77" s="115">
        <v>11646</v>
      </c>
      <c r="J77" s="116">
        <f t="shared" si="22"/>
        <v>-0.4102096627164995</v>
      </c>
      <c r="K77" s="115">
        <v>13613</v>
      </c>
      <c r="L77" s="116">
        <f t="shared" si="25"/>
        <v>0.16889919285591626</v>
      </c>
      <c r="M77" s="115">
        <v>15644</v>
      </c>
      <c r="N77" s="116">
        <f t="shared" si="23"/>
        <v>0.14919562183207224</v>
      </c>
      <c r="O77" s="116">
        <f t="shared" ref="O77:O86" si="26">IFERROR(M77/C77-1,"-")</f>
        <v>-0.3942303969022265</v>
      </c>
    </row>
    <row r="78" spans="1:16" x14ac:dyDescent="0.25">
      <c r="A78" s="1">
        <v>4</v>
      </c>
      <c r="B78" s="114" t="s">
        <v>77</v>
      </c>
      <c r="C78" s="115">
        <v>27133</v>
      </c>
      <c r="D78" s="116">
        <v>0.40621922777921737</v>
      </c>
      <c r="E78" s="115">
        <v>0</v>
      </c>
      <c r="F78" s="116">
        <f t="shared" si="20"/>
        <v>-1</v>
      </c>
      <c r="G78" s="115">
        <v>27303</v>
      </c>
      <c r="H78" s="116" t="str">
        <f t="shared" si="21"/>
        <v>-</v>
      </c>
      <c r="I78" s="115">
        <v>24750</v>
      </c>
      <c r="J78" s="116">
        <f t="shared" si="22"/>
        <v>-9.3506208108999012E-2</v>
      </c>
      <c r="K78" s="115">
        <v>25210</v>
      </c>
      <c r="L78" s="116">
        <f t="shared" si="25"/>
        <v>1.8585858585858483E-2</v>
      </c>
      <c r="M78" s="115">
        <v>13759</v>
      </c>
      <c r="N78" s="116">
        <f t="shared" si="23"/>
        <v>-0.4542245140817136</v>
      </c>
      <c r="O78" s="116">
        <f t="shared" si="26"/>
        <v>-0.49290531824715289</v>
      </c>
    </row>
    <row r="79" spans="1:16" x14ac:dyDescent="0.25">
      <c r="A79" s="1">
        <v>5</v>
      </c>
      <c r="B79" s="114" t="s">
        <v>79</v>
      </c>
      <c r="C79" s="115">
        <v>35166</v>
      </c>
      <c r="D79" s="116">
        <v>0.56949031509417125</v>
      </c>
      <c r="E79" s="115">
        <v>0</v>
      </c>
      <c r="F79" s="116">
        <f t="shared" si="20"/>
        <v>-1</v>
      </c>
      <c r="G79" s="115">
        <v>30664</v>
      </c>
      <c r="H79" s="116" t="str">
        <f t="shared" si="21"/>
        <v>-</v>
      </c>
      <c r="I79" s="115">
        <v>25866</v>
      </c>
      <c r="J79" s="116">
        <f t="shared" si="22"/>
        <v>-0.15647012783720327</v>
      </c>
      <c r="K79" s="115">
        <v>18964</v>
      </c>
      <c r="L79" s="116">
        <f t="shared" si="25"/>
        <v>-0.26683677414366347</v>
      </c>
      <c r="M79" s="115">
        <v>18452</v>
      </c>
      <c r="N79" s="116">
        <f t="shared" si="23"/>
        <v>-2.6998523518245054E-2</v>
      </c>
      <c r="O79" s="116">
        <f t="shared" si="26"/>
        <v>-0.47528863106409602</v>
      </c>
    </row>
    <row r="80" spans="1:16" x14ac:dyDescent="0.25">
      <c r="A80" s="1">
        <v>6</v>
      </c>
      <c r="B80" s="114" t="s">
        <v>81</v>
      </c>
      <c r="C80" s="115">
        <v>44554</v>
      </c>
      <c r="D80" s="116">
        <v>0.38057759048091233</v>
      </c>
      <c r="E80" s="115">
        <v>0</v>
      </c>
      <c r="F80" s="116">
        <f t="shared" si="20"/>
        <v>-1</v>
      </c>
      <c r="G80" s="115">
        <v>40559</v>
      </c>
      <c r="H80" s="116" t="str">
        <f t="shared" si="21"/>
        <v>-</v>
      </c>
      <c r="I80" s="115">
        <v>27992</v>
      </c>
      <c r="J80" s="116">
        <f t="shared" si="22"/>
        <v>-0.30984491728099806</v>
      </c>
      <c r="K80" s="115">
        <v>26527</v>
      </c>
      <c r="L80" s="116">
        <f t="shared" si="25"/>
        <v>-5.2336381823378075E-2</v>
      </c>
      <c r="M80" s="115">
        <v>21370</v>
      </c>
      <c r="N80" s="116">
        <f t="shared" si="23"/>
        <v>-0.19440569985297995</v>
      </c>
      <c r="O80" s="116">
        <f t="shared" si="26"/>
        <v>-0.52035731920815187</v>
      </c>
    </row>
    <row r="81" spans="1:16" x14ac:dyDescent="0.25">
      <c r="A81" s="1">
        <v>7</v>
      </c>
      <c r="B81" s="114" t="s">
        <v>83</v>
      </c>
      <c r="C81" s="115">
        <v>54578</v>
      </c>
      <c r="D81" s="116">
        <v>0.34667390446111335</v>
      </c>
      <c r="E81" s="115">
        <v>0</v>
      </c>
      <c r="F81" s="116">
        <f t="shared" si="20"/>
        <v>-1</v>
      </c>
      <c r="G81" s="115">
        <v>55499</v>
      </c>
      <c r="H81" s="116" t="str">
        <f t="shared" si="21"/>
        <v>-</v>
      </c>
      <c r="I81" s="115">
        <v>36761</v>
      </c>
      <c r="J81" s="116">
        <f t="shared" si="22"/>
        <v>-0.33762770500369377</v>
      </c>
      <c r="K81" s="115">
        <v>32479</v>
      </c>
      <c r="L81" s="116">
        <f t="shared" si="25"/>
        <v>-0.11648214139985313</v>
      </c>
      <c r="M81" s="115">
        <v>29019</v>
      </c>
      <c r="N81" s="116">
        <f t="shared" si="23"/>
        <v>-0.10653037347208971</v>
      </c>
      <c r="O81" s="116">
        <f t="shared" si="26"/>
        <v>-0.46830224632635864</v>
      </c>
    </row>
    <row r="82" spans="1:16" x14ac:dyDescent="0.25">
      <c r="A82" s="1">
        <v>8</v>
      </c>
      <c r="B82" s="114" t="s">
        <v>85</v>
      </c>
      <c r="C82" s="115">
        <v>78515</v>
      </c>
      <c r="D82" s="116">
        <v>0.3547346262682034</v>
      </c>
      <c r="E82" s="115">
        <v>55404</v>
      </c>
      <c r="F82" s="116">
        <f t="shared" si="20"/>
        <v>-0.2943513978220722</v>
      </c>
      <c r="G82" s="115">
        <v>63358</v>
      </c>
      <c r="H82" s="116">
        <f t="shared" si="21"/>
        <v>0.14356364161432378</v>
      </c>
      <c r="I82" s="115">
        <v>50051</v>
      </c>
      <c r="J82" s="116">
        <f t="shared" si="22"/>
        <v>-0.21002872565421893</v>
      </c>
      <c r="K82" s="115">
        <v>42439</v>
      </c>
      <c r="L82" s="116">
        <f t="shared" si="25"/>
        <v>-0.15208487342910226</v>
      </c>
      <c r="M82" s="115">
        <v>38048</v>
      </c>
      <c r="N82" s="116">
        <f t="shared" si="23"/>
        <v>-0.1034661514173284</v>
      </c>
      <c r="O82" s="116">
        <f t="shared" si="26"/>
        <v>-0.51540469973890346</v>
      </c>
    </row>
    <row r="83" spans="1:16" x14ac:dyDescent="0.25">
      <c r="A83" s="1">
        <v>9</v>
      </c>
      <c r="B83" s="114" t="s">
        <v>87</v>
      </c>
      <c r="C83" s="115">
        <v>47325</v>
      </c>
      <c r="D83" s="116">
        <v>0.23880948641432376</v>
      </c>
      <c r="E83" s="115">
        <v>40310</v>
      </c>
      <c r="F83" s="116">
        <f t="shared" si="20"/>
        <v>-0.1482303222398309</v>
      </c>
      <c r="G83" s="115">
        <v>35393</v>
      </c>
      <c r="H83" s="116">
        <f t="shared" si="21"/>
        <v>-0.12197965765318775</v>
      </c>
      <c r="I83" s="115">
        <v>27057</v>
      </c>
      <c r="J83" s="116">
        <f t="shared" si="22"/>
        <v>-0.23552679908456475</v>
      </c>
      <c r="K83" s="115">
        <v>24059</v>
      </c>
      <c r="L83" s="116">
        <f t="shared" si="25"/>
        <v>-0.11080311934065123</v>
      </c>
      <c r="M83" s="115">
        <v>19606</v>
      </c>
      <c r="N83" s="116">
        <f t="shared" si="23"/>
        <v>-0.18508666195602475</v>
      </c>
      <c r="O83" s="116">
        <f t="shared" si="26"/>
        <v>-0.58571579503433702</v>
      </c>
    </row>
    <row r="84" spans="1:16" x14ac:dyDescent="0.25">
      <c r="A84" s="1">
        <v>10</v>
      </c>
      <c r="B84" s="114" t="s">
        <v>89</v>
      </c>
      <c r="C84" s="115">
        <v>29669</v>
      </c>
      <c r="D84" s="116">
        <v>2.5650776091540761E-2</v>
      </c>
      <c r="E84" s="115">
        <v>22312</v>
      </c>
      <c r="F84" s="116">
        <f t="shared" si="20"/>
        <v>-0.24796926084465265</v>
      </c>
      <c r="G84" s="115">
        <v>19975</v>
      </c>
      <c r="H84" s="116">
        <f t="shared" si="21"/>
        <v>-0.10474184295446398</v>
      </c>
      <c r="I84" s="115">
        <v>15636</v>
      </c>
      <c r="J84" s="116">
        <f t="shared" si="22"/>
        <v>-0.21722152690863583</v>
      </c>
      <c r="K84" s="115">
        <v>16278</v>
      </c>
      <c r="L84" s="116">
        <f t="shared" si="25"/>
        <v>4.1059094397544182E-2</v>
      </c>
      <c r="M84" s="115">
        <v>14275</v>
      </c>
      <c r="N84" s="116">
        <f>IFERROR(M84/K84-1,"-")</f>
        <v>-0.12304951468239345</v>
      </c>
      <c r="O84" s="116">
        <f t="shared" si="26"/>
        <v>-0.51885806734301798</v>
      </c>
    </row>
    <row r="85" spans="1:16" x14ac:dyDescent="0.25">
      <c r="A85" s="1">
        <v>11</v>
      </c>
      <c r="B85" s="114" t="s">
        <v>91</v>
      </c>
      <c r="C85" s="115">
        <v>16032</v>
      </c>
      <c r="D85" s="116">
        <v>-0.10710108604845447</v>
      </c>
      <c r="E85" s="115">
        <v>8795</v>
      </c>
      <c r="F85" s="116">
        <f t="shared" si="20"/>
        <v>-0.45140968063872255</v>
      </c>
      <c r="G85" s="115">
        <v>10052</v>
      </c>
      <c r="H85" s="116">
        <f t="shared" si="21"/>
        <v>0.14292211483797623</v>
      </c>
      <c r="I85" s="115">
        <v>16263</v>
      </c>
      <c r="J85" s="116">
        <f t="shared" si="22"/>
        <v>0.6178869876641464</v>
      </c>
      <c r="K85" s="115">
        <v>11300</v>
      </c>
      <c r="L85" s="116">
        <f t="shared" si="25"/>
        <v>-0.30517124761729075</v>
      </c>
      <c r="M85" s="115" t="s">
        <v>238</v>
      </c>
      <c r="N85" s="116" t="str">
        <f>IFERROR(M85/K85-1,"-")</f>
        <v>-</v>
      </c>
      <c r="O85" s="116" t="str">
        <f t="shared" si="26"/>
        <v>-</v>
      </c>
    </row>
    <row r="86" spans="1:16" x14ac:dyDescent="0.25">
      <c r="A86" s="1">
        <v>12</v>
      </c>
      <c r="B86" s="114" t="s">
        <v>93</v>
      </c>
      <c r="C86" s="115">
        <v>20209</v>
      </c>
      <c r="D86" s="116">
        <v>-4.6070332782629175E-2</v>
      </c>
      <c r="E86" s="115">
        <v>8943</v>
      </c>
      <c r="F86" s="116">
        <f t="shared" si="20"/>
        <v>-0.55747439259735754</v>
      </c>
      <c r="G86" s="115">
        <v>17534</v>
      </c>
      <c r="H86" s="116">
        <f t="shared" si="21"/>
        <v>0.96063960639606405</v>
      </c>
      <c r="I86" s="115">
        <v>24371</v>
      </c>
      <c r="J86" s="116">
        <f t="shared" si="22"/>
        <v>0.38992813961446338</v>
      </c>
      <c r="K86" s="115">
        <v>17678</v>
      </c>
      <c r="L86" s="116">
        <f t="shared" si="25"/>
        <v>-0.27462968281974476</v>
      </c>
      <c r="M86" s="115" t="s">
        <v>238</v>
      </c>
      <c r="N86" s="116" t="str">
        <f>IFERROR(M86/K86-1,"-")</f>
        <v>-</v>
      </c>
      <c r="O86" s="116" t="str">
        <f t="shared" si="26"/>
        <v>-</v>
      </c>
    </row>
    <row r="87" spans="1:16" ht="15.75" x14ac:dyDescent="0.25">
      <c r="B87" s="117" t="s">
        <v>30</v>
      </c>
      <c r="C87" s="118">
        <v>409352</v>
      </c>
      <c r="D87" s="119">
        <v>0.26770865914953834</v>
      </c>
      <c r="E87" s="118">
        <v>197437</v>
      </c>
      <c r="F87" s="119">
        <f t="shared" si="20"/>
        <v>-0.51768404698157089</v>
      </c>
      <c r="G87" s="118">
        <v>341894</v>
      </c>
      <c r="H87" s="119">
        <f t="shared" si="21"/>
        <v>0.73166123877490041</v>
      </c>
      <c r="I87" s="118">
        <v>286571</v>
      </c>
      <c r="J87" s="119">
        <f t="shared" si="22"/>
        <v>-0.16181331055824322</v>
      </c>
      <c r="K87" s="118">
        <v>256506</v>
      </c>
      <c r="L87" s="119">
        <f t="shared" si="25"/>
        <v>-0.10491291861353735</v>
      </c>
      <c r="M87" s="118">
        <v>196116</v>
      </c>
      <c r="N87" s="119">
        <v>-0.13805773355367257</v>
      </c>
      <c r="O87" s="119">
        <v>-0.47437625800365035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251</v>
      </c>
      <c r="M96" s="113" t="s">
        <v>69</v>
      </c>
      <c r="N96" s="112" t="s">
        <v>275</v>
      </c>
      <c r="O96" s="112" t="s">
        <v>276</v>
      </c>
    </row>
    <row r="97" spans="2:15" x14ac:dyDescent="0.25">
      <c r="B97" s="114" t="s">
        <v>71</v>
      </c>
      <c r="C97" s="115">
        <v>1059399</v>
      </c>
      <c r="D97" s="116">
        <v>3.9082852076206098E-2</v>
      </c>
      <c r="E97" s="115">
        <v>1106899</v>
      </c>
      <c r="F97" s="116">
        <f t="shared" ref="F97:F109" si="27">IFERROR(E97/C97-1,"-")</f>
        <v>4.4836742341648472E-2</v>
      </c>
      <c r="G97" s="115">
        <v>79086</v>
      </c>
      <c r="H97" s="116">
        <f t="shared" ref="H97:H109" si="28">IFERROR(G97/E97-1,"-")</f>
        <v>-0.92855174681700858</v>
      </c>
      <c r="I97" s="115">
        <v>741846</v>
      </c>
      <c r="J97" s="116">
        <f t="shared" ref="J97:J109" si="29">IFERROR(I97/G97-1,"-")</f>
        <v>8.3802442910249599</v>
      </c>
      <c r="K97" s="115">
        <v>1055839</v>
      </c>
      <c r="L97" s="116">
        <f t="shared" ref="L97:L109" si="30">IFERROR(K97/I97-1,"-")</f>
        <v>0.42325900523828386</v>
      </c>
      <c r="M97" s="115">
        <v>1124089</v>
      </c>
      <c r="N97" s="116">
        <f t="shared" ref="N97:N105" si="31">IFERROR(M97/K97-1,"-")</f>
        <v>6.4640537051577018E-2</v>
      </c>
      <c r="O97" s="116">
        <f t="shared" ref="O97" si="32">M97/C97-1</f>
        <v>6.1062923412236625E-2</v>
      </c>
    </row>
    <row r="98" spans="2:15" x14ac:dyDescent="0.25">
      <c r="B98" s="114" t="s">
        <v>73</v>
      </c>
      <c r="C98" s="115">
        <v>976914</v>
      </c>
      <c r="D98" s="116">
        <v>-5.6693035204644637E-3</v>
      </c>
      <c r="E98" s="115">
        <v>1081526</v>
      </c>
      <c r="F98" s="116">
        <f t="shared" si="27"/>
        <v>0.10708414456134308</v>
      </c>
      <c r="G98" s="115">
        <v>81774</v>
      </c>
      <c r="H98" s="116">
        <f t="shared" si="28"/>
        <v>-0.92439016722667788</v>
      </c>
      <c r="I98" s="115">
        <v>874447</v>
      </c>
      <c r="J98" s="116">
        <f t="shared" si="29"/>
        <v>9.6934600239684983</v>
      </c>
      <c r="K98" s="115">
        <v>1044732</v>
      </c>
      <c r="L98" s="116">
        <f t="shared" si="30"/>
        <v>0.19473450077591892</v>
      </c>
      <c r="M98" s="115">
        <v>1073616</v>
      </c>
      <c r="N98" s="116">
        <f t="shared" si="31"/>
        <v>2.7647281790928124E-2</v>
      </c>
      <c r="O98" s="116">
        <f>IFERROR(M98/C98-1,"-")</f>
        <v>9.8987218936364973E-2</v>
      </c>
    </row>
    <row r="99" spans="2:15" x14ac:dyDescent="0.25">
      <c r="B99" s="114" t="s">
        <v>75</v>
      </c>
      <c r="C99" s="115">
        <v>1063787</v>
      </c>
      <c r="D99" s="116">
        <v>3.908382123398324E-2</v>
      </c>
      <c r="E99" s="115">
        <v>482348</v>
      </c>
      <c r="F99" s="116">
        <f t="shared" si="27"/>
        <v>-0.54657464323215077</v>
      </c>
      <c r="G99" s="115">
        <v>87662</v>
      </c>
      <c r="H99" s="116">
        <f t="shared" si="28"/>
        <v>-0.81825984558866216</v>
      </c>
      <c r="I99" s="115">
        <v>1017822</v>
      </c>
      <c r="J99" s="116">
        <f t="shared" si="29"/>
        <v>10.610754945130159</v>
      </c>
      <c r="K99" s="115">
        <v>1058399</v>
      </c>
      <c r="L99" s="116">
        <f t="shared" si="30"/>
        <v>3.9866499250360121E-2</v>
      </c>
      <c r="M99" s="115">
        <v>1149510</v>
      </c>
      <c r="N99" s="116">
        <f t="shared" si="31"/>
        <v>8.6083792596175934E-2</v>
      </c>
      <c r="O99" s="116">
        <f t="shared" ref="O99:O108" si="33">IFERROR(M99/C99-1,"-")</f>
        <v>8.0582861042671095E-2</v>
      </c>
    </row>
    <row r="100" spans="2:15" x14ac:dyDescent="0.25">
      <c r="B100" s="114" t="s">
        <v>77</v>
      </c>
      <c r="C100" s="115">
        <v>971252</v>
      </c>
      <c r="D100" s="116">
        <v>-9.6791480703939392E-4</v>
      </c>
      <c r="E100" s="115">
        <v>0</v>
      </c>
      <c r="F100" s="116">
        <f t="shared" si="27"/>
        <v>-1</v>
      </c>
      <c r="G100" s="115">
        <v>106355</v>
      </c>
      <c r="H100" s="116" t="str">
        <f t="shared" si="28"/>
        <v>-</v>
      </c>
      <c r="I100" s="115">
        <v>1046375</v>
      </c>
      <c r="J100" s="116">
        <f t="shared" si="29"/>
        <v>8.8385125287950732</v>
      </c>
      <c r="K100" s="115">
        <v>1034923</v>
      </c>
      <c r="L100" s="116">
        <f t="shared" si="30"/>
        <v>-1.0944451081113415E-2</v>
      </c>
      <c r="M100" s="115">
        <v>1054807</v>
      </c>
      <c r="N100" s="116">
        <f t="shared" si="31"/>
        <v>1.9213023577599575E-2</v>
      </c>
      <c r="O100" s="116">
        <f t="shared" si="33"/>
        <v>8.6028136878997463E-2</v>
      </c>
    </row>
    <row r="101" spans="2:15" x14ac:dyDescent="0.25">
      <c r="B101" s="114" t="s">
        <v>79</v>
      </c>
      <c r="C101" s="115">
        <v>904390</v>
      </c>
      <c r="D101" s="116">
        <v>2.1043159985142612E-2</v>
      </c>
      <c r="E101" s="115">
        <v>0</v>
      </c>
      <c r="F101" s="116">
        <f t="shared" si="27"/>
        <v>-1</v>
      </c>
      <c r="G101" s="115">
        <v>127723</v>
      </c>
      <c r="H101" s="116" t="str">
        <f t="shared" si="28"/>
        <v>-</v>
      </c>
      <c r="I101" s="115">
        <v>916073</v>
      </c>
      <c r="J101" s="116">
        <f t="shared" si="29"/>
        <v>6.1723417082279619</v>
      </c>
      <c r="K101" s="115">
        <v>981896</v>
      </c>
      <c r="L101" s="116">
        <f t="shared" si="30"/>
        <v>7.1853443994092103E-2</v>
      </c>
      <c r="M101" s="115">
        <v>1029817</v>
      </c>
      <c r="N101" s="116">
        <f t="shared" si="31"/>
        <v>4.8804557712833097E-2</v>
      </c>
      <c r="O101" s="116">
        <f t="shared" si="33"/>
        <v>0.13868684969979772</v>
      </c>
    </row>
    <row r="102" spans="2:15" x14ac:dyDescent="0.25">
      <c r="B102" s="114" t="s">
        <v>81</v>
      </c>
      <c r="C102" s="115">
        <v>955559</v>
      </c>
      <c r="D102" s="116">
        <v>6.403526744553778E-2</v>
      </c>
      <c r="E102" s="115">
        <v>0</v>
      </c>
      <c r="F102" s="116">
        <f t="shared" si="27"/>
        <v>-1</v>
      </c>
      <c r="G102" s="115">
        <v>187439</v>
      </c>
      <c r="H102" s="116" t="str">
        <f t="shared" si="28"/>
        <v>-</v>
      </c>
      <c r="I102" s="115">
        <v>942395</v>
      </c>
      <c r="J102" s="116">
        <f t="shared" si="29"/>
        <v>4.0277423588474113</v>
      </c>
      <c r="K102" s="115">
        <v>985737</v>
      </c>
      <c r="L102" s="116">
        <f t="shared" si="30"/>
        <v>4.5991330599164826E-2</v>
      </c>
      <c r="M102" s="115">
        <v>987495</v>
      </c>
      <c r="N102" s="116">
        <f t="shared" si="31"/>
        <v>1.7834371642739821E-3</v>
      </c>
      <c r="O102" s="116">
        <f t="shared" si="33"/>
        <v>3.3421274876799911E-2</v>
      </c>
    </row>
    <row r="103" spans="2:15" x14ac:dyDescent="0.25">
      <c r="B103" s="114" t="s">
        <v>83</v>
      </c>
      <c r="C103" s="115">
        <v>1050150</v>
      </c>
      <c r="D103" s="116">
        <v>1.1677912349185249E-2</v>
      </c>
      <c r="E103" s="115">
        <v>0</v>
      </c>
      <c r="F103" s="116">
        <f t="shared" si="27"/>
        <v>-1</v>
      </c>
      <c r="G103" s="115">
        <v>390325</v>
      </c>
      <c r="H103" s="116" t="str">
        <f t="shared" si="28"/>
        <v>-</v>
      </c>
      <c r="I103" s="115">
        <v>1047957</v>
      </c>
      <c r="J103" s="116">
        <f t="shared" si="29"/>
        <v>1.6848318708768333</v>
      </c>
      <c r="K103" s="115">
        <v>1096955</v>
      </c>
      <c r="L103" s="116">
        <f t="shared" si="30"/>
        <v>4.6755735206692739E-2</v>
      </c>
      <c r="M103" s="115">
        <v>1131084</v>
      </c>
      <c r="N103" s="116">
        <f t="shared" si="31"/>
        <v>3.1112488661795501E-2</v>
      </c>
      <c r="O103" s="116">
        <f t="shared" si="33"/>
        <v>7.7068990144265159E-2</v>
      </c>
    </row>
    <row r="104" spans="2:15" x14ac:dyDescent="0.25">
      <c r="B104" s="114" t="s">
        <v>85</v>
      </c>
      <c r="C104" s="115">
        <v>1079362</v>
      </c>
      <c r="D104" s="116">
        <v>-3.4033579305811079E-3</v>
      </c>
      <c r="E104" s="115">
        <v>169505</v>
      </c>
      <c r="F104" s="116">
        <f t="shared" si="27"/>
        <v>-0.84295815491003023</v>
      </c>
      <c r="G104" s="115">
        <v>588422</v>
      </c>
      <c r="H104" s="116">
        <f t="shared" si="28"/>
        <v>2.4714138226011033</v>
      </c>
      <c r="I104" s="115">
        <v>1076405</v>
      </c>
      <c r="J104" s="116">
        <f t="shared" si="29"/>
        <v>0.82930787767962455</v>
      </c>
      <c r="K104" s="115">
        <v>1140422</v>
      </c>
      <c r="L104" s="116">
        <f t="shared" si="30"/>
        <v>5.9472967888480666E-2</v>
      </c>
      <c r="M104" s="115">
        <v>1172113</v>
      </c>
      <c r="N104" s="116">
        <f t="shared" si="31"/>
        <v>2.7788836062440092E-2</v>
      </c>
      <c r="O104" s="116">
        <f t="shared" si="33"/>
        <v>8.5931318686409242E-2</v>
      </c>
    </row>
    <row r="105" spans="2:15" x14ac:dyDescent="0.25">
      <c r="B105" s="114" t="s">
        <v>87</v>
      </c>
      <c r="C105" s="115">
        <v>951062</v>
      </c>
      <c r="D105" s="116">
        <v>-3.2594078602232734E-5</v>
      </c>
      <c r="E105" s="115">
        <v>99935</v>
      </c>
      <c r="F105" s="116">
        <f t="shared" si="27"/>
        <v>-0.8949227284866812</v>
      </c>
      <c r="G105" s="115">
        <v>647953</v>
      </c>
      <c r="H105" s="116">
        <f t="shared" si="28"/>
        <v>5.4837444338820234</v>
      </c>
      <c r="I105" s="115">
        <v>923259</v>
      </c>
      <c r="J105" s="116">
        <f t="shared" si="29"/>
        <v>0.42488575560264397</v>
      </c>
      <c r="K105" s="115">
        <v>1021615</v>
      </c>
      <c r="L105" s="116">
        <f t="shared" si="30"/>
        <v>0.1065313200304574</v>
      </c>
      <c r="M105" s="115">
        <v>1027132</v>
      </c>
      <c r="N105" s="116">
        <f t="shared" si="31"/>
        <v>5.4002730970081902E-3</v>
      </c>
      <c r="O105" s="116">
        <f t="shared" si="33"/>
        <v>7.9984270215821995E-2</v>
      </c>
    </row>
    <row r="106" spans="2:15" x14ac:dyDescent="0.25">
      <c r="B106" s="114" t="s">
        <v>89</v>
      </c>
      <c r="C106" s="115">
        <v>1083071</v>
      </c>
      <c r="D106" s="116">
        <v>-2.041881359963893E-2</v>
      </c>
      <c r="E106" s="115">
        <v>96365</v>
      </c>
      <c r="F106" s="116">
        <f t="shared" si="27"/>
        <v>-0.91102614694696837</v>
      </c>
      <c r="G106" s="115">
        <v>882370</v>
      </c>
      <c r="H106" s="116">
        <f t="shared" si="28"/>
        <v>8.1565402376381471</v>
      </c>
      <c r="I106" s="115">
        <v>1066955</v>
      </c>
      <c r="J106" s="116">
        <f t="shared" si="29"/>
        <v>0.20919228894908026</v>
      </c>
      <c r="K106" s="115">
        <v>1149422</v>
      </c>
      <c r="L106" s="116">
        <f t="shared" si="30"/>
        <v>7.7291919528002628E-2</v>
      </c>
      <c r="M106" s="115">
        <v>1172328</v>
      </c>
      <c r="N106" s="116">
        <f>IFERROR(M106/K106-1,"-")</f>
        <v>1.9928276994872096E-2</v>
      </c>
      <c r="O106" s="116">
        <f t="shared" si="33"/>
        <v>8.2411033071700723E-2</v>
      </c>
    </row>
    <row r="107" spans="2:15" x14ac:dyDescent="0.25">
      <c r="B107" s="114" t="s">
        <v>91</v>
      </c>
      <c r="C107" s="115">
        <v>978510</v>
      </c>
      <c r="D107" s="116">
        <v>1.8258748506707834E-2</v>
      </c>
      <c r="E107" s="115">
        <v>139605</v>
      </c>
      <c r="F107" s="116">
        <f t="shared" si="27"/>
        <v>-0.857329000214612</v>
      </c>
      <c r="G107" s="115">
        <v>888594</v>
      </c>
      <c r="H107" s="116">
        <f t="shared" si="28"/>
        <v>5.3650585580745673</v>
      </c>
      <c r="I107" s="115">
        <v>1015209</v>
      </c>
      <c r="J107" s="116">
        <f t="shared" si="29"/>
        <v>0.14248914577411065</v>
      </c>
      <c r="K107" s="115">
        <v>1105909</v>
      </c>
      <c r="L107" s="116">
        <f t="shared" si="30"/>
        <v>8.9341209544044675E-2</v>
      </c>
      <c r="M107" s="115" t="s">
        <v>238</v>
      </c>
      <c r="N107" s="116" t="str">
        <f>IFERROR(M107/K107-1,"-")</f>
        <v>-</v>
      </c>
      <c r="O107" s="116" t="str">
        <f t="shared" si="33"/>
        <v>-</v>
      </c>
    </row>
    <row r="108" spans="2:15" x14ac:dyDescent="0.25">
      <c r="B108" s="114" t="s">
        <v>93</v>
      </c>
      <c r="C108" s="115">
        <v>1018910</v>
      </c>
      <c r="D108" s="116">
        <v>4.1102133068487978E-2</v>
      </c>
      <c r="E108" s="115">
        <v>174634</v>
      </c>
      <c r="F108" s="116">
        <f t="shared" si="27"/>
        <v>-0.82860704085738679</v>
      </c>
      <c r="G108" s="115">
        <v>769877</v>
      </c>
      <c r="H108" s="116">
        <f t="shared" si="28"/>
        <v>3.4085172417742253</v>
      </c>
      <c r="I108" s="115">
        <v>1039520</v>
      </c>
      <c r="J108" s="116">
        <f t="shared" si="29"/>
        <v>0.3502416619797708</v>
      </c>
      <c r="K108" s="115">
        <v>1097426</v>
      </c>
      <c r="L108" s="116">
        <f t="shared" si="30"/>
        <v>5.5704555948899559E-2</v>
      </c>
      <c r="M108" s="115" t="s">
        <v>238</v>
      </c>
      <c r="N108" s="116" t="str">
        <f>IFERROR(M108/K108-1,"-")</f>
        <v>-</v>
      </c>
      <c r="O108" s="116" t="str">
        <f t="shared" si="33"/>
        <v>-</v>
      </c>
    </row>
    <row r="109" spans="2:15" ht="15.75" x14ac:dyDescent="0.25">
      <c r="B109" s="117" t="s">
        <v>30</v>
      </c>
      <c r="C109" s="118">
        <v>12092366</v>
      </c>
      <c r="D109" s="119">
        <v>1.6227550093409038E-2</v>
      </c>
      <c r="E109" s="118">
        <v>3494056</v>
      </c>
      <c r="F109" s="119">
        <f t="shared" si="27"/>
        <v>-0.71105274187036682</v>
      </c>
      <c r="G109" s="118">
        <v>4837580</v>
      </c>
      <c r="H109" s="119">
        <f t="shared" si="28"/>
        <v>0.38451701976156083</v>
      </c>
      <c r="I109" s="118">
        <v>11708263</v>
      </c>
      <c r="J109" s="119">
        <f t="shared" si="29"/>
        <v>1.4202727396756227</v>
      </c>
      <c r="K109" s="118">
        <v>12773275</v>
      </c>
      <c r="L109" s="119">
        <f t="shared" si="30"/>
        <v>9.0962425425530569E-2</v>
      </c>
      <c r="M109" s="118">
        <v>10921991</v>
      </c>
      <c r="N109" s="119">
        <v>3.3306811580765761E-2</v>
      </c>
      <c r="O109" s="119">
        <v>8.1926639330215378E-2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280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251</v>
      </c>
      <c r="M118" s="113" t="s">
        <v>69</v>
      </c>
      <c r="N118" s="112" t="s">
        <v>275</v>
      </c>
      <c r="O118" s="112" t="s">
        <v>276</v>
      </c>
    </row>
    <row r="119" spans="1:16" x14ac:dyDescent="0.25">
      <c r="B119" s="114" t="s">
        <v>71</v>
      </c>
      <c r="C119" s="115">
        <v>453772</v>
      </c>
      <c r="D119" s="116">
        <v>9.8381131271664035E-2</v>
      </c>
      <c r="E119" s="115">
        <v>467841</v>
      </c>
      <c r="F119" s="116">
        <f t="shared" ref="F119:F131" si="34">IFERROR(E119/C119-1,"-")</f>
        <v>3.1004557354795015E-2</v>
      </c>
      <c r="G119" s="115">
        <v>9246</v>
      </c>
      <c r="H119" s="116">
        <f t="shared" ref="H119:H131" si="35">IFERROR(G119/E119-1,"-")</f>
        <v>-0.98023687534867621</v>
      </c>
      <c r="I119" s="115">
        <v>287804</v>
      </c>
      <c r="J119" s="116">
        <f t="shared" ref="J119:J131" si="36">IFERROR(I119/G119-1,"-")</f>
        <v>30.127406446030715</v>
      </c>
      <c r="K119" s="115">
        <v>463889</v>
      </c>
      <c r="L119" s="116">
        <f t="shared" ref="L119:L131" si="37">IFERROR(K119/I119-1,"-")</f>
        <v>0.61182262928937758</v>
      </c>
      <c r="M119" s="115">
        <v>507267</v>
      </c>
      <c r="N119" s="116">
        <f t="shared" ref="N119:N127" si="38">IFERROR(M119/K119-1,"-")</f>
        <v>9.3509438680373869E-2</v>
      </c>
      <c r="O119" s="116">
        <f t="shared" ref="O119" si="39">M119/C119-1</f>
        <v>0.11788960094496792</v>
      </c>
    </row>
    <row r="120" spans="1:16" x14ac:dyDescent="0.25">
      <c r="B120" s="114" t="s">
        <v>73</v>
      </c>
      <c r="C120" s="115">
        <v>421449</v>
      </c>
      <c r="D120" s="116">
        <v>5.5244939093856749E-2</v>
      </c>
      <c r="E120" s="115">
        <v>473805</v>
      </c>
      <c r="F120" s="116">
        <f t="shared" si="34"/>
        <v>0.12422855434465374</v>
      </c>
      <c r="G120" s="115">
        <v>3986</v>
      </c>
      <c r="H120" s="116">
        <f t="shared" si="35"/>
        <v>-0.99158725636073908</v>
      </c>
      <c r="I120" s="115">
        <v>387845</v>
      </c>
      <c r="J120" s="116">
        <f t="shared" si="36"/>
        <v>96.301806322127447</v>
      </c>
      <c r="K120" s="115">
        <v>455329</v>
      </c>
      <c r="L120" s="116">
        <f t="shared" si="37"/>
        <v>0.17399734429991365</v>
      </c>
      <c r="M120" s="115">
        <v>462410</v>
      </c>
      <c r="N120" s="116">
        <f t="shared" si="38"/>
        <v>1.5551392509592032E-2</v>
      </c>
      <c r="O120" s="116">
        <f>IFERROR(M120/C120-1,"-")</f>
        <v>9.7190881933519879E-2</v>
      </c>
    </row>
    <row r="121" spans="1:16" x14ac:dyDescent="0.25">
      <c r="B121" s="114" t="s">
        <v>75</v>
      </c>
      <c r="C121" s="115">
        <v>488430</v>
      </c>
      <c r="D121" s="116">
        <v>7.332391339221167E-2</v>
      </c>
      <c r="E121" s="115">
        <v>236725</v>
      </c>
      <c r="F121" s="116">
        <f t="shared" si="34"/>
        <v>-0.51533484839178589</v>
      </c>
      <c r="G121" s="115">
        <v>3017</v>
      </c>
      <c r="H121" s="116">
        <f t="shared" si="35"/>
        <v>-0.98725525398669345</v>
      </c>
      <c r="I121" s="115">
        <v>471283</v>
      </c>
      <c r="J121" s="116">
        <f t="shared" si="36"/>
        <v>155.20914816042426</v>
      </c>
      <c r="K121" s="115">
        <v>508176</v>
      </c>
      <c r="L121" s="116">
        <f t="shared" si="37"/>
        <v>7.8282051336458158E-2</v>
      </c>
      <c r="M121" s="115">
        <v>528478</v>
      </c>
      <c r="N121" s="116">
        <f t="shared" si="38"/>
        <v>3.9950725732816883E-2</v>
      </c>
      <c r="O121" s="116">
        <f t="shared" ref="O121:O130" si="40">IFERROR(M121/C121-1,"-")</f>
        <v>8.1993325553303409E-2</v>
      </c>
    </row>
    <row r="122" spans="1:16" x14ac:dyDescent="0.25">
      <c r="B122" s="114" t="s">
        <v>77</v>
      </c>
      <c r="C122" s="115">
        <v>463768</v>
      </c>
      <c r="D122" s="116">
        <v>6.9472052983797772E-2</v>
      </c>
      <c r="E122" s="115">
        <v>0</v>
      </c>
      <c r="F122" s="116">
        <f t="shared" si="34"/>
        <v>-1</v>
      </c>
      <c r="G122" s="115">
        <v>3963</v>
      </c>
      <c r="H122" s="116" t="str">
        <f t="shared" si="35"/>
        <v>-</v>
      </c>
      <c r="I122" s="115">
        <v>499381</v>
      </c>
      <c r="J122" s="116">
        <f t="shared" si="36"/>
        <v>125.01085036588444</v>
      </c>
      <c r="K122" s="115">
        <v>504848</v>
      </c>
      <c r="L122" s="116">
        <f t="shared" si="37"/>
        <v>1.0947553070701499E-2</v>
      </c>
      <c r="M122" s="115">
        <v>538909</v>
      </c>
      <c r="N122" s="116">
        <f t="shared" si="38"/>
        <v>6.7467831901879327E-2</v>
      </c>
      <c r="O122" s="116">
        <f t="shared" si="40"/>
        <v>0.16202282175570537</v>
      </c>
    </row>
    <row r="123" spans="1:16" x14ac:dyDescent="0.25">
      <c r="B123" s="114" t="s">
        <v>79</v>
      </c>
      <c r="C123" s="115">
        <v>451101</v>
      </c>
      <c r="D123" s="116">
        <v>8.3608979209454759E-2</v>
      </c>
      <c r="E123" s="115">
        <v>0</v>
      </c>
      <c r="F123" s="116">
        <f t="shared" si="34"/>
        <v>-1</v>
      </c>
      <c r="G123" s="115">
        <v>4045</v>
      </c>
      <c r="H123" s="116" t="str">
        <f t="shared" si="35"/>
        <v>-</v>
      </c>
      <c r="I123" s="115">
        <v>490237</v>
      </c>
      <c r="J123" s="116">
        <f t="shared" si="36"/>
        <v>120.19579728059333</v>
      </c>
      <c r="K123" s="115">
        <v>543521</v>
      </c>
      <c r="L123" s="116">
        <f t="shared" si="37"/>
        <v>0.10869028653488</v>
      </c>
      <c r="M123" s="115">
        <v>584395</v>
      </c>
      <c r="N123" s="116">
        <f t="shared" si="38"/>
        <v>7.5202246095366965E-2</v>
      </c>
      <c r="O123" s="116">
        <f t="shared" si="40"/>
        <v>0.29548593330540163</v>
      </c>
    </row>
    <row r="124" spans="1:16" x14ac:dyDescent="0.25">
      <c r="B124" s="114" t="s">
        <v>81</v>
      </c>
      <c r="C124" s="115">
        <v>482201</v>
      </c>
      <c r="D124" s="116">
        <v>9.7315428605238008E-2</v>
      </c>
      <c r="E124" s="115">
        <v>0</v>
      </c>
      <c r="F124" s="116">
        <f t="shared" si="34"/>
        <v>-1</v>
      </c>
      <c r="G124" s="115">
        <v>17245</v>
      </c>
      <c r="H124" s="116" t="str">
        <f t="shared" si="35"/>
        <v>-</v>
      </c>
      <c r="I124" s="115">
        <v>521079</v>
      </c>
      <c r="J124" s="116">
        <f t="shared" si="36"/>
        <v>29.216236590316033</v>
      </c>
      <c r="K124" s="115">
        <v>561465</v>
      </c>
      <c r="L124" s="116">
        <f t="shared" si="37"/>
        <v>7.7504562647890296E-2</v>
      </c>
      <c r="M124" s="115">
        <v>571290</v>
      </c>
      <c r="N124" s="116">
        <f t="shared" si="38"/>
        <v>1.749886457748917E-2</v>
      </c>
      <c r="O124" s="116">
        <f t="shared" si="40"/>
        <v>0.18475490511218351</v>
      </c>
    </row>
    <row r="125" spans="1:16" x14ac:dyDescent="0.25">
      <c r="B125" s="114" t="s">
        <v>83</v>
      </c>
      <c r="C125" s="115">
        <v>492814</v>
      </c>
      <c r="D125" s="116">
        <v>3.6338095698730255E-2</v>
      </c>
      <c r="E125" s="115">
        <v>0</v>
      </c>
      <c r="F125" s="116">
        <f t="shared" si="34"/>
        <v>-1</v>
      </c>
      <c r="G125" s="115">
        <v>61248</v>
      </c>
      <c r="H125" s="116" t="str">
        <f t="shared" si="35"/>
        <v>-</v>
      </c>
      <c r="I125" s="115">
        <v>562174</v>
      </c>
      <c r="J125" s="116">
        <f t="shared" si="36"/>
        <v>8.1786507314524552</v>
      </c>
      <c r="K125" s="115">
        <v>581810</v>
      </c>
      <c r="L125" s="116">
        <f t="shared" si="37"/>
        <v>3.4928687559367733E-2</v>
      </c>
      <c r="M125" s="115">
        <v>611230</v>
      </c>
      <c r="N125" s="116">
        <f t="shared" si="38"/>
        <v>5.0566336089101327E-2</v>
      </c>
      <c r="O125" s="116">
        <f t="shared" si="40"/>
        <v>0.24028538150296064</v>
      </c>
    </row>
    <row r="126" spans="1:16" x14ac:dyDescent="0.25">
      <c r="B126" s="114" t="s">
        <v>85</v>
      </c>
      <c r="C126" s="115">
        <v>529315</v>
      </c>
      <c r="D126" s="116">
        <v>8.8262649518566771E-3</v>
      </c>
      <c r="E126" s="115">
        <v>33819</v>
      </c>
      <c r="F126" s="116">
        <f t="shared" si="34"/>
        <v>-0.93610798862681011</v>
      </c>
      <c r="G126" s="115">
        <v>191040</v>
      </c>
      <c r="H126" s="116">
        <f t="shared" si="35"/>
        <v>4.6488955912356955</v>
      </c>
      <c r="I126" s="115">
        <v>591418</v>
      </c>
      <c r="J126" s="116">
        <f t="shared" si="36"/>
        <v>2.0957809882747069</v>
      </c>
      <c r="K126" s="115">
        <v>615291</v>
      </c>
      <c r="L126" s="116">
        <f t="shared" si="37"/>
        <v>4.036569735787543E-2</v>
      </c>
      <c r="M126" s="115">
        <v>659079</v>
      </c>
      <c r="N126" s="116">
        <f t="shared" si="38"/>
        <v>7.1166326177369843E-2</v>
      </c>
      <c r="O126" s="116">
        <f t="shared" si="40"/>
        <v>0.24515458658832645</v>
      </c>
    </row>
    <row r="127" spans="1:16" x14ac:dyDescent="0.25">
      <c r="B127" s="114" t="s">
        <v>87</v>
      </c>
      <c r="C127" s="115">
        <v>493327</v>
      </c>
      <c r="D127" s="116">
        <v>2.3391715814301772E-2</v>
      </c>
      <c r="E127" s="115">
        <v>30969</v>
      </c>
      <c r="F127" s="116">
        <f t="shared" si="34"/>
        <v>-0.93722419409438362</v>
      </c>
      <c r="G127" s="115">
        <v>245519</v>
      </c>
      <c r="H127" s="116">
        <f t="shared" si="35"/>
        <v>6.9278956375730569</v>
      </c>
      <c r="I127" s="115">
        <v>521203</v>
      </c>
      <c r="J127" s="116">
        <f t="shared" si="36"/>
        <v>1.1228621817456084</v>
      </c>
      <c r="K127" s="115">
        <v>595081</v>
      </c>
      <c r="L127" s="116">
        <f t="shared" si="37"/>
        <v>0.14174515495881645</v>
      </c>
      <c r="M127" s="115">
        <v>589108</v>
      </c>
      <c r="N127" s="116">
        <f t="shared" si="38"/>
        <v>-1.0037289041323838E-2</v>
      </c>
      <c r="O127" s="116">
        <f t="shared" si="40"/>
        <v>0.19415316818256456</v>
      </c>
    </row>
    <row r="128" spans="1:16" x14ac:dyDescent="0.25">
      <c r="A128" s="120"/>
      <c r="B128" s="114" t="s">
        <v>89</v>
      </c>
      <c r="C128" s="115">
        <v>521682</v>
      </c>
      <c r="D128" s="116">
        <v>-2.102880905556137E-2</v>
      </c>
      <c r="E128" s="115">
        <v>35708</v>
      </c>
      <c r="F128" s="116">
        <f t="shared" si="34"/>
        <v>-0.93155217162946014</v>
      </c>
      <c r="G128" s="115">
        <v>392755</v>
      </c>
      <c r="H128" s="116">
        <f t="shared" si="35"/>
        <v>9.9990758373473732</v>
      </c>
      <c r="I128" s="115">
        <v>572438</v>
      </c>
      <c r="J128" s="116">
        <f t="shared" si="36"/>
        <v>0.4574938574938574</v>
      </c>
      <c r="K128" s="115">
        <v>604663</v>
      </c>
      <c r="L128" s="116">
        <f t="shared" si="37"/>
        <v>5.6294306108259695E-2</v>
      </c>
      <c r="M128" s="115">
        <v>615103</v>
      </c>
      <c r="N128" s="116">
        <f>IFERROR(M128/K128-1,"-")</f>
        <v>1.7265815834605291E-2</v>
      </c>
      <c r="O128" s="116">
        <f t="shared" si="40"/>
        <v>0.17907652554621389</v>
      </c>
    </row>
    <row r="129" spans="2:16" x14ac:dyDescent="0.25">
      <c r="B129" s="114" t="s">
        <v>91</v>
      </c>
      <c r="C129" s="115">
        <v>411956</v>
      </c>
      <c r="D129" s="116">
        <v>4.4849634644015701E-2</v>
      </c>
      <c r="E129" s="115">
        <v>67172</v>
      </c>
      <c r="F129" s="116">
        <f t="shared" si="34"/>
        <v>-0.83694375127440801</v>
      </c>
      <c r="G129" s="115">
        <v>359552</v>
      </c>
      <c r="H129" s="116">
        <f t="shared" si="35"/>
        <v>4.3527064848448758</v>
      </c>
      <c r="I129" s="115">
        <v>445764</v>
      </c>
      <c r="J129" s="116">
        <f t="shared" si="36"/>
        <v>0.23977616589533635</v>
      </c>
      <c r="K129" s="115">
        <v>509079</v>
      </c>
      <c r="L129" s="116">
        <f t="shared" si="37"/>
        <v>0.14203704202223588</v>
      </c>
      <c r="M129" s="115" t="s">
        <v>238</v>
      </c>
      <c r="N129" s="116" t="str">
        <f>IFERROR(M129/K129-1,"-")</f>
        <v>-</v>
      </c>
      <c r="O129" s="116" t="str">
        <f t="shared" si="40"/>
        <v>-</v>
      </c>
    </row>
    <row r="130" spans="2:16" x14ac:dyDescent="0.25">
      <c r="B130" s="114" t="s">
        <v>93</v>
      </c>
      <c r="C130" s="115">
        <v>440250</v>
      </c>
      <c r="D130" s="116">
        <v>5.3907897666201521E-2</v>
      </c>
      <c r="E130" s="115">
        <v>85691</v>
      </c>
      <c r="F130" s="116">
        <f t="shared" si="34"/>
        <v>-0.80535831913685407</v>
      </c>
      <c r="G130" s="115">
        <v>283867</v>
      </c>
      <c r="H130" s="116">
        <f t="shared" si="35"/>
        <v>2.3126816118378826</v>
      </c>
      <c r="I130" s="115">
        <v>489037</v>
      </c>
      <c r="J130" s="116">
        <f t="shared" si="36"/>
        <v>0.72276805687170409</v>
      </c>
      <c r="K130" s="115">
        <v>512982</v>
      </c>
      <c r="L130" s="116">
        <f t="shared" si="37"/>
        <v>4.8963575353194067E-2</v>
      </c>
      <c r="M130" s="115" t="s">
        <v>238</v>
      </c>
      <c r="N130" s="116" t="str">
        <f>IFERROR(M130/K130-1,"-")</f>
        <v>-</v>
      </c>
      <c r="O130" s="116" t="str">
        <f t="shared" si="40"/>
        <v>-</v>
      </c>
    </row>
    <row r="131" spans="2:16" ht="15.75" x14ac:dyDescent="0.25">
      <c r="B131" s="117" t="s">
        <v>30</v>
      </c>
      <c r="C131" s="118">
        <v>5650065</v>
      </c>
      <c r="D131" s="119">
        <v>4.9396084144624819E-2</v>
      </c>
      <c r="E131" s="118">
        <v>1483938</v>
      </c>
      <c r="F131" s="119">
        <f t="shared" si="34"/>
        <v>-0.7373591277268492</v>
      </c>
      <c r="G131" s="118">
        <v>1575483</v>
      </c>
      <c r="H131" s="119">
        <f t="shared" si="35"/>
        <v>6.1690582760196122E-2</v>
      </c>
      <c r="I131" s="118">
        <v>5839663</v>
      </c>
      <c r="J131" s="119">
        <f t="shared" si="36"/>
        <v>2.7065858533541776</v>
      </c>
      <c r="K131" s="118">
        <v>6456134</v>
      </c>
      <c r="L131" s="119">
        <f t="shared" si="37"/>
        <v>0.10556619448759297</v>
      </c>
      <c r="M131" s="118">
        <v>5667269</v>
      </c>
      <c r="N131" s="119">
        <v>4.2913667151692758E-2</v>
      </c>
      <c r="O131" s="119">
        <v>0.18120790961134947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281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251</v>
      </c>
      <c r="M140" s="113" t="s">
        <v>69</v>
      </c>
      <c r="N140" s="112" t="s">
        <v>275</v>
      </c>
      <c r="O140" s="112" t="s">
        <v>276</v>
      </c>
    </row>
    <row r="141" spans="2:16" x14ac:dyDescent="0.25">
      <c r="B141" s="114" t="s">
        <v>71</v>
      </c>
      <c r="C141" s="115">
        <v>155896</v>
      </c>
      <c r="D141" s="116">
        <v>3.7991876955855819E-2</v>
      </c>
      <c r="E141" s="115">
        <v>154087</v>
      </c>
      <c r="F141" s="116">
        <f t="shared" ref="F141:F153" si="41">IFERROR(E141/C141-1,"-")</f>
        <v>-1.1603889772668907E-2</v>
      </c>
      <c r="G141" s="115">
        <v>11884</v>
      </c>
      <c r="H141" s="116">
        <f t="shared" ref="H141:H153" si="42">IFERROR(G141/E141-1,"-")</f>
        <v>-0.92287473959516375</v>
      </c>
      <c r="I141" s="115">
        <v>89583</v>
      </c>
      <c r="J141" s="116">
        <f t="shared" ref="J141:J153" si="43">IFERROR(I141/G141-1,"-")</f>
        <v>6.5381184786267248</v>
      </c>
      <c r="K141" s="115">
        <v>122293</v>
      </c>
      <c r="L141" s="116">
        <f t="shared" ref="L141:L153" si="44">IFERROR(K141/I141-1,"-")</f>
        <v>0.36513624236741338</v>
      </c>
      <c r="M141" s="115">
        <v>126100</v>
      </c>
      <c r="N141" s="116">
        <f t="shared" ref="N141:N149" si="45">IFERROR(M141/K141-1,"-")</f>
        <v>3.1130154628637774E-2</v>
      </c>
      <c r="O141" s="116">
        <f t="shared" ref="O141" si="46">M141/C141-1</f>
        <v>-0.1911274182788526</v>
      </c>
    </row>
    <row r="142" spans="2:16" x14ac:dyDescent="0.25">
      <c r="B142" s="114" t="s">
        <v>73</v>
      </c>
      <c r="C142" s="115">
        <v>138102</v>
      </c>
      <c r="D142" s="116">
        <v>-5.009457646937443E-2</v>
      </c>
      <c r="E142" s="115">
        <v>139966</v>
      </c>
      <c r="F142" s="116">
        <f t="shared" si="41"/>
        <v>1.3497270133669304E-2</v>
      </c>
      <c r="G142" s="115">
        <v>11544</v>
      </c>
      <c r="H142" s="116">
        <f t="shared" si="42"/>
        <v>-0.91752282697226473</v>
      </c>
      <c r="I142" s="115">
        <v>91975</v>
      </c>
      <c r="J142" s="116">
        <f t="shared" si="43"/>
        <v>6.9673423423423424</v>
      </c>
      <c r="K142" s="115">
        <v>119975</v>
      </c>
      <c r="L142" s="116">
        <f t="shared" si="44"/>
        <v>0.30443055178037515</v>
      </c>
      <c r="M142" s="115">
        <v>123737</v>
      </c>
      <c r="N142" s="116">
        <f t="shared" si="45"/>
        <v>3.1356532610960608E-2</v>
      </c>
      <c r="O142" s="116">
        <f>IFERROR(M142/C142-1,"-")</f>
        <v>-0.10401732053120161</v>
      </c>
    </row>
    <row r="143" spans="2:16" x14ac:dyDescent="0.25">
      <c r="B143" s="114" t="s">
        <v>75</v>
      </c>
      <c r="C143" s="115">
        <v>152215</v>
      </c>
      <c r="D143" s="116">
        <v>-4.9707511065883336E-2</v>
      </c>
      <c r="E143" s="115">
        <v>68159</v>
      </c>
      <c r="F143" s="116">
        <f t="shared" si="41"/>
        <v>-0.55221890089675796</v>
      </c>
      <c r="G143" s="115">
        <v>17146</v>
      </c>
      <c r="H143" s="116">
        <f t="shared" si="42"/>
        <v>-0.74844114496984993</v>
      </c>
      <c r="I143" s="115">
        <v>129712</v>
      </c>
      <c r="J143" s="116">
        <f t="shared" si="43"/>
        <v>6.5651463898285316</v>
      </c>
      <c r="K143" s="115">
        <v>133635</v>
      </c>
      <c r="L143" s="116">
        <f t="shared" si="44"/>
        <v>3.0243925003083705E-2</v>
      </c>
      <c r="M143" s="115">
        <v>145348</v>
      </c>
      <c r="N143" s="116">
        <f t="shared" si="45"/>
        <v>8.764919369925539E-2</v>
      </c>
      <c r="O143" s="116">
        <f t="shared" ref="O143:O152" si="47">IFERROR(M143/C143-1,"-")</f>
        <v>-4.5113819268797428E-2</v>
      </c>
    </row>
    <row r="144" spans="2:16" x14ac:dyDescent="0.25">
      <c r="B144" s="114" t="s">
        <v>77</v>
      </c>
      <c r="C144" s="115">
        <v>135917</v>
      </c>
      <c r="D144" s="116">
        <v>-5.1647025167633087E-2</v>
      </c>
      <c r="E144" s="115">
        <v>0</v>
      </c>
      <c r="F144" s="116">
        <f t="shared" si="41"/>
        <v>-1</v>
      </c>
      <c r="G144" s="115">
        <v>15236</v>
      </c>
      <c r="H144" s="116" t="str">
        <f t="shared" si="42"/>
        <v>-</v>
      </c>
      <c r="I144" s="115">
        <v>128074</v>
      </c>
      <c r="J144" s="116">
        <f t="shared" si="43"/>
        <v>7.4060120766605415</v>
      </c>
      <c r="K144" s="115">
        <v>121099</v>
      </c>
      <c r="L144" s="116">
        <f t="shared" si="44"/>
        <v>-5.4460702406421313E-2</v>
      </c>
      <c r="M144" s="115">
        <v>116283</v>
      </c>
      <c r="N144" s="116">
        <f t="shared" si="45"/>
        <v>-3.9769114526131522E-2</v>
      </c>
      <c r="O144" s="116">
        <f t="shared" si="47"/>
        <v>-0.14445580758845467</v>
      </c>
    </row>
    <row r="145" spans="1:16" x14ac:dyDescent="0.25">
      <c r="B145" s="114" t="s">
        <v>79</v>
      </c>
      <c r="C145" s="115">
        <v>138172</v>
      </c>
      <c r="D145" s="116">
        <v>-0.15497850323827467</v>
      </c>
      <c r="E145" s="115">
        <v>0</v>
      </c>
      <c r="F145" s="116">
        <f t="shared" si="41"/>
        <v>-1</v>
      </c>
      <c r="G145" s="115">
        <v>20853</v>
      </c>
      <c r="H145" s="116" t="str">
        <f t="shared" si="42"/>
        <v>-</v>
      </c>
      <c r="I145" s="115">
        <v>110814</v>
      </c>
      <c r="J145" s="116">
        <f t="shared" si="43"/>
        <v>4.3140555315781901</v>
      </c>
      <c r="K145" s="115">
        <v>116526</v>
      </c>
      <c r="L145" s="116">
        <f t="shared" si="44"/>
        <v>5.1545833558936494E-2</v>
      </c>
      <c r="M145" s="115">
        <v>113394</v>
      </c>
      <c r="N145" s="116">
        <f t="shared" si="45"/>
        <v>-2.6878121620925843E-2</v>
      </c>
      <c r="O145" s="116">
        <f t="shared" si="47"/>
        <v>-0.17932721535477525</v>
      </c>
    </row>
    <row r="146" spans="1:16" x14ac:dyDescent="0.25">
      <c r="B146" s="114" t="s">
        <v>81</v>
      </c>
      <c r="C146" s="115">
        <v>153690</v>
      </c>
      <c r="D146" s="116">
        <v>-5.7758213731753272E-2</v>
      </c>
      <c r="E146" s="115">
        <v>0</v>
      </c>
      <c r="F146" s="116">
        <f t="shared" si="41"/>
        <v>-1</v>
      </c>
      <c r="G146" s="115">
        <v>38543</v>
      </c>
      <c r="H146" s="116" t="str">
        <f t="shared" si="42"/>
        <v>-</v>
      </c>
      <c r="I146" s="115">
        <v>119906</v>
      </c>
      <c r="J146" s="116">
        <f t="shared" si="43"/>
        <v>2.1109669719534025</v>
      </c>
      <c r="K146" s="115">
        <v>118355</v>
      </c>
      <c r="L146" s="116">
        <f t="shared" si="44"/>
        <v>-1.2935132520474402E-2</v>
      </c>
      <c r="M146" s="115">
        <v>100343</v>
      </c>
      <c r="N146" s="116">
        <f t="shared" si="45"/>
        <v>-0.15218621942461241</v>
      </c>
      <c r="O146" s="116">
        <f t="shared" si="47"/>
        <v>-0.34710781443164818</v>
      </c>
    </row>
    <row r="147" spans="1:16" x14ac:dyDescent="0.25">
      <c r="B147" s="114" t="s">
        <v>83</v>
      </c>
      <c r="C147" s="115">
        <v>161985</v>
      </c>
      <c r="D147" s="116">
        <v>-0.10412472623498437</v>
      </c>
      <c r="E147" s="115">
        <v>0</v>
      </c>
      <c r="F147" s="116">
        <f t="shared" si="41"/>
        <v>-1</v>
      </c>
      <c r="G147" s="115">
        <v>88196</v>
      </c>
      <c r="H147" s="116" t="str">
        <f t="shared" si="42"/>
        <v>-</v>
      </c>
      <c r="I147" s="115">
        <v>113982</v>
      </c>
      <c r="J147" s="116">
        <f t="shared" si="43"/>
        <v>0.29237153612408728</v>
      </c>
      <c r="K147" s="115">
        <v>116930</v>
      </c>
      <c r="L147" s="116">
        <f t="shared" si="44"/>
        <v>2.5863732870102352E-2</v>
      </c>
      <c r="M147" s="115">
        <v>107901</v>
      </c>
      <c r="N147" s="116">
        <f t="shared" si="45"/>
        <v>-7.7217138458906986E-2</v>
      </c>
      <c r="O147" s="116">
        <f t="shared" si="47"/>
        <v>-0.33388276692286323</v>
      </c>
    </row>
    <row r="148" spans="1:16" x14ac:dyDescent="0.25">
      <c r="B148" s="114" t="s">
        <v>85</v>
      </c>
      <c r="C148" s="115">
        <v>153414</v>
      </c>
      <c r="D148" s="116">
        <v>-9.919146012788671E-2</v>
      </c>
      <c r="E148" s="115">
        <v>42943</v>
      </c>
      <c r="F148" s="116">
        <f t="shared" si="41"/>
        <v>-0.72008421656432919</v>
      </c>
      <c r="G148" s="115">
        <v>93845</v>
      </c>
      <c r="H148" s="116">
        <f t="shared" si="42"/>
        <v>1.1853387047947277</v>
      </c>
      <c r="I148" s="115">
        <v>122390</v>
      </c>
      <c r="J148" s="116">
        <f t="shared" si="43"/>
        <v>0.3041717726037616</v>
      </c>
      <c r="K148" s="115">
        <v>116172</v>
      </c>
      <c r="L148" s="116">
        <f t="shared" si="44"/>
        <v>-5.0804804314077967E-2</v>
      </c>
      <c r="M148" s="115">
        <v>114502</v>
      </c>
      <c r="N148" s="116">
        <f t="shared" si="45"/>
        <v>-1.4375236717969919E-2</v>
      </c>
      <c r="O148" s="116">
        <f t="shared" si="47"/>
        <v>-0.25364047609735751</v>
      </c>
    </row>
    <row r="149" spans="1:16" x14ac:dyDescent="0.25">
      <c r="B149" s="114" t="s">
        <v>87</v>
      </c>
      <c r="C149" s="115">
        <v>156073</v>
      </c>
      <c r="D149" s="116">
        <v>-0.11347848066753385</v>
      </c>
      <c r="E149" s="115">
        <v>9512</v>
      </c>
      <c r="F149" s="116">
        <f t="shared" si="41"/>
        <v>-0.93905416055307456</v>
      </c>
      <c r="G149" s="115">
        <v>139728</v>
      </c>
      <c r="H149" s="116">
        <f t="shared" si="42"/>
        <v>13.689655172413794</v>
      </c>
      <c r="I149" s="115">
        <v>113401</v>
      </c>
      <c r="J149" s="116">
        <f t="shared" si="43"/>
        <v>-0.18841606549868317</v>
      </c>
      <c r="K149" s="115">
        <v>116505</v>
      </c>
      <c r="L149" s="116">
        <f t="shared" si="44"/>
        <v>2.7371892664085795E-2</v>
      </c>
      <c r="M149" s="115">
        <v>114433</v>
      </c>
      <c r="N149" s="116">
        <f t="shared" si="45"/>
        <v>-1.7784644435861141E-2</v>
      </c>
      <c r="O149" s="116">
        <f t="shared" si="47"/>
        <v>-0.26679822903384953</v>
      </c>
    </row>
    <row r="150" spans="1:16" x14ac:dyDescent="0.25">
      <c r="A150" s="120"/>
      <c r="B150" s="114" t="s">
        <v>89</v>
      </c>
      <c r="C150" s="115">
        <v>161015</v>
      </c>
      <c r="D150" s="116">
        <v>-0.13017054632085612</v>
      </c>
      <c r="E150" s="115">
        <v>4111</v>
      </c>
      <c r="F150" s="116">
        <f t="shared" si="41"/>
        <v>-0.97446821724684041</v>
      </c>
      <c r="G150" s="115">
        <v>142406</v>
      </c>
      <c r="H150" s="116">
        <f t="shared" si="42"/>
        <v>33.640233519824861</v>
      </c>
      <c r="I150" s="115">
        <v>119919</v>
      </c>
      <c r="J150" s="116">
        <f t="shared" si="43"/>
        <v>-0.15790767242953241</v>
      </c>
      <c r="K150" s="115">
        <v>130638</v>
      </c>
      <c r="L150" s="116">
        <f t="shared" si="44"/>
        <v>8.9385335101193286E-2</v>
      </c>
      <c r="M150" s="115">
        <v>135499</v>
      </c>
      <c r="N150" s="116">
        <f>IFERROR(M150/K150-1,"-")</f>
        <v>3.7209693963471624E-2</v>
      </c>
      <c r="O150" s="116">
        <f t="shared" si="47"/>
        <v>-0.15846970779119962</v>
      </c>
    </row>
    <row r="151" spans="1:16" x14ac:dyDescent="0.25">
      <c r="B151" s="114" t="s">
        <v>91</v>
      </c>
      <c r="C151" s="115">
        <v>156127</v>
      </c>
      <c r="D151" s="116">
        <v>-0.10215078497900976</v>
      </c>
      <c r="E151" s="115">
        <v>27044</v>
      </c>
      <c r="F151" s="116">
        <f t="shared" si="41"/>
        <v>-0.82678204282411116</v>
      </c>
      <c r="G151" s="115">
        <v>151136</v>
      </c>
      <c r="H151" s="116">
        <f t="shared" si="42"/>
        <v>4.5885224079278215</v>
      </c>
      <c r="I151" s="115">
        <v>151513</v>
      </c>
      <c r="J151" s="116">
        <f t="shared" si="43"/>
        <v>2.4944420918906474E-3</v>
      </c>
      <c r="K151" s="115">
        <v>147547</v>
      </c>
      <c r="L151" s="116">
        <f t="shared" si="44"/>
        <v>-2.6175971698798151E-2</v>
      </c>
      <c r="M151" s="115" t="s">
        <v>238</v>
      </c>
      <c r="N151" s="116" t="str">
        <f>IFERROR(M151/K151-1,"-")</f>
        <v>-</v>
      </c>
      <c r="O151" s="116" t="str">
        <f t="shared" si="47"/>
        <v>-</v>
      </c>
    </row>
    <row r="152" spans="1:16" x14ac:dyDescent="0.25">
      <c r="B152" s="114" t="s">
        <v>93</v>
      </c>
      <c r="C152" s="115">
        <v>151225</v>
      </c>
      <c r="D152" s="116">
        <v>-7.1658338346695438E-2</v>
      </c>
      <c r="E152" s="115">
        <v>28095</v>
      </c>
      <c r="F152" s="116">
        <f t="shared" si="41"/>
        <v>-0.81421722598776658</v>
      </c>
      <c r="G152" s="115">
        <v>120676</v>
      </c>
      <c r="H152" s="116">
        <f t="shared" si="42"/>
        <v>3.2952838583377826</v>
      </c>
      <c r="I152" s="115">
        <v>129270</v>
      </c>
      <c r="J152" s="116">
        <f t="shared" si="43"/>
        <v>7.1215486094998282E-2</v>
      </c>
      <c r="K152" s="115">
        <v>136539</v>
      </c>
      <c r="L152" s="116">
        <f t="shared" si="44"/>
        <v>5.6231144116964504E-2</v>
      </c>
      <c r="M152" s="115" t="s">
        <v>238</v>
      </c>
      <c r="N152" s="116" t="str">
        <f>IFERROR(M152/K152-1,"-")</f>
        <v>-</v>
      </c>
      <c r="O152" s="116" t="str">
        <f t="shared" si="47"/>
        <v>-</v>
      </c>
    </row>
    <row r="153" spans="1:16" ht="15.75" x14ac:dyDescent="0.25">
      <c r="B153" s="117" t="s">
        <v>30</v>
      </c>
      <c r="C153" s="118">
        <v>1813831</v>
      </c>
      <c r="D153" s="119">
        <v>-8.1494801404117134E-2</v>
      </c>
      <c r="E153" s="118">
        <v>510569</v>
      </c>
      <c r="F153" s="119">
        <f t="shared" si="41"/>
        <v>-0.71851346680037997</v>
      </c>
      <c r="G153" s="118">
        <v>851193</v>
      </c>
      <c r="H153" s="119">
        <f t="shared" si="42"/>
        <v>0.66714587058752106</v>
      </c>
      <c r="I153" s="118">
        <v>1420539</v>
      </c>
      <c r="J153" s="119">
        <f t="shared" si="43"/>
        <v>0.66888003073333535</v>
      </c>
      <c r="K153" s="118">
        <v>1496214</v>
      </c>
      <c r="L153" s="119">
        <f t="shared" si="44"/>
        <v>5.3272032658026269E-2</v>
      </c>
      <c r="M153" s="118">
        <v>1197540</v>
      </c>
      <c r="N153" s="119">
        <v>-1.2035032603817442E-2</v>
      </c>
      <c r="O153" s="119">
        <v>-0.20507355230308555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282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251</v>
      </c>
      <c r="M162" s="113" t="s">
        <v>69</v>
      </c>
      <c r="N162" s="112" t="s">
        <v>275</v>
      </c>
      <c r="O162" s="112" t="s">
        <v>276</v>
      </c>
    </row>
    <row r="163" spans="2:15" x14ac:dyDescent="0.25">
      <c r="B163" s="114" t="s">
        <v>71</v>
      </c>
      <c r="C163" s="115">
        <v>40267</v>
      </c>
      <c r="D163" s="116">
        <v>4.0786786942024866E-2</v>
      </c>
      <c r="E163" s="115">
        <v>43633</v>
      </c>
      <c r="F163" s="116">
        <f t="shared" ref="F163:F175" si="48">IFERROR(E163/C163-1,"-")</f>
        <v>8.3592023244840608E-2</v>
      </c>
      <c r="G163" s="115">
        <v>15076</v>
      </c>
      <c r="H163" s="116">
        <f t="shared" ref="H163:H175" si="49">IFERROR(G163/E163-1,"-")</f>
        <v>-0.65448169963101321</v>
      </c>
      <c r="I163" s="115">
        <v>32383</v>
      </c>
      <c r="J163" s="116">
        <f t="shared" ref="J163:J175" si="50">IFERROR(I163/G163-1,"-")</f>
        <v>1.147983550013266</v>
      </c>
      <c r="K163" s="115">
        <v>45548</v>
      </c>
      <c r="L163" s="116">
        <f t="shared" ref="L163:L175" si="51">IFERROR(K163/I163-1,"-")</f>
        <v>0.40654046876447514</v>
      </c>
      <c r="M163" s="115">
        <v>55570</v>
      </c>
      <c r="N163" s="116">
        <f t="shared" ref="N163:N171" si="52">IFERROR(M163/K163-1,"-")</f>
        <v>0.22003161499956092</v>
      </c>
      <c r="O163" s="116">
        <f t="shared" ref="O163" si="53">M163/C163-1</f>
        <v>0.38003824471651715</v>
      </c>
    </row>
    <row r="164" spans="2:15" x14ac:dyDescent="0.25">
      <c r="B164" s="114" t="s">
        <v>73</v>
      </c>
      <c r="C164" s="115">
        <v>46517</v>
      </c>
      <c r="D164" s="116">
        <v>8.4641033413388689E-2</v>
      </c>
      <c r="E164" s="115">
        <v>49439</v>
      </c>
      <c r="F164" s="116">
        <f t="shared" si="48"/>
        <v>6.2815744781477667E-2</v>
      </c>
      <c r="G164" s="115">
        <v>23636</v>
      </c>
      <c r="H164" s="116">
        <f t="shared" si="49"/>
        <v>-0.52191589635712698</v>
      </c>
      <c r="I164" s="115">
        <v>48271</v>
      </c>
      <c r="J164" s="116">
        <f t="shared" si="50"/>
        <v>1.0422660348620747</v>
      </c>
      <c r="K164" s="115">
        <v>54817</v>
      </c>
      <c r="L164" s="116">
        <f t="shared" si="51"/>
        <v>0.13560937208676016</v>
      </c>
      <c r="M164" s="115">
        <v>56446</v>
      </c>
      <c r="N164" s="116">
        <f t="shared" si="52"/>
        <v>2.9717058576718802E-2</v>
      </c>
      <c r="O164" s="116">
        <f>IFERROR(M164/C164-1,"-")</f>
        <v>0.21344884665821096</v>
      </c>
    </row>
    <row r="165" spans="2:15" x14ac:dyDescent="0.25">
      <c r="B165" s="114" t="s">
        <v>75</v>
      </c>
      <c r="C165" s="115">
        <v>35668</v>
      </c>
      <c r="D165" s="116">
        <v>-8.4355906967192085E-2</v>
      </c>
      <c r="E165" s="115">
        <v>18711</v>
      </c>
      <c r="F165" s="116">
        <f t="shared" si="48"/>
        <v>-0.47541213412582706</v>
      </c>
      <c r="G165" s="115">
        <v>17675</v>
      </c>
      <c r="H165" s="116">
        <f t="shared" si="49"/>
        <v>-5.5368499812944227E-2</v>
      </c>
      <c r="I165" s="115">
        <v>39560</v>
      </c>
      <c r="J165" s="116">
        <f t="shared" si="50"/>
        <v>1.238189533239038</v>
      </c>
      <c r="K165" s="115">
        <v>41198</v>
      </c>
      <c r="L165" s="116">
        <f t="shared" si="51"/>
        <v>4.1405460060667254E-2</v>
      </c>
      <c r="M165" s="115">
        <v>52762</v>
      </c>
      <c r="N165" s="116">
        <f t="shared" si="52"/>
        <v>0.28069323753580266</v>
      </c>
      <c r="O165" s="116">
        <f t="shared" ref="O165:O174" si="54">IFERROR(M165/C165-1,"-")</f>
        <v>0.47925311203319509</v>
      </c>
    </row>
    <row r="166" spans="2:15" x14ac:dyDescent="0.25">
      <c r="B166" s="114" t="s">
        <v>77</v>
      </c>
      <c r="C166" s="115">
        <v>37332</v>
      </c>
      <c r="D166" s="116">
        <v>-9.8304429737693821E-2</v>
      </c>
      <c r="E166" s="115">
        <v>0</v>
      </c>
      <c r="F166" s="116">
        <f t="shared" si="48"/>
        <v>-1</v>
      </c>
      <c r="G166" s="115">
        <v>11940</v>
      </c>
      <c r="H166" s="116" t="str">
        <f t="shared" si="49"/>
        <v>-</v>
      </c>
      <c r="I166" s="115">
        <v>44208</v>
      </c>
      <c r="J166" s="116">
        <f t="shared" si="50"/>
        <v>2.7025125628140705</v>
      </c>
      <c r="K166" s="115">
        <v>49493</v>
      </c>
      <c r="L166" s="116">
        <f t="shared" si="51"/>
        <v>0.11954849800941014</v>
      </c>
      <c r="M166" s="115">
        <v>41914</v>
      </c>
      <c r="N166" s="116">
        <f t="shared" si="52"/>
        <v>-0.15313276624977268</v>
      </c>
      <c r="O166" s="116">
        <f t="shared" si="54"/>
        <v>0.12273652630451082</v>
      </c>
    </row>
    <row r="167" spans="2:15" x14ac:dyDescent="0.25">
      <c r="B167" s="114" t="s">
        <v>79</v>
      </c>
      <c r="C167" s="115">
        <v>33165</v>
      </c>
      <c r="D167" s="116">
        <v>8.3221739556455621E-2</v>
      </c>
      <c r="E167" s="115">
        <v>0</v>
      </c>
      <c r="F167" s="116">
        <f t="shared" si="48"/>
        <v>-1</v>
      </c>
      <c r="G167" s="115">
        <v>19712</v>
      </c>
      <c r="H167" s="116" t="str">
        <f t="shared" si="49"/>
        <v>-</v>
      </c>
      <c r="I167" s="115">
        <v>38263</v>
      </c>
      <c r="J167" s="116">
        <f t="shared" si="50"/>
        <v>0.94110186688311681</v>
      </c>
      <c r="K167" s="115">
        <v>35510</v>
      </c>
      <c r="L167" s="116">
        <f t="shared" si="51"/>
        <v>-7.1949402817343078E-2</v>
      </c>
      <c r="M167" s="115">
        <v>32893</v>
      </c>
      <c r="N167" s="116">
        <f t="shared" si="52"/>
        <v>-7.3697549985919486E-2</v>
      </c>
      <c r="O167" s="116">
        <f t="shared" si="54"/>
        <v>-8.2014171566410221E-3</v>
      </c>
    </row>
    <row r="168" spans="2:15" x14ac:dyDescent="0.25">
      <c r="B168" s="114" t="s">
        <v>81</v>
      </c>
      <c r="C168" s="115">
        <v>25762</v>
      </c>
      <c r="D168" s="116">
        <v>0.3467510063254744</v>
      </c>
      <c r="E168" s="115">
        <v>0</v>
      </c>
      <c r="F168" s="116">
        <f t="shared" si="48"/>
        <v>-1</v>
      </c>
      <c r="G168" s="115">
        <v>19496</v>
      </c>
      <c r="H168" s="116" t="str">
        <f t="shared" si="49"/>
        <v>-</v>
      </c>
      <c r="I168" s="115">
        <v>29144</v>
      </c>
      <c r="J168" s="116">
        <f t="shared" si="50"/>
        <v>0.4948707427164547</v>
      </c>
      <c r="K168" s="115">
        <v>26909</v>
      </c>
      <c r="L168" s="116">
        <f t="shared" si="51"/>
        <v>-7.6688169091408187E-2</v>
      </c>
      <c r="M168" s="115">
        <v>23443</v>
      </c>
      <c r="N168" s="116">
        <f t="shared" si="52"/>
        <v>-0.12880448920435539</v>
      </c>
      <c r="O168" s="116">
        <f t="shared" si="54"/>
        <v>-9.0016303082058879E-2</v>
      </c>
    </row>
    <row r="169" spans="2:15" x14ac:dyDescent="0.25">
      <c r="B169" s="114" t="s">
        <v>83</v>
      </c>
      <c r="C169" s="115">
        <v>33884</v>
      </c>
      <c r="D169" s="116">
        <v>6.9773315653217205E-2</v>
      </c>
      <c r="E169" s="115">
        <v>0</v>
      </c>
      <c r="F169" s="116">
        <f t="shared" si="48"/>
        <v>-1</v>
      </c>
      <c r="G169" s="115">
        <v>31618</v>
      </c>
      <c r="H169" s="116" t="str">
        <f t="shared" si="49"/>
        <v>-</v>
      </c>
      <c r="I169" s="115">
        <v>36769</v>
      </c>
      <c r="J169" s="116">
        <f t="shared" si="50"/>
        <v>0.16291353026756905</v>
      </c>
      <c r="K169" s="115">
        <v>42150</v>
      </c>
      <c r="L169" s="116">
        <f t="shared" si="51"/>
        <v>0.1463461067747287</v>
      </c>
      <c r="M169" s="115">
        <v>32656</v>
      </c>
      <c r="N169" s="116">
        <f t="shared" si="52"/>
        <v>-0.22524317912218272</v>
      </c>
      <c r="O169" s="116">
        <f t="shared" si="54"/>
        <v>-3.6241293825994614E-2</v>
      </c>
    </row>
    <row r="170" spans="2:15" x14ac:dyDescent="0.25">
      <c r="B170" s="114" t="s">
        <v>85</v>
      </c>
      <c r="C170" s="115">
        <v>50559</v>
      </c>
      <c r="D170" s="116">
        <v>0.14242136659436011</v>
      </c>
      <c r="E170" s="115">
        <v>17468</v>
      </c>
      <c r="F170" s="116">
        <f t="shared" si="48"/>
        <v>-0.65450266025831205</v>
      </c>
      <c r="G170" s="115">
        <v>47730</v>
      </c>
      <c r="H170" s="116">
        <f t="shared" si="49"/>
        <v>1.7324250057247537</v>
      </c>
      <c r="I170" s="115">
        <v>50961</v>
      </c>
      <c r="J170" s="116">
        <f t="shared" si="50"/>
        <v>6.7693274670018955E-2</v>
      </c>
      <c r="K170" s="115">
        <v>64650</v>
      </c>
      <c r="L170" s="116">
        <f t="shared" si="51"/>
        <v>0.26861717784187911</v>
      </c>
      <c r="M170" s="115">
        <v>45438</v>
      </c>
      <c r="N170" s="116">
        <f t="shared" si="52"/>
        <v>-0.29716937354988404</v>
      </c>
      <c r="O170" s="116">
        <f t="shared" si="54"/>
        <v>-0.10128760458078678</v>
      </c>
    </row>
    <row r="171" spans="2:15" x14ac:dyDescent="0.25">
      <c r="B171" s="114" t="s">
        <v>87</v>
      </c>
      <c r="C171" s="115">
        <v>27743</v>
      </c>
      <c r="D171" s="116">
        <v>8.7363800266520242E-2</v>
      </c>
      <c r="E171" s="115">
        <v>6369</v>
      </c>
      <c r="F171" s="116">
        <f t="shared" si="48"/>
        <v>-0.77042857657787556</v>
      </c>
      <c r="G171" s="115">
        <v>24934</v>
      </c>
      <c r="H171" s="116">
        <f t="shared" si="49"/>
        <v>2.9149002983199876</v>
      </c>
      <c r="I171" s="115">
        <v>31016</v>
      </c>
      <c r="J171" s="116">
        <f t="shared" si="50"/>
        <v>0.24392395925242649</v>
      </c>
      <c r="K171" s="115">
        <v>38569</v>
      </c>
      <c r="L171" s="116">
        <f t="shared" si="51"/>
        <v>0.24351947381996397</v>
      </c>
      <c r="M171" s="115">
        <v>23019</v>
      </c>
      <c r="N171" s="116">
        <f t="shared" si="52"/>
        <v>-0.40317353314838345</v>
      </c>
      <c r="O171" s="116">
        <f t="shared" si="54"/>
        <v>-0.17027718703817174</v>
      </c>
    </row>
    <row r="172" spans="2:15" x14ac:dyDescent="0.25">
      <c r="B172" s="114" t="s">
        <v>89</v>
      </c>
      <c r="C172" s="115">
        <v>36634</v>
      </c>
      <c r="D172" s="116">
        <v>-2.0402706099419743E-2</v>
      </c>
      <c r="E172" s="115">
        <v>14907</v>
      </c>
      <c r="F172" s="116">
        <f t="shared" si="48"/>
        <v>-0.59308292842714416</v>
      </c>
      <c r="G172" s="115">
        <v>36554</v>
      </c>
      <c r="H172" s="116">
        <f t="shared" si="49"/>
        <v>1.4521365801301402</v>
      </c>
      <c r="I172" s="115">
        <v>43770</v>
      </c>
      <c r="J172" s="116">
        <f t="shared" si="50"/>
        <v>0.19740657657164751</v>
      </c>
      <c r="K172" s="115">
        <v>54486</v>
      </c>
      <c r="L172" s="116">
        <f t="shared" si="51"/>
        <v>0.24482522275531182</v>
      </c>
      <c r="M172" s="115">
        <v>37926</v>
      </c>
      <c r="N172" s="116">
        <f>IFERROR(M172/K172-1,"-")</f>
        <v>-0.30393128510075984</v>
      </c>
      <c r="O172" s="116">
        <f t="shared" si="54"/>
        <v>3.5267784025768467E-2</v>
      </c>
    </row>
    <row r="173" spans="2:15" x14ac:dyDescent="0.25">
      <c r="B173" s="114" t="s">
        <v>91</v>
      </c>
      <c r="C173" s="115">
        <v>30266</v>
      </c>
      <c r="D173" s="116">
        <v>0.22822822822822819</v>
      </c>
      <c r="E173" s="115">
        <v>5828</v>
      </c>
      <c r="F173" s="116">
        <f t="shared" si="48"/>
        <v>-0.80744069252626716</v>
      </c>
      <c r="G173" s="115">
        <v>35760</v>
      </c>
      <c r="H173" s="116">
        <f t="shared" si="49"/>
        <v>5.1358956760466716</v>
      </c>
      <c r="I173" s="115">
        <v>31683</v>
      </c>
      <c r="J173" s="116">
        <f t="shared" si="50"/>
        <v>-0.114010067114094</v>
      </c>
      <c r="K173" s="115">
        <v>47843</v>
      </c>
      <c r="L173" s="116">
        <f t="shared" si="51"/>
        <v>0.51005270965502003</v>
      </c>
      <c r="M173" s="115" t="s">
        <v>238</v>
      </c>
      <c r="N173" s="116" t="str">
        <f>IFERROR(M173/K173-1,"-")</f>
        <v>-</v>
      </c>
      <c r="O173" s="116" t="str">
        <f t="shared" si="54"/>
        <v>-</v>
      </c>
    </row>
    <row r="174" spans="2:15" x14ac:dyDescent="0.25">
      <c r="B174" s="114" t="s">
        <v>93</v>
      </c>
      <c r="C174" s="115">
        <v>30743</v>
      </c>
      <c r="D174" s="116">
        <v>0.11460372706837796</v>
      </c>
      <c r="E174" s="115">
        <v>11448</v>
      </c>
      <c r="F174" s="116">
        <f t="shared" si="48"/>
        <v>-0.62762254822235963</v>
      </c>
      <c r="G174" s="115">
        <v>37306</v>
      </c>
      <c r="H174" s="116">
        <f t="shared" si="49"/>
        <v>2.258735150244584</v>
      </c>
      <c r="I174" s="115">
        <v>40785</v>
      </c>
      <c r="J174" s="116">
        <f t="shared" si="50"/>
        <v>9.3255776550688951E-2</v>
      </c>
      <c r="K174" s="115">
        <v>34236</v>
      </c>
      <c r="L174" s="116">
        <f t="shared" si="51"/>
        <v>-0.16057374034571537</v>
      </c>
      <c r="M174" s="115" t="s">
        <v>238</v>
      </c>
      <c r="N174" s="116" t="str">
        <f>IFERROR(M174/K174-1,"-")</f>
        <v>-</v>
      </c>
      <c r="O174" s="116" t="str">
        <f t="shared" si="54"/>
        <v>-</v>
      </c>
    </row>
    <row r="175" spans="2:15" ht="15.75" x14ac:dyDescent="0.25">
      <c r="B175" s="117" t="s">
        <v>30</v>
      </c>
      <c r="C175" s="118">
        <v>428540</v>
      </c>
      <c r="D175" s="119">
        <v>6.4053254805173543E-2</v>
      </c>
      <c r="E175" s="118">
        <v>173273</v>
      </c>
      <c r="F175" s="119">
        <f t="shared" si="48"/>
        <v>-0.59566668222336305</v>
      </c>
      <c r="G175" s="118">
        <v>321437</v>
      </c>
      <c r="H175" s="119">
        <f t="shared" si="49"/>
        <v>0.85508994476923705</v>
      </c>
      <c r="I175" s="118">
        <v>466813</v>
      </c>
      <c r="J175" s="119">
        <f t="shared" si="50"/>
        <v>0.4522690293898961</v>
      </c>
      <c r="K175" s="118">
        <v>535409</v>
      </c>
      <c r="L175" s="119">
        <f t="shared" si="51"/>
        <v>0.14694535070788528</v>
      </c>
      <c r="M175" s="118">
        <v>402067</v>
      </c>
      <c r="N175" s="119">
        <v>-0.11308097853660692</v>
      </c>
      <c r="O175" s="119">
        <v>9.3967583686818346E-2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283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251</v>
      </c>
      <c r="M184" s="113" t="s">
        <v>69</v>
      </c>
      <c r="N184" s="112" t="s">
        <v>275</v>
      </c>
      <c r="O184" s="112" t="s">
        <v>276</v>
      </c>
    </row>
    <row r="185" spans="1:16" x14ac:dyDescent="0.25">
      <c r="A185" s="120"/>
      <c r="B185" s="114" t="s">
        <v>71</v>
      </c>
      <c r="C185" s="115">
        <v>56916</v>
      </c>
      <c r="D185" s="116">
        <v>3.0470914127423754E-2</v>
      </c>
      <c r="E185" s="115">
        <v>57040</v>
      </c>
      <c r="F185" s="116">
        <f t="shared" ref="F185:F197" si="55">IFERROR(E185/C185-1,"-")</f>
        <v>2.1786492374726851E-3</v>
      </c>
      <c r="G185" s="115">
        <v>7010</v>
      </c>
      <c r="H185" s="116">
        <f t="shared" ref="H185:H197" si="56">IFERROR(G185/E185-1,"-")</f>
        <v>-0.87710378681626933</v>
      </c>
      <c r="I185" s="115">
        <v>60039</v>
      </c>
      <c r="J185" s="116">
        <f t="shared" ref="J185:J197" si="57">IFERROR(I185/G185-1,"-")</f>
        <v>7.5647646219686155</v>
      </c>
      <c r="K185" s="115">
        <v>56539</v>
      </c>
      <c r="L185" s="116">
        <f t="shared" ref="L185:L197" si="58">IFERROR(K185/I185-1,"-")</f>
        <v>-5.8295441296490669E-2</v>
      </c>
      <c r="M185" s="115">
        <v>54233</v>
      </c>
      <c r="N185" s="116">
        <f t="shared" ref="N185:N193" si="59">IFERROR(M185/K185-1,"-")</f>
        <v>-4.0786006119669649E-2</v>
      </c>
      <c r="O185" s="116">
        <f t="shared" ref="O185" si="60">M185/C185-1</f>
        <v>-4.7139644388221269E-2</v>
      </c>
    </row>
    <row r="186" spans="1:16" x14ac:dyDescent="0.25">
      <c r="B186" s="114" t="s">
        <v>73</v>
      </c>
      <c r="C186" s="115">
        <v>46571</v>
      </c>
      <c r="D186" s="116">
        <v>-0.17430232970462045</v>
      </c>
      <c r="E186" s="115">
        <v>57644</v>
      </c>
      <c r="F186" s="116">
        <f t="shared" si="55"/>
        <v>0.23776599171158019</v>
      </c>
      <c r="G186" s="115">
        <v>3599</v>
      </c>
      <c r="H186" s="116">
        <f t="shared" si="56"/>
        <v>-0.93756505447227811</v>
      </c>
      <c r="I186" s="115">
        <v>56597</v>
      </c>
      <c r="J186" s="116">
        <f t="shared" si="57"/>
        <v>14.725757154765212</v>
      </c>
      <c r="K186" s="115">
        <v>56743</v>
      </c>
      <c r="L186" s="116">
        <f t="shared" si="58"/>
        <v>2.5796420304962098E-3</v>
      </c>
      <c r="M186" s="115">
        <v>54347</v>
      </c>
      <c r="N186" s="116">
        <f t="shared" si="59"/>
        <v>-4.2225472745536896E-2</v>
      </c>
      <c r="O186" s="116">
        <f>IFERROR(M186/C186-1,"-")</f>
        <v>0.16697086169504627</v>
      </c>
    </row>
    <row r="187" spans="1:16" x14ac:dyDescent="0.25">
      <c r="B187" s="114" t="s">
        <v>75</v>
      </c>
      <c r="C187" s="115">
        <v>58812</v>
      </c>
      <c r="D187" s="116">
        <v>0.23169071603593783</v>
      </c>
      <c r="E187" s="115">
        <v>24554</v>
      </c>
      <c r="F187" s="116">
        <f t="shared" si="55"/>
        <v>-0.58250017003332655</v>
      </c>
      <c r="G187" s="115">
        <v>3712</v>
      </c>
      <c r="H187" s="116">
        <f t="shared" si="56"/>
        <v>-0.84882300236214059</v>
      </c>
      <c r="I187" s="115">
        <v>63116</v>
      </c>
      <c r="J187" s="116">
        <f t="shared" si="57"/>
        <v>16.00323275862069</v>
      </c>
      <c r="K187" s="115">
        <v>46476</v>
      </c>
      <c r="L187" s="116">
        <f t="shared" si="58"/>
        <v>-0.26364154889409974</v>
      </c>
      <c r="M187" s="115">
        <v>54310</v>
      </c>
      <c r="N187" s="116">
        <f t="shared" si="59"/>
        <v>0.16856011704966001</v>
      </c>
      <c r="O187" s="116">
        <f t="shared" ref="O187:O196" si="61">IFERROR(M187/C187-1,"-")</f>
        <v>-7.6549003604706511E-2</v>
      </c>
    </row>
    <row r="188" spans="1:16" x14ac:dyDescent="0.25">
      <c r="B188" s="114" t="s">
        <v>77</v>
      </c>
      <c r="C188" s="115">
        <v>48865</v>
      </c>
      <c r="D188" s="116">
        <v>-0.17193404619477726</v>
      </c>
      <c r="E188" s="115">
        <v>0</v>
      </c>
      <c r="F188" s="116">
        <f t="shared" si="55"/>
        <v>-1</v>
      </c>
      <c r="G188" s="115">
        <v>6872</v>
      </c>
      <c r="H188" s="116" t="str">
        <f t="shared" si="56"/>
        <v>-</v>
      </c>
      <c r="I188" s="115">
        <v>63281</v>
      </c>
      <c r="J188" s="116">
        <f t="shared" si="57"/>
        <v>8.2085273573923168</v>
      </c>
      <c r="K188" s="115">
        <v>46291</v>
      </c>
      <c r="L188" s="116">
        <f t="shared" si="58"/>
        <v>-0.26848501129881008</v>
      </c>
      <c r="M188" s="115">
        <v>58185</v>
      </c>
      <c r="N188" s="116">
        <f t="shared" si="59"/>
        <v>0.25693979391242361</v>
      </c>
      <c r="O188" s="116">
        <f t="shared" si="61"/>
        <v>0.19072956103550598</v>
      </c>
    </row>
    <row r="189" spans="1:16" x14ac:dyDescent="0.25">
      <c r="B189" s="114" t="s">
        <v>79</v>
      </c>
      <c r="C189" s="115">
        <v>37232</v>
      </c>
      <c r="D189" s="116">
        <v>-1.2754222681833904E-2</v>
      </c>
      <c r="E189" s="115">
        <v>0</v>
      </c>
      <c r="F189" s="116">
        <f t="shared" si="55"/>
        <v>-1</v>
      </c>
      <c r="G189" s="115">
        <v>14117</v>
      </c>
      <c r="H189" s="116" t="str">
        <f t="shared" si="56"/>
        <v>-</v>
      </c>
      <c r="I189" s="115">
        <v>41515</v>
      </c>
      <c r="J189" s="116">
        <f t="shared" si="57"/>
        <v>1.9407806191117092</v>
      </c>
      <c r="K189" s="115">
        <v>46632</v>
      </c>
      <c r="L189" s="116">
        <f t="shared" si="58"/>
        <v>0.12325665422136578</v>
      </c>
      <c r="M189" s="115">
        <v>42714</v>
      </c>
      <c r="N189" s="116">
        <f t="shared" si="59"/>
        <v>-8.4019557385486388E-2</v>
      </c>
      <c r="O189" s="116">
        <f t="shared" si="61"/>
        <v>0.14723893425010748</v>
      </c>
    </row>
    <row r="190" spans="1:16" x14ac:dyDescent="0.25">
      <c r="B190" s="114" t="s">
        <v>120</v>
      </c>
      <c r="C190" s="115">
        <v>39535</v>
      </c>
      <c r="D190" s="116">
        <v>7.309592313120894E-2</v>
      </c>
      <c r="E190" s="115">
        <v>0</v>
      </c>
      <c r="F190" s="116">
        <f t="shared" si="55"/>
        <v>-1</v>
      </c>
      <c r="G190" s="115">
        <v>25913</v>
      </c>
      <c r="H190" s="116" t="str">
        <f t="shared" si="56"/>
        <v>-</v>
      </c>
      <c r="I190" s="115">
        <v>38119</v>
      </c>
      <c r="J190" s="116">
        <f t="shared" si="57"/>
        <v>0.47103770308339454</v>
      </c>
      <c r="K190" s="115">
        <v>37086</v>
      </c>
      <c r="L190" s="116">
        <f t="shared" si="58"/>
        <v>-2.7099346782444411E-2</v>
      </c>
      <c r="M190" s="115">
        <v>39687</v>
      </c>
      <c r="N190" s="116">
        <f t="shared" si="59"/>
        <v>7.0134282478563348E-2</v>
      </c>
      <c r="O190" s="116">
        <f t="shared" si="61"/>
        <v>3.8446945744277095E-3</v>
      </c>
    </row>
    <row r="191" spans="1:16" x14ac:dyDescent="0.25">
      <c r="B191" s="114" t="s">
        <v>83</v>
      </c>
      <c r="C191" s="115">
        <v>53072</v>
      </c>
      <c r="D191" s="116">
        <v>-6.0655940813111764E-2</v>
      </c>
      <c r="E191" s="115">
        <v>0</v>
      </c>
      <c r="F191" s="116">
        <f t="shared" si="55"/>
        <v>-1</v>
      </c>
      <c r="G191" s="115">
        <v>44033</v>
      </c>
      <c r="H191" s="116" t="str">
        <f t="shared" si="56"/>
        <v>-</v>
      </c>
      <c r="I191" s="115">
        <v>61424</v>
      </c>
      <c r="J191" s="116">
        <f t="shared" si="57"/>
        <v>0.39495378466150388</v>
      </c>
      <c r="K191" s="115">
        <v>61993</v>
      </c>
      <c r="L191" s="116">
        <f t="shared" si="58"/>
        <v>9.2634800729356481E-3</v>
      </c>
      <c r="M191" s="115">
        <v>61489</v>
      </c>
      <c r="N191" s="116">
        <f t="shared" si="59"/>
        <v>-8.1299501556627574E-3</v>
      </c>
      <c r="O191" s="116">
        <f t="shared" si="61"/>
        <v>0.15859586976183304</v>
      </c>
    </row>
    <row r="192" spans="1:16" x14ac:dyDescent="0.25">
      <c r="B192" s="114" t="s">
        <v>85</v>
      </c>
      <c r="C192" s="115">
        <v>44661</v>
      </c>
      <c r="D192" s="116">
        <v>-5.4673609347218655E-2</v>
      </c>
      <c r="E192" s="115">
        <v>20281</v>
      </c>
      <c r="F192" s="116">
        <f t="shared" si="55"/>
        <v>-0.54589015024294119</v>
      </c>
      <c r="G192" s="115">
        <v>48502</v>
      </c>
      <c r="H192" s="116">
        <f t="shared" si="56"/>
        <v>1.3914994329668162</v>
      </c>
      <c r="I192" s="115">
        <v>44123</v>
      </c>
      <c r="J192" s="116">
        <f t="shared" si="57"/>
        <v>-9.0284936703641128E-2</v>
      </c>
      <c r="K192" s="115">
        <v>48757</v>
      </c>
      <c r="L192" s="116">
        <f t="shared" si="58"/>
        <v>0.10502459034970424</v>
      </c>
      <c r="M192" s="115">
        <v>48568</v>
      </c>
      <c r="N192" s="116">
        <f t="shared" si="59"/>
        <v>-3.8763664704555278E-3</v>
      </c>
      <c r="O192" s="116">
        <f t="shared" si="61"/>
        <v>8.7481247620966762E-2</v>
      </c>
    </row>
    <row r="193" spans="2:16" x14ac:dyDescent="0.25">
      <c r="B193" s="114" t="s">
        <v>87</v>
      </c>
      <c r="C193" s="115">
        <v>39139</v>
      </c>
      <c r="D193" s="116">
        <v>3.1268421457313345E-3</v>
      </c>
      <c r="E193" s="115">
        <v>28906</v>
      </c>
      <c r="F193" s="116">
        <f t="shared" si="55"/>
        <v>-0.26145277089348218</v>
      </c>
      <c r="G193" s="115">
        <v>55785</v>
      </c>
      <c r="H193" s="116">
        <f t="shared" si="56"/>
        <v>0.92987615028021864</v>
      </c>
      <c r="I193" s="115">
        <v>44068</v>
      </c>
      <c r="J193" s="116">
        <f t="shared" si="57"/>
        <v>-0.21003854082638707</v>
      </c>
      <c r="K193" s="115">
        <v>43792</v>
      </c>
      <c r="L193" s="116">
        <f t="shared" si="58"/>
        <v>-6.2630480167014113E-3</v>
      </c>
      <c r="M193" s="115">
        <v>44746</v>
      </c>
      <c r="N193" s="116">
        <f t="shared" si="59"/>
        <v>2.1784800876872401E-2</v>
      </c>
      <c r="O193" s="116">
        <f t="shared" si="61"/>
        <v>0.14325864227496865</v>
      </c>
    </row>
    <row r="194" spans="2:16" x14ac:dyDescent="0.25">
      <c r="B194" s="114" t="s">
        <v>89</v>
      </c>
      <c r="C194" s="115">
        <v>40651</v>
      </c>
      <c r="D194" s="116">
        <v>-0.13414556220579776</v>
      </c>
      <c r="E194" s="115">
        <v>15055</v>
      </c>
      <c r="F194" s="116">
        <f t="shared" si="55"/>
        <v>-0.6296524070748567</v>
      </c>
      <c r="G194" s="115">
        <v>56784</v>
      </c>
      <c r="H194" s="116">
        <f t="shared" si="56"/>
        <v>2.7717701760212554</v>
      </c>
      <c r="I194" s="115">
        <v>49340</v>
      </c>
      <c r="J194" s="116">
        <f t="shared" si="57"/>
        <v>-0.13109326570865032</v>
      </c>
      <c r="K194" s="115">
        <v>53334</v>
      </c>
      <c r="L194" s="116">
        <f t="shared" si="58"/>
        <v>8.0948520470206731E-2</v>
      </c>
      <c r="M194" s="115">
        <v>56505</v>
      </c>
      <c r="N194" s="116">
        <f>IFERROR(M194/K194-1,"-")</f>
        <v>5.9455506806164848E-2</v>
      </c>
      <c r="O194" s="116">
        <f t="shared" si="61"/>
        <v>0.39000270596049291</v>
      </c>
    </row>
    <row r="195" spans="2:16" x14ac:dyDescent="0.25">
      <c r="B195" s="114" t="s">
        <v>91</v>
      </c>
      <c r="C195" s="115">
        <v>46363</v>
      </c>
      <c r="D195" s="116">
        <v>-8.3264127812710087E-2</v>
      </c>
      <c r="E195" s="115">
        <v>8909</v>
      </c>
      <c r="F195" s="116">
        <f t="shared" si="55"/>
        <v>-0.8078424605827923</v>
      </c>
      <c r="G195" s="115">
        <v>84455</v>
      </c>
      <c r="H195" s="116">
        <f t="shared" si="56"/>
        <v>8.4797395891794807</v>
      </c>
      <c r="I195" s="115">
        <v>61960</v>
      </c>
      <c r="J195" s="116">
        <f t="shared" si="57"/>
        <v>-0.26635486353679472</v>
      </c>
      <c r="K195" s="115">
        <v>61728</v>
      </c>
      <c r="L195" s="116">
        <f t="shared" si="58"/>
        <v>-3.7443511943189289E-3</v>
      </c>
      <c r="M195" s="115" t="s">
        <v>238</v>
      </c>
      <c r="N195" s="116" t="str">
        <f>IFERROR(M195/K195-1,"-")</f>
        <v>-</v>
      </c>
      <c r="O195" s="116" t="str">
        <f t="shared" si="61"/>
        <v>-</v>
      </c>
    </row>
    <row r="196" spans="2:16" x14ac:dyDescent="0.25">
      <c r="B196" s="114" t="s">
        <v>93</v>
      </c>
      <c r="C196" s="115">
        <v>54458</v>
      </c>
      <c r="D196" s="116">
        <v>-3.6721265079421195E-2</v>
      </c>
      <c r="E196" s="115">
        <v>11833</v>
      </c>
      <c r="F196" s="116">
        <f t="shared" si="55"/>
        <v>-0.78271328363142234</v>
      </c>
      <c r="G196" s="115">
        <v>63614</v>
      </c>
      <c r="H196" s="116">
        <f t="shared" si="56"/>
        <v>4.3759824220400576</v>
      </c>
      <c r="I196" s="115">
        <v>56047</v>
      </c>
      <c r="J196" s="116">
        <f t="shared" si="57"/>
        <v>-0.11895180306221897</v>
      </c>
      <c r="K196" s="115">
        <v>60367</v>
      </c>
      <c r="L196" s="116">
        <f t="shared" si="58"/>
        <v>7.7078166538797843E-2</v>
      </c>
      <c r="M196" s="115" t="s">
        <v>238</v>
      </c>
      <c r="N196" s="116" t="str">
        <f>IFERROR(M196/K196-1,"-")</f>
        <v>-</v>
      </c>
      <c r="O196" s="116" t="str">
        <f t="shared" si="61"/>
        <v>-</v>
      </c>
    </row>
    <row r="197" spans="2:16" ht="15.75" x14ac:dyDescent="0.25">
      <c r="B197" s="117" t="s">
        <v>30</v>
      </c>
      <c r="C197" s="118">
        <v>566275</v>
      </c>
      <c r="D197" s="119">
        <v>-3.98326796853673E-2</v>
      </c>
      <c r="E197" s="118">
        <v>241515</v>
      </c>
      <c r="F197" s="119">
        <f t="shared" si="55"/>
        <v>-0.57350227363030326</v>
      </c>
      <c r="G197" s="118">
        <v>414396</v>
      </c>
      <c r="H197" s="119">
        <f t="shared" si="56"/>
        <v>0.71581889323644488</v>
      </c>
      <c r="I197" s="118">
        <v>639629</v>
      </c>
      <c r="J197" s="119">
        <f t="shared" si="57"/>
        <v>0.54352117298429525</v>
      </c>
      <c r="K197" s="118">
        <v>619738</v>
      </c>
      <c r="L197" s="119">
        <f t="shared" si="58"/>
        <v>-3.1097714456348902E-2</v>
      </c>
      <c r="M197" s="118">
        <v>514784</v>
      </c>
      <c r="N197" s="119">
        <v>3.4444370763780485E-2</v>
      </c>
      <c r="O197" s="119">
        <v>0.10598254607329616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284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251</v>
      </c>
      <c r="M206" s="113" t="s">
        <v>69</v>
      </c>
      <c r="N206" s="112" t="s">
        <v>275</v>
      </c>
      <c r="O206" s="112" t="s">
        <v>276</v>
      </c>
    </row>
    <row r="207" spans="2:16" x14ac:dyDescent="0.25">
      <c r="B207" s="114" t="s">
        <v>71</v>
      </c>
      <c r="C207" s="115">
        <v>36664</v>
      </c>
      <c r="D207" s="116">
        <v>-0.10472981222376876</v>
      </c>
      <c r="E207" s="115">
        <v>38581</v>
      </c>
      <c r="F207" s="116">
        <f t="shared" ref="F207:F219" si="62">IFERROR(E207/C207-1,"-")</f>
        <v>5.2285620772419827E-2</v>
      </c>
      <c r="G207" s="115">
        <v>1610</v>
      </c>
      <c r="H207" s="116">
        <f t="shared" ref="H207:H219" si="63">IFERROR(G207/E207-1,"-")</f>
        <v>-0.95826961457712345</v>
      </c>
      <c r="I207" s="115">
        <v>44879</v>
      </c>
      <c r="J207" s="116">
        <f t="shared" ref="J207:J219" si="64">IFERROR(I207/G207-1,"-")</f>
        <v>26.875155279503105</v>
      </c>
      <c r="K207" s="115">
        <v>42011</v>
      </c>
      <c r="L207" s="116">
        <f t="shared" ref="L207:L219" si="65">IFERROR(K207/I207-1,"-")</f>
        <v>-6.3905167227433779E-2</v>
      </c>
      <c r="M207" s="115">
        <v>41716</v>
      </c>
      <c r="N207" s="116">
        <f t="shared" ref="N207:N215" si="66">IFERROR(M207/K207-1,"-")</f>
        <v>-7.021970436314251E-3</v>
      </c>
      <c r="O207" s="116">
        <f t="shared" ref="O207" si="67">M207/C207-1</f>
        <v>0.1377918394065023</v>
      </c>
    </row>
    <row r="208" spans="2:16" x14ac:dyDescent="0.25">
      <c r="B208" s="114" t="s">
        <v>73</v>
      </c>
      <c r="C208" s="115">
        <v>38177</v>
      </c>
      <c r="D208" s="116">
        <v>-9.2406808672499063E-2</v>
      </c>
      <c r="E208" s="115">
        <v>42672</v>
      </c>
      <c r="F208" s="116">
        <f t="shared" si="62"/>
        <v>0.11774104827513954</v>
      </c>
      <c r="G208" s="115">
        <v>1129</v>
      </c>
      <c r="H208" s="116">
        <f t="shared" si="63"/>
        <v>-0.97354236970378705</v>
      </c>
      <c r="I208" s="115">
        <v>45597</v>
      </c>
      <c r="J208" s="116">
        <f t="shared" si="64"/>
        <v>39.38706820194863</v>
      </c>
      <c r="K208" s="115">
        <v>39850</v>
      </c>
      <c r="L208" s="116">
        <f t="shared" si="65"/>
        <v>-0.12603899379345129</v>
      </c>
      <c r="M208" s="115">
        <v>48058</v>
      </c>
      <c r="N208" s="116">
        <f t="shared" si="66"/>
        <v>0.20597239648682564</v>
      </c>
      <c r="O208" s="116">
        <f>IFERROR(M208/C208-1,"-")</f>
        <v>0.25882075595253684</v>
      </c>
    </row>
    <row r="209" spans="2:16" x14ac:dyDescent="0.25">
      <c r="B209" s="114" t="s">
        <v>75</v>
      </c>
      <c r="C209" s="115">
        <v>41165</v>
      </c>
      <c r="D209" s="116">
        <v>8.4202486304256308E-2</v>
      </c>
      <c r="E209" s="115">
        <v>19499</v>
      </c>
      <c r="F209" s="116">
        <f t="shared" si="62"/>
        <v>-0.52632090368031093</v>
      </c>
      <c r="G209" s="115">
        <v>1410</v>
      </c>
      <c r="H209" s="116">
        <f t="shared" si="63"/>
        <v>-0.92768859941535464</v>
      </c>
      <c r="I209" s="115">
        <v>50300</v>
      </c>
      <c r="J209" s="116">
        <f t="shared" si="64"/>
        <v>34.673758865248224</v>
      </c>
      <c r="K209" s="115">
        <v>39334</v>
      </c>
      <c r="L209" s="116">
        <f t="shared" si="65"/>
        <v>-0.21801192842942341</v>
      </c>
      <c r="M209" s="115">
        <v>39685</v>
      </c>
      <c r="N209" s="116">
        <f t="shared" si="66"/>
        <v>8.9235775664819883E-3</v>
      </c>
      <c r="O209" s="116">
        <f t="shared" ref="O209:O218" si="68">IFERROR(M209/C209-1,"-")</f>
        <v>-3.5952872585934603E-2</v>
      </c>
    </row>
    <row r="210" spans="2:16" x14ac:dyDescent="0.25">
      <c r="B210" s="114" t="s">
        <v>77</v>
      </c>
      <c r="C210" s="115">
        <v>46920</v>
      </c>
      <c r="D210" s="116">
        <v>-3.5659233377864585E-2</v>
      </c>
      <c r="E210" s="115">
        <v>0</v>
      </c>
      <c r="F210" s="116">
        <f t="shared" si="62"/>
        <v>-1</v>
      </c>
      <c r="G210" s="115">
        <v>1583</v>
      </c>
      <c r="H210" s="116" t="str">
        <f t="shared" si="63"/>
        <v>-</v>
      </c>
      <c r="I210" s="115">
        <v>53650</v>
      </c>
      <c r="J210" s="116">
        <f t="shared" si="64"/>
        <v>32.891345546430827</v>
      </c>
      <c r="K210" s="115">
        <v>47936</v>
      </c>
      <c r="L210" s="116">
        <f t="shared" si="65"/>
        <v>-0.10650512581547067</v>
      </c>
      <c r="M210" s="115">
        <v>47463</v>
      </c>
      <c r="N210" s="116">
        <f t="shared" si="66"/>
        <v>-9.8673230974632986E-3</v>
      </c>
      <c r="O210" s="116">
        <f t="shared" si="68"/>
        <v>1.1572890025575377E-2</v>
      </c>
    </row>
    <row r="211" spans="2:16" x14ac:dyDescent="0.25">
      <c r="B211" s="114" t="s">
        <v>79</v>
      </c>
      <c r="C211" s="115">
        <v>39238</v>
      </c>
      <c r="D211" s="116">
        <v>-0.31741006193027621</v>
      </c>
      <c r="E211" s="115">
        <v>0</v>
      </c>
      <c r="F211" s="116">
        <f t="shared" si="62"/>
        <v>-1</v>
      </c>
      <c r="G211" s="115">
        <v>4434</v>
      </c>
      <c r="H211" s="116" t="str">
        <f t="shared" si="63"/>
        <v>-</v>
      </c>
      <c r="I211" s="115">
        <v>62535</v>
      </c>
      <c r="J211" s="116">
        <f t="shared" si="64"/>
        <v>13.103518267929635</v>
      </c>
      <c r="K211" s="115">
        <v>48535</v>
      </c>
      <c r="L211" s="116">
        <f t="shared" si="65"/>
        <v>-0.22387463020708398</v>
      </c>
      <c r="M211" s="115">
        <v>50974</v>
      </c>
      <c r="N211" s="116">
        <f t="shared" si="66"/>
        <v>5.025239517873703E-2</v>
      </c>
      <c r="O211" s="116">
        <f t="shared" si="68"/>
        <v>0.29909781334420704</v>
      </c>
    </row>
    <row r="212" spans="2:16" x14ac:dyDescent="0.25">
      <c r="B212" s="114" t="s">
        <v>81</v>
      </c>
      <c r="C212" s="115">
        <v>33847</v>
      </c>
      <c r="D212" s="116">
        <v>-7.5496435497528047E-2</v>
      </c>
      <c r="E212" s="115">
        <v>0</v>
      </c>
      <c r="F212" s="116">
        <f t="shared" si="62"/>
        <v>-1</v>
      </c>
      <c r="G212" s="115">
        <v>18411</v>
      </c>
      <c r="H212" s="116" t="str">
        <f t="shared" si="63"/>
        <v>-</v>
      </c>
      <c r="I212" s="115">
        <v>45469</v>
      </c>
      <c r="J212" s="116">
        <f t="shared" si="64"/>
        <v>1.4696648742599532</v>
      </c>
      <c r="K212" s="115">
        <v>40505</v>
      </c>
      <c r="L212" s="116">
        <f t="shared" si="65"/>
        <v>-0.10917328289603911</v>
      </c>
      <c r="M212" s="115">
        <v>40592</v>
      </c>
      <c r="N212" s="116">
        <f t="shared" si="66"/>
        <v>2.1478829774101982E-3</v>
      </c>
      <c r="O212" s="116">
        <f t="shared" si="68"/>
        <v>0.19927910893136769</v>
      </c>
    </row>
    <row r="213" spans="2:16" x14ac:dyDescent="0.25">
      <c r="B213" s="114" t="s">
        <v>83</v>
      </c>
      <c r="C213" s="115">
        <v>49761</v>
      </c>
      <c r="D213" s="116">
        <v>1.1649182727494489E-2</v>
      </c>
      <c r="E213" s="115">
        <v>0</v>
      </c>
      <c r="F213" s="116">
        <f t="shared" si="62"/>
        <v>-1</v>
      </c>
      <c r="G213" s="115">
        <v>29486</v>
      </c>
      <c r="H213" s="116" t="str">
        <f t="shared" si="63"/>
        <v>-</v>
      </c>
      <c r="I213" s="115">
        <v>50032</v>
      </c>
      <c r="J213" s="116">
        <f t="shared" si="64"/>
        <v>0.69680526351488847</v>
      </c>
      <c r="K213" s="115">
        <v>50397</v>
      </c>
      <c r="L213" s="116">
        <f t="shared" si="65"/>
        <v>7.2953309881675921E-3</v>
      </c>
      <c r="M213" s="115">
        <v>51873</v>
      </c>
      <c r="N213" s="116">
        <f t="shared" si="66"/>
        <v>2.9287457586761212E-2</v>
      </c>
      <c r="O213" s="116">
        <f t="shared" si="68"/>
        <v>4.2442876951829689E-2</v>
      </c>
    </row>
    <row r="214" spans="2:16" x14ac:dyDescent="0.25">
      <c r="B214" s="114" t="s">
        <v>85</v>
      </c>
      <c r="C214" s="115">
        <v>57581</v>
      </c>
      <c r="D214" s="116">
        <v>-6.3510392609699817E-2</v>
      </c>
      <c r="E214" s="115">
        <v>19637</v>
      </c>
      <c r="F214" s="116">
        <f t="shared" si="62"/>
        <v>-0.65896736770809816</v>
      </c>
      <c r="G214" s="115">
        <v>51243</v>
      </c>
      <c r="H214" s="116">
        <f t="shared" si="63"/>
        <v>1.6095126546824869</v>
      </c>
      <c r="I214" s="115">
        <v>65282</v>
      </c>
      <c r="J214" s="116">
        <f t="shared" si="64"/>
        <v>0.273969127490584</v>
      </c>
      <c r="K214" s="115">
        <v>68350</v>
      </c>
      <c r="L214" s="116">
        <f t="shared" si="65"/>
        <v>4.6996109187831259E-2</v>
      </c>
      <c r="M214" s="115">
        <v>57015</v>
      </c>
      <c r="N214" s="116">
        <f t="shared" si="66"/>
        <v>-0.16583760058522312</v>
      </c>
      <c r="O214" s="116">
        <f t="shared" si="68"/>
        <v>-9.8296313019919923E-3</v>
      </c>
    </row>
    <row r="215" spans="2:16" x14ac:dyDescent="0.25">
      <c r="B215" s="114" t="s">
        <v>87</v>
      </c>
      <c r="C215" s="115">
        <v>39886</v>
      </c>
      <c r="D215" s="116">
        <v>-1.3504155124653749E-2</v>
      </c>
      <c r="E215" s="115">
        <v>1185</v>
      </c>
      <c r="F215" s="116">
        <f t="shared" si="62"/>
        <v>-0.97029032743318455</v>
      </c>
      <c r="G215" s="115">
        <v>53125</v>
      </c>
      <c r="H215" s="116">
        <f t="shared" si="63"/>
        <v>43.83122362869198</v>
      </c>
      <c r="I215" s="115">
        <v>49325</v>
      </c>
      <c r="J215" s="116">
        <f t="shared" si="64"/>
        <v>-7.1529411764705841E-2</v>
      </c>
      <c r="K215" s="115">
        <v>46471</v>
      </c>
      <c r="L215" s="116">
        <f t="shared" si="65"/>
        <v>-5.7861125190065921E-2</v>
      </c>
      <c r="M215" s="115">
        <v>46544</v>
      </c>
      <c r="N215" s="116">
        <f t="shared" si="66"/>
        <v>1.5708721568290507E-3</v>
      </c>
      <c r="O215" s="116">
        <f t="shared" si="68"/>
        <v>0.16692573835430968</v>
      </c>
    </row>
    <row r="216" spans="2:16" x14ac:dyDescent="0.25">
      <c r="B216" s="114" t="s">
        <v>89</v>
      </c>
      <c r="C216" s="115">
        <v>48095</v>
      </c>
      <c r="D216" s="116">
        <v>1.1631820285221472E-2</v>
      </c>
      <c r="E216" s="115">
        <v>873</v>
      </c>
      <c r="F216" s="116">
        <f t="shared" si="62"/>
        <v>-0.98184842499220293</v>
      </c>
      <c r="G216" s="115">
        <v>69678</v>
      </c>
      <c r="H216" s="116">
        <f t="shared" si="63"/>
        <v>78.814432989690715</v>
      </c>
      <c r="I216" s="115">
        <v>45028</v>
      </c>
      <c r="J216" s="116">
        <f t="shared" si="64"/>
        <v>-0.35377020006314763</v>
      </c>
      <c r="K216" s="115">
        <v>51497</v>
      </c>
      <c r="L216" s="116">
        <f t="shared" si="65"/>
        <v>0.14366616327618376</v>
      </c>
      <c r="M216" s="115">
        <v>54475</v>
      </c>
      <c r="N216" s="116">
        <f>IFERROR(M216/K216-1,"-")</f>
        <v>5.7828611375419836E-2</v>
      </c>
      <c r="O216" s="116">
        <f t="shared" si="68"/>
        <v>0.13265412205010918</v>
      </c>
    </row>
    <row r="217" spans="2:16" x14ac:dyDescent="0.25">
      <c r="B217" s="114" t="s">
        <v>91</v>
      </c>
      <c r="C217" s="115">
        <v>33368</v>
      </c>
      <c r="D217" s="116">
        <v>-2.4215970582079915E-3</v>
      </c>
      <c r="E217" s="115">
        <v>2741</v>
      </c>
      <c r="F217" s="116">
        <f t="shared" si="62"/>
        <v>-0.91785543035243344</v>
      </c>
      <c r="G217" s="115">
        <v>49033</v>
      </c>
      <c r="H217" s="116">
        <f t="shared" si="63"/>
        <v>16.888726742064939</v>
      </c>
      <c r="I217" s="115">
        <v>36109</v>
      </c>
      <c r="J217" s="116">
        <f t="shared" si="64"/>
        <v>-0.2635775906022475</v>
      </c>
      <c r="K217" s="115">
        <v>38146</v>
      </c>
      <c r="L217" s="116">
        <f t="shared" si="65"/>
        <v>5.6412528732449063E-2</v>
      </c>
      <c r="M217" s="115" t="s">
        <v>238</v>
      </c>
      <c r="N217" s="116" t="str">
        <f>IFERROR(M217/K217-1,"-")</f>
        <v>-</v>
      </c>
      <c r="O217" s="116" t="str">
        <f t="shared" si="68"/>
        <v>-</v>
      </c>
    </row>
    <row r="218" spans="2:16" x14ac:dyDescent="0.25">
      <c r="B218" s="114" t="s">
        <v>93</v>
      </c>
      <c r="C218" s="115">
        <v>37462</v>
      </c>
      <c r="D218" s="116">
        <v>8.7683642064920742E-2</v>
      </c>
      <c r="E218" s="115">
        <v>3619</v>
      </c>
      <c r="F218" s="116">
        <f t="shared" si="62"/>
        <v>-0.90339544071325606</v>
      </c>
      <c r="G218" s="115">
        <v>40632</v>
      </c>
      <c r="H218" s="116">
        <f t="shared" si="63"/>
        <v>10.227410886985355</v>
      </c>
      <c r="I218" s="115">
        <v>35693</v>
      </c>
      <c r="J218" s="116">
        <f t="shared" si="64"/>
        <v>-0.12155443985036429</v>
      </c>
      <c r="K218" s="115">
        <v>40203</v>
      </c>
      <c r="L218" s="116">
        <f t="shared" si="65"/>
        <v>0.12635530776342696</v>
      </c>
      <c r="M218" s="115" t="s">
        <v>238</v>
      </c>
      <c r="N218" s="116" t="str">
        <f>IFERROR(M218/K218-1,"-")</f>
        <v>-</v>
      </c>
      <c r="O218" s="116" t="str">
        <f t="shared" si="68"/>
        <v>-</v>
      </c>
    </row>
    <row r="219" spans="2:16" ht="15.75" x14ac:dyDescent="0.25">
      <c r="B219" s="117" t="s">
        <v>30</v>
      </c>
      <c r="C219" s="118">
        <v>502164</v>
      </c>
      <c r="D219" s="119">
        <v>-5.3010330508378667E-2</v>
      </c>
      <c r="E219" s="118">
        <v>134940</v>
      </c>
      <c r="F219" s="119">
        <f t="shared" si="62"/>
        <v>-0.7312830071450761</v>
      </c>
      <c r="G219" s="118">
        <v>321774</v>
      </c>
      <c r="H219" s="119">
        <f t="shared" si="63"/>
        <v>1.3845709204090708</v>
      </c>
      <c r="I219" s="118">
        <v>583899</v>
      </c>
      <c r="J219" s="119">
        <f t="shared" si="64"/>
        <v>0.81462455015010526</v>
      </c>
      <c r="K219" s="118">
        <v>553235</v>
      </c>
      <c r="L219" s="119">
        <f t="shared" si="65"/>
        <v>-5.2515931693666196E-2</v>
      </c>
      <c r="M219" s="118">
        <v>478395</v>
      </c>
      <c r="N219" s="119">
        <v>7.3891418150882071E-3</v>
      </c>
      <c r="O219" s="119">
        <v>0.1091057046279682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285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251</v>
      </c>
      <c r="M228" s="113" t="s">
        <v>69</v>
      </c>
      <c r="N228" s="112" t="s">
        <v>275</v>
      </c>
      <c r="O228" s="112" t="s">
        <v>276</v>
      </c>
    </row>
    <row r="229" spans="2:16" x14ac:dyDescent="0.25">
      <c r="B229" s="114" t="s">
        <v>71</v>
      </c>
      <c r="C229" s="115">
        <v>35041</v>
      </c>
      <c r="D229" s="116">
        <v>0.16072079234158143</v>
      </c>
      <c r="E229" s="115">
        <v>35175</v>
      </c>
      <c r="F229" s="116">
        <f t="shared" ref="F229:F241" si="69">IFERROR(E229/C229-1,"-")</f>
        <v>3.8240917782026429E-3</v>
      </c>
      <c r="G229" s="115">
        <v>78</v>
      </c>
      <c r="H229" s="116">
        <f t="shared" ref="H229:H241" si="70">IFERROR(G229/E229-1,"-")</f>
        <v>-0.99778251599147116</v>
      </c>
      <c r="I229" s="115">
        <v>19961</v>
      </c>
      <c r="J229" s="116">
        <f t="shared" ref="J229:J241" si="71">IFERROR(I229/G229-1,"-")</f>
        <v>254.91025641025641</v>
      </c>
      <c r="K229" s="115">
        <v>28635</v>
      </c>
      <c r="L229" s="116">
        <f t="shared" ref="L229:L241" si="72">IFERROR(K229/I229-1,"-")</f>
        <v>0.43454736736636446</v>
      </c>
      <c r="M229" s="115">
        <v>26551</v>
      </c>
      <c r="N229" s="116">
        <f t="shared" ref="N229:N237" si="73">IFERROR(M229/K229-1,"-")</f>
        <v>-7.2778068796926831E-2</v>
      </c>
      <c r="O229" s="116">
        <f t="shared" ref="O229" si="74">M229/C229-1</f>
        <v>-0.24228760594731891</v>
      </c>
    </row>
    <row r="230" spans="2:16" x14ac:dyDescent="0.25">
      <c r="B230" s="114" t="s">
        <v>73</v>
      </c>
      <c r="C230" s="115">
        <v>39374</v>
      </c>
      <c r="D230" s="116">
        <v>8.6658939117955525E-2</v>
      </c>
      <c r="E230" s="115">
        <v>41345</v>
      </c>
      <c r="F230" s="116">
        <f t="shared" si="69"/>
        <v>5.0058414181947564E-2</v>
      </c>
      <c r="G230" s="115">
        <v>227</v>
      </c>
      <c r="H230" s="116">
        <f t="shared" si="70"/>
        <v>-0.99450961422179218</v>
      </c>
      <c r="I230" s="115">
        <v>25593</v>
      </c>
      <c r="J230" s="116">
        <f t="shared" si="71"/>
        <v>111.74449339207048</v>
      </c>
      <c r="K230" s="115">
        <v>34396</v>
      </c>
      <c r="L230" s="116">
        <f t="shared" si="72"/>
        <v>0.34396123940139889</v>
      </c>
      <c r="M230" s="115">
        <v>29714</v>
      </c>
      <c r="N230" s="116">
        <f t="shared" si="73"/>
        <v>-0.13612047912547975</v>
      </c>
      <c r="O230" s="116">
        <f>IFERROR(M230/C230-1,"-")</f>
        <v>-0.24533956417940772</v>
      </c>
    </row>
    <row r="231" spans="2:16" x14ac:dyDescent="0.25">
      <c r="B231" s="114" t="s">
        <v>75</v>
      </c>
      <c r="C231" s="115">
        <v>34343</v>
      </c>
      <c r="D231" s="116">
        <v>2.6942168530590171E-2</v>
      </c>
      <c r="E231" s="115">
        <v>17896</v>
      </c>
      <c r="F231" s="116">
        <f t="shared" si="69"/>
        <v>-0.47890399790350291</v>
      </c>
      <c r="G231" s="115">
        <v>151</v>
      </c>
      <c r="H231" s="116">
        <f t="shared" si="70"/>
        <v>-0.9915623603039786</v>
      </c>
      <c r="I231" s="115">
        <v>28650</v>
      </c>
      <c r="J231" s="116">
        <f t="shared" si="71"/>
        <v>188.73509933774835</v>
      </c>
      <c r="K231" s="115">
        <v>30534</v>
      </c>
      <c r="L231" s="116">
        <f t="shared" si="72"/>
        <v>6.5759162303664853E-2</v>
      </c>
      <c r="M231" s="115">
        <v>29097</v>
      </c>
      <c r="N231" s="116">
        <f t="shared" si="73"/>
        <v>-4.7062291216348973E-2</v>
      </c>
      <c r="O231" s="116">
        <f t="shared" ref="O231:O240" si="75">IFERROR(M231/C231-1,"-")</f>
        <v>-0.15275310834813494</v>
      </c>
    </row>
    <row r="232" spans="2:16" x14ac:dyDescent="0.25">
      <c r="B232" s="114" t="s">
        <v>77</v>
      </c>
      <c r="C232" s="115">
        <v>20350</v>
      </c>
      <c r="D232" s="116">
        <v>0.11038358705734708</v>
      </c>
      <c r="E232" s="115">
        <v>0</v>
      </c>
      <c r="F232" s="116">
        <f t="shared" si="69"/>
        <v>-1</v>
      </c>
      <c r="G232" s="115">
        <v>118</v>
      </c>
      <c r="H232" s="116" t="str">
        <f t="shared" si="70"/>
        <v>-</v>
      </c>
      <c r="I232" s="115">
        <v>20850</v>
      </c>
      <c r="J232" s="116">
        <f t="shared" si="71"/>
        <v>175.69491525423729</v>
      </c>
      <c r="K232" s="115">
        <v>15575</v>
      </c>
      <c r="L232" s="116">
        <f t="shared" si="72"/>
        <v>-0.25299760191846521</v>
      </c>
      <c r="M232" s="115">
        <v>14346</v>
      </c>
      <c r="N232" s="116">
        <f t="shared" si="73"/>
        <v>-7.8908507223113933E-2</v>
      </c>
      <c r="O232" s="116">
        <f t="shared" si="75"/>
        <v>-0.29503685503685506</v>
      </c>
    </row>
    <row r="233" spans="2:16" x14ac:dyDescent="0.25">
      <c r="B233" s="114" t="s">
        <v>79</v>
      </c>
      <c r="C233" s="115">
        <v>19651</v>
      </c>
      <c r="D233" s="116">
        <v>1.7881668558456298</v>
      </c>
      <c r="E233" s="115">
        <v>0</v>
      </c>
      <c r="F233" s="116">
        <f t="shared" si="69"/>
        <v>-1</v>
      </c>
      <c r="G233" s="115">
        <v>188</v>
      </c>
      <c r="H233" s="116" t="str">
        <f t="shared" si="70"/>
        <v>-</v>
      </c>
      <c r="I233" s="115">
        <v>3925</v>
      </c>
      <c r="J233" s="116">
        <f t="shared" si="71"/>
        <v>19.877659574468087</v>
      </c>
      <c r="K233" s="115">
        <v>3025</v>
      </c>
      <c r="L233" s="116">
        <f t="shared" si="72"/>
        <v>-0.22929936305732479</v>
      </c>
      <c r="M233" s="115">
        <v>5239</v>
      </c>
      <c r="N233" s="116">
        <f t="shared" si="73"/>
        <v>0.73190082644628096</v>
      </c>
      <c r="O233" s="116">
        <f t="shared" si="75"/>
        <v>-0.73339779146099437</v>
      </c>
    </row>
    <row r="234" spans="2:16" x14ac:dyDescent="0.25">
      <c r="B234" s="114" t="s">
        <v>81</v>
      </c>
      <c r="C234" s="115">
        <v>6320</v>
      </c>
      <c r="D234" s="116">
        <v>4.2560211151435157E-2</v>
      </c>
      <c r="E234" s="115">
        <v>0</v>
      </c>
      <c r="F234" s="116">
        <f t="shared" si="69"/>
        <v>-1</v>
      </c>
      <c r="G234" s="115">
        <v>262</v>
      </c>
      <c r="H234" s="116" t="str">
        <f t="shared" si="70"/>
        <v>-</v>
      </c>
      <c r="I234" s="115">
        <v>2912</v>
      </c>
      <c r="J234" s="116">
        <f t="shared" si="71"/>
        <v>10.114503816793894</v>
      </c>
      <c r="K234" s="115">
        <v>3081</v>
      </c>
      <c r="L234" s="116">
        <f t="shared" si="72"/>
        <v>5.8035714285714191E-2</v>
      </c>
      <c r="M234" s="115">
        <v>3538</v>
      </c>
      <c r="N234" s="116">
        <f t="shared" si="73"/>
        <v>0.14832846478416095</v>
      </c>
      <c r="O234" s="116">
        <f t="shared" si="75"/>
        <v>-0.44018987341772153</v>
      </c>
    </row>
    <row r="235" spans="2:16" x14ac:dyDescent="0.25">
      <c r="B235" s="114" t="s">
        <v>83</v>
      </c>
      <c r="C235" s="115">
        <v>9170</v>
      </c>
      <c r="D235" s="116">
        <v>-0.13539505940033947</v>
      </c>
      <c r="E235" s="115">
        <v>0</v>
      </c>
      <c r="F235" s="116">
        <f t="shared" si="69"/>
        <v>-1</v>
      </c>
      <c r="G235" s="115">
        <v>1340</v>
      </c>
      <c r="H235" s="116" t="str">
        <f t="shared" si="70"/>
        <v>-</v>
      </c>
      <c r="I235" s="115">
        <v>5501</v>
      </c>
      <c r="J235" s="116">
        <f t="shared" si="71"/>
        <v>3.1052238805970145</v>
      </c>
      <c r="K235" s="115">
        <v>4568</v>
      </c>
      <c r="L235" s="116">
        <f t="shared" si="72"/>
        <v>-0.16960552626795133</v>
      </c>
      <c r="M235" s="115">
        <v>8513</v>
      </c>
      <c r="N235" s="116">
        <f t="shared" si="73"/>
        <v>0.86361646234676015</v>
      </c>
      <c r="O235" s="116">
        <f t="shared" si="75"/>
        <v>-7.1646673936750283E-2</v>
      </c>
    </row>
    <row r="236" spans="2:16" x14ac:dyDescent="0.25">
      <c r="B236" s="114" t="s">
        <v>85</v>
      </c>
      <c r="C236" s="115">
        <v>5429</v>
      </c>
      <c r="D236" s="116">
        <v>0.15609028960817728</v>
      </c>
      <c r="E236" s="115">
        <v>42</v>
      </c>
      <c r="F236" s="116">
        <f t="shared" si="69"/>
        <v>-0.99226376864984345</v>
      </c>
      <c r="G236" s="115">
        <v>1239</v>
      </c>
      <c r="H236" s="116">
        <f t="shared" si="70"/>
        <v>28.5</v>
      </c>
      <c r="I236" s="115">
        <v>3696</v>
      </c>
      <c r="J236" s="116">
        <f t="shared" si="71"/>
        <v>1.9830508474576272</v>
      </c>
      <c r="K236" s="115">
        <v>4628</v>
      </c>
      <c r="L236" s="116">
        <f t="shared" si="72"/>
        <v>0.25216450216450226</v>
      </c>
      <c r="M236" s="115">
        <v>4370</v>
      </c>
      <c r="N236" s="116">
        <f t="shared" si="73"/>
        <v>-5.5747623163353466E-2</v>
      </c>
      <c r="O236" s="116">
        <f t="shared" si="75"/>
        <v>-0.19506354761466205</v>
      </c>
    </row>
    <row r="237" spans="2:16" x14ac:dyDescent="0.25">
      <c r="B237" s="114" t="s">
        <v>87</v>
      </c>
      <c r="C237" s="115">
        <v>6957</v>
      </c>
      <c r="D237" s="116">
        <v>-8.9993459777632401E-2</v>
      </c>
      <c r="E237" s="115">
        <v>1</v>
      </c>
      <c r="F237" s="116">
        <f t="shared" si="69"/>
        <v>-0.99985625988213311</v>
      </c>
      <c r="G237" s="115">
        <v>1233</v>
      </c>
      <c r="H237" s="116">
        <f t="shared" si="70"/>
        <v>1232</v>
      </c>
      <c r="I237" s="115">
        <v>3488</v>
      </c>
      <c r="J237" s="116">
        <f t="shared" si="71"/>
        <v>1.8288726682887266</v>
      </c>
      <c r="K237" s="115">
        <v>4749</v>
      </c>
      <c r="L237" s="116">
        <f t="shared" si="72"/>
        <v>0.36152522935779818</v>
      </c>
      <c r="M237" s="115">
        <v>6214</v>
      </c>
      <c r="N237" s="116">
        <f t="shared" si="73"/>
        <v>0.30848599705201085</v>
      </c>
      <c r="O237" s="116">
        <f t="shared" si="75"/>
        <v>-0.10679890757510424</v>
      </c>
    </row>
    <row r="238" spans="2:16" x14ac:dyDescent="0.25">
      <c r="B238" s="114" t="s">
        <v>89</v>
      </c>
      <c r="C238" s="115">
        <v>16600</v>
      </c>
      <c r="D238" s="116">
        <v>0.2152269399707174</v>
      </c>
      <c r="E238" s="115">
        <v>76</v>
      </c>
      <c r="F238" s="116">
        <f t="shared" si="69"/>
        <v>-0.99542168674698794</v>
      </c>
      <c r="G238" s="115">
        <v>12796</v>
      </c>
      <c r="H238" s="116">
        <f t="shared" si="70"/>
        <v>167.36842105263159</v>
      </c>
      <c r="I238" s="115">
        <v>16522</v>
      </c>
      <c r="J238" s="116">
        <f t="shared" si="71"/>
        <v>0.29118474523288529</v>
      </c>
      <c r="K238" s="115">
        <v>13495</v>
      </c>
      <c r="L238" s="116">
        <f t="shared" si="72"/>
        <v>-0.1832102651010773</v>
      </c>
      <c r="M238" s="115">
        <v>14121</v>
      </c>
      <c r="N238" s="116">
        <f>IFERROR(M238/K238-1,"-")</f>
        <v>4.6387550944794409E-2</v>
      </c>
      <c r="O238" s="116">
        <f t="shared" si="75"/>
        <v>-0.14933734939759036</v>
      </c>
    </row>
    <row r="239" spans="2:16" x14ac:dyDescent="0.25">
      <c r="B239" s="114" t="s">
        <v>91</v>
      </c>
      <c r="C239" s="115">
        <v>24669</v>
      </c>
      <c r="D239" s="116">
        <v>0.1961307214895267</v>
      </c>
      <c r="E239" s="115">
        <v>66</v>
      </c>
      <c r="F239" s="116">
        <f t="shared" si="69"/>
        <v>-0.99732457740484004</v>
      </c>
      <c r="G239" s="115">
        <v>21197</v>
      </c>
      <c r="H239" s="116">
        <f t="shared" si="70"/>
        <v>320.16666666666669</v>
      </c>
      <c r="I239" s="115">
        <v>26271</v>
      </c>
      <c r="J239" s="116">
        <f t="shared" si="71"/>
        <v>0.23937349624946935</v>
      </c>
      <c r="K239" s="115">
        <v>23135</v>
      </c>
      <c r="L239" s="116">
        <f t="shared" si="72"/>
        <v>-0.11937116973088191</v>
      </c>
      <c r="M239" s="115" t="s">
        <v>238</v>
      </c>
      <c r="N239" s="116" t="str">
        <f>IFERROR(M239/K239-1,"-")</f>
        <v>-</v>
      </c>
      <c r="O239" s="116" t="str">
        <f t="shared" si="75"/>
        <v>-</v>
      </c>
    </row>
    <row r="240" spans="2:16" x14ac:dyDescent="0.25">
      <c r="B240" s="114" t="s">
        <v>93</v>
      </c>
      <c r="C240" s="115">
        <v>24560</v>
      </c>
      <c r="D240" s="116">
        <v>0.20575384162207278</v>
      </c>
      <c r="E240" s="115">
        <v>185</v>
      </c>
      <c r="F240" s="116">
        <f t="shared" si="69"/>
        <v>-0.99246742671009769</v>
      </c>
      <c r="G240" s="115">
        <v>19240</v>
      </c>
      <c r="H240" s="116">
        <f t="shared" si="70"/>
        <v>103</v>
      </c>
      <c r="I240" s="115">
        <v>20337</v>
      </c>
      <c r="J240" s="116">
        <f t="shared" si="71"/>
        <v>5.7016632016632096E-2</v>
      </c>
      <c r="K240" s="115">
        <v>18652</v>
      </c>
      <c r="L240" s="116">
        <f t="shared" si="72"/>
        <v>-8.2853911589713336E-2</v>
      </c>
      <c r="M240" s="115" t="s">
        <v>238</v>
      </c>
      <c r="N240" s="116" t="str">
        <f>IFERROR(M240/K240-1,"-")</f>
        <v>-</v>
      </c>
      <c r="O240" s="116" t="str">
        <f t="shared" si="75"/>
        <v>-</v>
      </c>
    </row>
    <row r="241" spans="2:16" ht="15.75" x14ac:dyDescent="0.25">
      <c r="B241" s="117" t="s">
        <v>30</v>
      </c>
      <c r="C241" s="118">
        <v>242464</v>
      </c>
      <c r="D241" s="119">
        <v>0.16065906501613192</v>
      </c>
      <c r="E241" s="118">
        <v>95128</v>
      </c>
      <c r="F241" s="119">
        <f t="shared" si="69"/>
        <v>-0.6076613435396595</v>
      </c>
      <c r="G241" s="118">
        <v>58069</v>
      </c>
      <c r="H241" s="119">
        <f t="shared" si="70"/>
        <v>-0.38956984273820539</v>
      </c>
      <c r="I241" s="118">
        <v>177706</v>
      </c>
      <c r="J241" s="119">
        <f t="shared" si="71"/>
        <v>2.0602559024608653</v>
      </c>
      <c r="K241" s="118">
        <v>184473</v>
      </c>
      <c r="L241" s="119">
        <f t="shared" si="72"/>
        <v>3.8079749698940901E-2</v>
      </c>
      <c r="M241" s="118">
        <v>141703</v>
      </c>
      <c r="N241" s="119">
        <v>-6.8892533254839572E-3</v>
      </c>
      <c r="O241" s="119">
        <v>-0.2666804667891427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286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251</v>
      </c>
      <c r="M254" s="113" t="s">
        <v>69</v>
      </c>
      <c r="N254" s="112" t="s">
        <v>275</v>
      </c>
      <c r="O254" s="112" t="s">
        <v>276</v>
      </c>
    </row>
    <row r="255" spans="2:16" x14ac:dyDescent="0.25">
      <c r="B255" s="114" t="s">
        <v>71</v>
      </c>
      <c r="C255" s="115">
        <v>41218</v>
      </c>
      <c r="D255" s="116">
        <v>-0.17946369916190552</v>
      </c>
      <c r="E255" s="115">
        <v>45748</v>
      </c>
      <c r="F255" s="116">
        <f t="shared" ref="F255:J267" si="76">IFERROR(E255/C255-1,"-")</f>
        <v>0.10990344024455334</v>
      </c>
      <c r="G255" s="115">
        <v>468</v>
      </c>
      <c r="H255" s="116">
        <f t="shared" si="76"/>
        <v>-0.98977004459211326</v>
      </c>
      <c r="I255" s="115">
        <v>14749</v>
      </c>
      <c r="J255" s="116">
        <f t="shared" si="76"/>
        <v>30.514957264957264</v>
      </c>
      <c r="K255" s="115">
        <v>32549</v>
      </c>
      <c r="L255" s="116">
        <f t="shared" ref="L255:L267" si="77">IFERROR(K255/I255-1,"-")</f>
        <v>1.2068614821343822</v>
      </c>
      <c r="M255" s="115">
        <v>31090</v>
      </c>
      <c r="N255" s="116">
        <f t="shared" ref="N255:N263" si="78">IFERROR(M255/K255-1,"-")</f>
        <v>-4.4824725798027543E-2</v>
      </c>
      <c r="O255" s="116">
        <f t="shared" ref="O255" si="79">M255/C255-1</f>
        <v>-0.2457178902421272</v>
      </c>
    </row>
    <row r="256" spans="2:16" x14ac:dyDescent="0.25">
      <c r="B256" s="114" t="s">
        <v>73</v>
      </c>
      <c r="C256" s="115">
        <v>35546</v>
      </c>
      <c r="D256" s="116">
        <v>-0.21570098406954685</v>
      </c>
      <c r="E256" s="115">
        <v>42210</v>
      </c>
      <c r="F256" s="116">
        <f t="shared" si="76"/>
        <v>0.18747538400945252</v>
      </c>
      <c r="G256" s="115">
        <v>734</v>
      </c>
      <c r="H256" s="116">
        <f t="shared" si="76"/>
        <v>-0.98261075574508405</v>
      </c>
      <c r="I256" s="115">
        <v>12480</v>
      </c>
      <c r="J256" s="116">
        <f t="shared" si="76"/>
        <v>16.002724795640326</v>
      </c>
      <c r="K256" s="115">
        <v>24810</v>
      </c>
      <c r="L256" s="116">
        <f t="shared" si="77"/>
        <v>0.98798076923076916</v>
      </c>
      <c r="M256" s="115">
        <v>27112</v>
      </c>
      <c r="N256" s="116">
        <f t="shared" si="78"/>
        <v>9.2785167271261626E-2</v>
      </c>
      <c r="O256" s="116">
        <f>IFERROR(M256/C256-1,"-")</f>
        <v>-0.23727001631688516</v>
      </c>
    </row>
    <row r="257" spans="2:15" x14ac:dyDescent="0.25">
      <c r="B257" s="114" t="s">
        <v>75</v>
      </c>
      <c r="C257" s="115">
        <v>38851</v>
      </c>
      <c r="D257" s="116">
        <v>-0.1602144262153341</v>
      </c>
      <c r="E257" s="115">
        <v>14945</v>
      </c>
      <c r="F257" s="116">
        <f t="shared" si="76"/>
        <v>-0.61532521685413499</v>
      </c>
      <c r="G257" s="115">
        <v>528</v>
      </c>
      <c r="H257" s="116">
        <f t="shared" si="76"/>
        <v>-0.96467045834727339</v>
      </c>
      <c r="I257" s="115">
        <v>19044</v>
      </c>
      <c r="J257" s="116">
        <f t="shared" si="76"/>
        <v>35.06818181818182</v>
      </c>
      <c r="K257" s="115">
        <v>25777</v>
      </c>
      <c r="L257" s="116">
        <f t="shared" si="77"/>
        <v>0.35354967443814322</v>
      </c>
      <c r="M257" s="115">
        <v>25157</v>
      </c>
      <c r="N257" s="116">
        <f t="shared" si="78"/>
        <v>-2.4052449858400937E-2</v>
      </c>
      <c r="O257" s="116">
        <f t="shared" ref="O257:O266" si="80">IFERROR(M257/C257-1,"-")</f>
        <v>-0.35247483977246408</v>
      </c>
    </row>
    <row r="258" spans="2:15" x14ac:dyDescent="0.25">
      <c r="B258" s="114" t="s">
        <v>77</v>
      </c>
      <c r="C258" s="115">
        <v>22080</v>
      </c>
      <c r="D258" s="116">
        <v>-0.13316582914572861</v>
      </c>
      <c r="E258" s="115">
        <v>0</v>
      </c>
      <c r="F258" s="116">
        <f t="shared" si="76"/>
        <v>-1</v>
      </c>
      <c r="G258" s="115">
        <v>543</v>
      </c>
      <c r="H258" s="116" t="str">
        <f t="shared" si="76"/>
        <v>-</v>
      </c>
      <c r="I258" s="115">
        <v>12416</v>
      </c>
      <c r="J258" s="116">
        <f t="shared" si="76"/>
        <v>21.865561694290975</v>
      </c>
      <c r="K258" s="115">
        <v>14217</v>
      </c>
      <c r="L258" s="116">
        <f t="shared" si="77"/>
        <v>0.14505476804123707</v>
      </c>
      <c r="M258" s="115">
        <v>12219</v>
      </c>
      <c r="N258" s="116">
        <f t="shared" si="78"/>
        <v>-0.14053597805444185</v>
      </c>
      <c r="O258" s="116">
        <f t="shared" si="80"/>
        <v>-0.44660326086956526</v>
      </c>
    </row>
    <row r="259" spans="2:15" x14ac:dyDescent="0.25">
      <c r="B259" s="114" t="s">
        <v>79</v>
      </c>
      <c r="C259" s="115">
        <v>4779</v>
      </c>
      <c r="D259" s="116">
        <v>0.43427370948379362</v>
      </c>
      <c r="E259" s="115">
        <v>0</v>
      </c>
      <c r="F259" s="116">
        <f t="shared" si="76"/>
        <v>-1</v>
      </c>
      <c r="G259" s="115">
        <v>150</v>
      </c>
      <c r="H259" s="116" t="str">
        <f t="shared" si="76"/>
        <v>-</v>
      </c>
      <c r="I259" s="115">
        <v>1729</v>
      </c>
      <c r="J259" s="116">
        <f t="shared" si="76"/>
        <v>10.526666666666667</v>
      </c>
      <c r="K259" s="115">
        <v>2049</v>
      </c>
      <c r="L259" s="116">
        <f t="shared" si="77"/>
        <v>0.18507807981492186</v>
      </c>
      <c r="M259" s="115">
        <v>1366</v>
      </c>
      <c r="N259" s="116">
        <f t="shared" si="78"/>
        <v>-0.33333333333333337</v>
      </c>
      <c r="O259" s="116">
        <f t="shared" si="80"/>
        <v>-0.71416614354467467</v>
      </c>
    </row>
    <row r="260" spans="2:15" x14ac:dyDescent="0.25">
      <c r="B260" s="114" t="s">
        <v>81</v>
      </c>
      <c r="C260" s="115">
        <v>7188</v>
      </c>
      <c r="D260" s="116">
        <v>0.53556932279427483</v>
      </c>
      <c r="E260" s="115">
        <v>0</v>
      </c>
      <c r="F260" s="116">
        <f t="shared" si="76"/>
        <v>-1</v>
      </c>
      <c r="G260" s="115">
        <v>332</v>
      </c>
      <c r="H260" s="116" t="str">
        <f t="shared" si="76"/>
        <v>-</v>
      </c>
      <c r="I260" s="115">
        <v>2016</v>
      </c>
      <c r="J260" s="116">
        <f t="shared" si="76"/>
        <v>5.072289156626506</v>
      </c>
      <c r="K260" s="115">
        <v>2910</v>
      </c>
      <c r="L260" s="116">
        <f t="shared" si="77"/>
        <v>0.44345238095238093</v>
      </c>
      <c r="M260" s="115">
        <v>1609</v>
      </c>
      <c r="N260" s="116">
        <f t="shared" si="78"/>
        <v>-0.44707903780068725</v>
      </c>
      <c r="O260" s="116">
        <f t="shared" si="80"/>
        <v>-0.77615470228158046</v>
      </c>
    </row>
    <row r="261" spans="2:15" x14ac:dyDescent="0.25">
      <c r="B261" s="114" t="s">
        <v>83</v>
      </c>
      <c r="C261" s="115">
        <v>5261</v>
      </c>
      <c r="D261" s="116">
        <v>0.23410743607787943</v>
      </c>
      <c r="E261" s="115">
        <v>0</v>
      </c>
      <c r="F261" s="116">
        <f t="shared" si="76"/>
        <v>-1</v>
      </c>
      <c r="G261" s="115">
        <v>602</v>
      </c>
      <c r="H261" s="116" t="str">
        <f t="shared" si="76"/>
        <v>-</v>
      </c>
      <c r="I261" s="115">
        <v>2205</v>
      </c>
      <c r="J261" s="116">
        <f t="shared" si="76"/>
        <v>2.6627906976744184</v>
      </c>
      <c r="K261" s="115">
        <v>2980</v>
      </c>
      <c r="L261" s="116">
        <f t="shared" si="77"/>
        <v>0.35147392290249435</v>
      </c>
      <c r="M261" s="115">
        <v>1521</v>
      </c>
      <c r="N261" s="116">
        <f t="shared" si="78"/>
        <v>-0.48959731543624163</v>
      </c>
      <c r="O261" s="116">
        <f t="shared" si="80"/>
        <v>-0.71089146550085536</v>
      </c>
    </row>
    <row r="262" spans="2:15" x14ac:dyDescent="0.25">
      <c r="B262" s="114" t="s">
        <v>85</v>
      </c>
      <c r="C262" s="115">
        <v>5354</v>
      </c>
      <c r="D262" s="116">
        <v>0.30649097120546598</v>
      </c>
      <c r="E262" s="115">
        <v>126</v>
      </c>
      <c r="F262" s="116">
        <f t="shared" si="76"/>
        <v>-0.97646619350018682</v>
      </c>
      <c r="G262" s="115">
        <v>334</v>
      </c>
      <c r="H262" s="116">
        <f t="shared" si="76"/>
        <v>1.6507936507936507</v>
      </c>
      <c r="I262" s="115">
        <v>2173</v>
      </c>
      <c r="J262" s="116">
        <f t="shared" si="76"/>
        <v>5.5059880239520957</v>
      </c>
      <c r="K262" s="115">
        <v>2492</v>
      </c>
      <c r="L262" s="116">
        <f t="shared" si="77"/>
        <v>0.14680165669581213</v>
      </c>
      <c r="M262" s="115">
        <v>1582</v>
      </c>
      <c r="N262" s="116">
        <f t="shared" si="78"/>
        <v>-0.3651685393258427</v>
      </c>
      <c r="O262" s="116">
        <f t="shared" si="80"/>
        <v>-0.7045199850579007</v>
      </c>
    </row>
    <row r="263" spans="2:15" x14ac:dyDescent="0.25">
      <c r="B263" s="114" t="s">
        <v>87</v>
      </c>
      <c r="C263" s="115">
        <v>4582</v>
      </c>
      <c r="D263" s="116">
        <v>-1.7370791336049796E-2</v>
      </c>
      <c r="E263" s="115">
        <v>110</v>
      </c>
      <c r="F263" s="116">
        <f t="shared" si="76"/>
        <v>-0.97599301615015277</v>
      </c>
      <c r="G263" s="115">
        <v>491</v>
      </c>
      <c r="H263" s="116">
        <f t="shared" si="76"/>
        <v>3.4636363636363638</v>
      </c>
      <c r="I263" s="115">
        <v>2693</v>
      </c>
      <c r="J263" s="116">
        <f t="shared" si="76"/>
        <v>4.4847250509164969</v>
      </c>
      <c r="K263" s="115">
        <v>3027</v>
      </c>
      <c r="L263" s="116">
        <f t="shared" si="77"/>
        <v>0.12402525064983294</v>
      </c>
      <c r="M263" s="115">
        <v>1246</v>
      </c>
      <c r="N263" s="116">
        <f t="shared" si="78"/>
        <v>-0.58837132474397091</v>
      </c>
      <c r="O263" s="116">
        <f t="shared" si="80"/>
        <v>-0.72806634657354863</v>
      </c>
    </row>
    <row r="264" spans="2:15" x14ac:dyDescent="0.25">
      <c r="B264" s="114" t="s">
        <v>89</v>
      </c>
      <c r="C264" s="115">
        <v>21791</v>
      </c>
      <c r="D264" s="116">
        <v>0.22235934257025858</v>
      </c>
      <c r="E264" s="115">
        <v>932</v>
      </c>
      <c r="F264" s="116">
        <f t="shared" si="76"/>
        <v>-0.9572300491028406</v>
      </c>
      <c r="G264" s="115">
        <v>3806</v>
      </c>
      <c r="H264" s="116">
        <f t="shared" si="76"/>
        <v>3.0836909871244638</v>
      </c>
      <c r="I264" s="115">
        <v>12360</v>
      </c>
      <c r="J264" s="116">
        <f t="shared" si="76"/>
        <v>2.2475039411455597</v>
      </c>
      <c r="K264" s="115">
        <v>12009</v>
      </c>
      <c r="L264" s="116">
        <f t="shared" si="77"/>
        <v>-2.8398058252427139E-2</v>
      </c>
      <c r="M264" s="115">
        <v>13301</v>
      </c>
      <c r="N264" s="116">
        <f>IFERROR(M264/K264-1,"-")</f>
        <v>0.10758597718377882</v>
      </c>
      <c r="O264" s="116">
        <f t="shared" si="80"/>
        <v>-0.38961038961038963</v>
      </c>
    </row>
    <row r="265" spans="2:15" x14ac:dyDescent="0.25">
      <c r="B265" s="114" t="s">
        <v>91</v>
      </c>
      <c r="C265" s="115">
        <v>44237</v>
      </c>
      <c r="D265" s="116">
        <v>4.3448519872626434E-2</v>
      </c>
      <c r="E265" s="115">
        <v>1845</v>
      </c>
      <c r="F265" s="116">
        <f t="shared" si="76"/>
        <v>-0.958292831792391</v>
      </c>
      <c r="G265" s="115">
        <v>18668</v>
      </c>
      <c r="H265" s="116">
        <f t="shared" si="76"/>
        <v>9.1181571815718154</v>
      </c>
      <c r="I265" s="115">
        <v>34739</v>
      </c>
      <c r="J265" s="116">
        <f t="shared" si="76"/>
        <v>0.86088493679022937</v>
      </c>
      <c r="K265" s="115">
        <v>31492</v>
      </c>
      <c r="L265" s="116">
        <f t="shared" si="77"/>
        <v>-9.3468436051699855E-2</v>
      </c>
      <c r="M265" s="115" t="s">
        <v>238</v>
      </c>
      <c r="N265" s="116" t="str">
        <f>IFERROR(M265/K265-1,"-")</f>
        <v>-</v>
      </c>
      <c r="O265" s="116" t="str">
        <f t="shared" si="80"/>
        <v>-</v>
      </c>
    </row>
    <row r="266" spans="2:15" x14ac:dyDescent="0.25">
      <c r="B266" s="114" t="s">
        <v>93</v>
      </c>
      <c r="C266" s="115">
        <v>45566</v>
      </c>
      <c r="D266" s="116">
        <v>8.7571902522853629E-2</v>
      </c>
      <c r="E266" s="115">
        <v>625</v>
      </c>
      <c r="F266" s="116">
        <f t="shared" si="76"/>
        <v>-0.98628363253302898</v>
      </c>
      <c r="G266" s="115">
        <v>17228</v>
      </c>
      <c r="H266" s="116">
        <f t="shared" si="76"/>
        <v>26.564800000000002</v>
      </c>
      <c r="I266" s="115">
        <v>31233</v>
      </c>
      <c r="J266" s="116">
        <f t="shared" si="76"/>
        <v>0.81292082656141162</v>
      </c>
      <c r="K266" s="115">
        <v>33233</v>
      </c>
      <c r="L266" s="116">
        <f t="shared" si="77"/>
        <v>6.4034834950212893E-2</v>
      </c>
      <c r="M266" s="115" t="s">
        <v>238</v>
      </c>
      <c r="N266" s="116" t="str">
        <f>IFERROR(M266/K266-1,"-")</f>
        <v>-</v>
      </c>
      <c r="O266" s="116" t="str">
        <f t="shared" si="80"/>
        <v>-</v>
      </c>
    </row>
    <row r="267" spans="2:15" ht="15.75" x14ac:dyDescent="0.25">
      <c r="B267" s="117" t="s">
        <v>30</v>
      </c>
      <c r="C267" s="118">
        <v>276453</v>
      </c>
      <c r="D267" s="119">
        <v>-4.8177630265178406E-2</v>
      </c>
      <c r="E267" s="118">
        <v>106598</v>
      </c>
      <c r="F267" s="119">
        <f t="shared" si="76"/>
        <v>-0.61440823575797698</v>
      </c>
      <c r="G267" s="118">
        <v>43884</v>
      </c>
      <c r="H267" s="119">
        <f t="shared" si="76"/>
        <v>-0.58832248259817255</v>
      </c>
      <c r="I267" s="118">
        <v>147837</v>
      </c>
      <c r="J267" s="119">
        <f t="shared" si="76"/>
        <v>2.3688132348919879</v>
      </c>
      <c r="K267" s="118">
        <v>187545</v>
      </c>
      <c r="L267" s="119">
        <f t="shared" si="77"/>
        <v>0.26859311268491659</v>
      </c>
      <c r="M267" s="118">
        <v>116203</v>
      </c>
      <c r="N267" s="119">
        <v>-5.3875590294740316E-2</v>
      </c>
      <c r="O267" s="119">
        <v>-0.37742834181623364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73D0-720D-4B73-9D16-EE42B240EF68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287</v>
      </c>
      <c r="F7" s="296"/>
      <c r="G7" s="297" t="s">
        <v>288</v>
      </c>
      <c r="H7" s="296"/>
      <c r="I7" s="297" t="s">
        <v>289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1109129</v>
      </c>
      <c r="D9" s="116">
        <v>4.8030894889719233E-2</v>
      </c>
      <c r="E9" s="115">
        <v>1154297</v>
      </c>
      <c r="F9" s="116">
        <f t="shared" ref="F9:L21" si="0">IFERROR(E9/C9-1,"-")</f>
        <v>4.0723847271147084E-2</v>
      </c>
      <c r="G9" s="115">
        <v>98412</v>
      </c>
      <c r="H9" s="116">
        <f t="shared" si="0"/>
        <v>-0.91474291278587749</v>
      </c>
      <c r="I9" s="115">
        <v>786358</v>
      </c>
      <c r="J9" s="116">
        <f t="shared" si="0"/>
        <v>6.9904686420355242</v>
      </c>
      <c r="K9" s="115">
        <v>1105557</v>
      </c>
      <c r="L9" s="116">
        <f t="shared" si="0"/>
        <v>0.40592071295771137</v>
      </c>
      <c r="M9" s="115">
        <v>1165181</v>
      </c>
      <c r="N9" s="116">
        <f t="shared" ref="N9:N17" si="1">IFERROR(M9/K9-1,"-")</f>
        <v>5.3931185818551164E-2</v>
      </c>
      <c r="O9" s="116">
        <f t="shared" ref="O9" si="2">IFERROR(M9/C9-1,"-")</f>
        <v>5.0536952870225305E-2</v>
      </c>
    </row>
    <row r="10" spans="1:16" x14ac:dyDescent="0.25">
      <c r="A10" s="1" t="s">
        <v>72</v>
      </c>
      <c r="B10" s="114" t="s">
        <v>73</v>
      </c>
      <c r="C10" s="115">
        <v>1015720</v>
      </c>
      <c r="D10" s="116">
        <v>5.6016363351951703E-3</v>
      </c>
      <c r="E10" s="115">
        <v>1115694</v>
      </c>
      <c r="F10" s="116">
        <f t="shared" si="0"/>
        <v>9.8426731776473764E-2</v>
      </c>
      <c r="G10" s="115">
        <v>103727</v>
      </c>
      <c r="H10" s="116">
        <f t="shared" si="0"/>
        <v>-0.90702916749574702</v>
      </c>
      <c r="I10" s="115">
        <v>912484</v>
      </c>
      <c r="J10" s="116">
        <f t="shared" si="0"/>
        <v>7.7969766791674306</v>
      </c>
      <c r="K10" s="115">
        <v>1077344</v>
      </c>
      <c r="L10" s="116">
        <f t="shared" si="0"/>
        <v>0.18067166109213972</v>
      </c>
      <c r="M10" s="115">
        <v>1114324</v>
      </c>
      <c r="N10" s="116">
        <f t="shared" si="1"/>
        <v>3.4325155196483159E-2</v>
      </c>
      <c r="O10" s="116">
        <f>IFERROR(M10/C10-1,"-")</f>
        <v>9.7077934863938786E-2</v>
      </c>
    </row>
    <row r="11" spans="1:16" x14ac:dyDescent="0.25">
      <c r="A11" s="1" t="s">
        <v>74</v>
      </c>
      <c r="B11" s="114" t="s">
        <v>75</v>
      </c>
      <c r="C11" s="115">
        <v>1118066</v>
      </c>
      <c r="D11" s="116">
        <v>4.0612193803045482E-2</v>
      </c>
      <c r="E11" s="115">
        <v>496315</v>
      </c>
      <c r="F11" s="116">
        <f t="shared" si="0"/>
        <v>-0.55609507846585093</v>
      </c>
      <c r="G11" s="115">
        <v>122878</v>
      </c>
      <c r="H11" s="116">
        <f t="shared" si="0"/>
        <v>-0.752419330465531</v>
      </c>
      <c r="I11" s="115">
        <v>1057048</v>
      </c>
      <c r="J11" s="116">
        <f t="shared" si="0"/>
        <v>7.6024186591578644</v>
      </c>
      <c r="K11" s="115">
        <v>1098201</v>
      </c>
      <c r="L11" s="116">
        <f t="shared" si="0"/>
        <v>3.8932006871968072E-2</v>
      </c>
      <c r="M11" s="115">
        <v>1198797</v>
      </c>
      <c r="N11" s="116">
        <f t="shared" si="1"/>
        <v>9.1600717901367812E-2</v>
      </c>
      <c r="O11" s="116">
        <f t="shared" ref="O11:O20" si="3">IFERROR(M11/C11-1,"-")</f>
        <v>7.2205934175621156E-2</v>
      </c>
    </row>
    <row r="12" spans="1:16" x14ac:dyDescent="0.25">
      <c r="A12" s="1" t="s">
        <v>76</v>
      </c>
      <c r="B12" s="114" t="s">
        <v>77</v>
      </c>
      <c r="C12" s="115">
        <v>1045451</v>
      </c>
      <c r="D12" s="116">
        <v>2.5187150777727485E-2</v>
      </c>
      <c r="E12" s="115">
        <v>0</v>
      </c>
      <c r="F12" s="116">
        <f t="shared" si="0"/>
        <v>-1</v>
      </c>
      <c r="G12" s="115">
        <v>154899</v>
      </c>
      <c r="H12" s="116" t="str">
        <f t="shared" si="0"/>
        <v>-</v>
      </c>
      <c r="I12" s="115">
        <v>1117075</v>
      </c>
      <c r="J12" s="116">
        <f t="shared" si="0"/>
        <v>6.2116346780805554</v>
      </c>
      <c r="K12" s="115">
        <v>1108018</v>
      </c>
      <c r="L12" s="116">
        <f t="shared" si="0"/>
        <v>-8.107781482890597E-3</v>
      </c>
      <c r="M12" s="115">
        <v>1093882</v>
      </c>
      <c r="N12" s="116">
        <f t="shared" si="1"/>
        <v>-1.2757915485127502E-2</v>
      </c>
      <c r="O12" s="116">
        <f t="shared" si="3"/>
        <v>4.6325461451564909E-2</v>
      </c>
    </row>
    <row r="13" spans="1:16" x14ac:dyDescent="0.25">
      <c r="A13" s="1" t="s">
        <v>78</v>
      </c>
      <c r="B13" s="114" t="s">
        <v>79</v>
      </c>
      <c r="C13" s="115">
        <v>983762</v>
      </c>
      <c r="D13" s="116">
        <v>4.0133050822369176E-2</v>
      </c>
      <c r="E13" s="115">
        <v>0</v>
      </c>
      <c r="F13" s="116">
        <f t="shared" si="0"/>
        <v>-1</v>
      </c>
      <c r="G13" s="115">
        <v>187306</v>
      </c>
      <c r="H13" s="116" t="str">
        <f t="shared" si="0"/>
        <v>-</v>
      </c>
      <c r="I13" s="115">
        <v>995707</v>
      </c>
      <c r="J13" s="116">
        <f t="shared" si="0"/>
        <v>4.3159375567253582</v>
      </c>
      <c r="K13" s="115">
        <v>1038688</v>
      </c>
      <c r="L13" s="116">
        <f t="shared" si="0"/>
        <v>4.3166312981630206E-2</v>
      </c>
      <c r="M13" s="115">
        <v>1088673</v>
      </c>
      <c r="N13" s="116">
        <f t="shared" si="1"/>
        <v>4.8123209279398615E-2</v>
      </c>
      <c r="O13" s="116">
        <f t="shared" si="3"/>
        <v>0.10664266357106689</v>
      </c>
    </row>
    <row r="14" spans="1:16" x14ac:dyDescent="0.25">
      <c r="A14" s="1" t="s">
        <v>80</v>
      </c>
      <c r="B14" s="114" t="s">
        <v>81</v>
      </c>
      <c r="C14" s="115">
        <v>1060003</v>
      </c>
      <c r="D14" s="116">
        <v>7.9954071517208902E-2</v>
      </c>
      <c r="E14" s="115">
        <v>0</v>
      </c>
      <c r="F14" s="116">
        <f t="shared" si="0"/>
        <v>-1</v>
      </c>
      <c r="G14" s="115">
        <v>274949</v>
      </c>
      <c r="H14" s="116" t="str">
        <f t="shared" si="0"/>
        <v>-</v>
      </c>
      <c r="I14" s="115">
        <v>1029864</v>
      </c>
      <c r="J14" s="116">
        <f t="shared" si="0"/>
        <v>2.7456546486803006</v>
      </c>
      <c r="K14" s="115">
        <v>1069466</v>
      </c>
      <c r="L14" s="116">
        <f t="shared" si="0"/>
        <v>3.8453621060644982E-2</v>
      </c>
      <c r="M14" s="115">
        <v>1059592</v>
      </c>
      <c r="N14" s="116">
        <f t="shared" si="1"/>
        <v>-9.232645077075885E-3</v>
      </c>
      <c r="O14" s="116">
        <f t="shared" si="3"/>
        <v>-3.8773475169406879E-4</v>
      </c>
    </row>
    <row r="15" spans="1:16" x14ac:dyDescent="0.25">
      <c r="A15" s="1" t="s">
        <v>82</v>
      </c>
      <c r="B15" s="114" t="s">
        <v>83</v>
      </c>
      <c r="C15" s="115">
        <v>1183065</v>
      </c>
      <c r="D15" s="116">
        <v>2.1789787154657514E-2</v>
      </c>
      <c r="E15" s="115">
        <v>0</v>
      </c>
      <c r="F15" s="116">
        <f t="shared" si="0"/>
        <v>-1</v>
      </c>
      <c r="G15" s="115">
        <v>553215</v>
      </c>
      <c r="H15" s="116" t="str">
        <f t="shared" si="0"/>
        <v>-</v>
      </c>
      <c r="I15" s="115">
        <v>1179956</v>
      </c>
      <c r="J15" s="116">
        <f t="shared" si="0"/>
        <v>1.1329067360791014</v>
      </c>
      <c r="K15" s="115">
        <v>1205442</v>
      </c>
      <c r="L15" s="116">
        <f t="shared" si="0"/>
        <v>2.1599110475305938E-2</v>
      </c>
      <c r="M15" s="115">
        <v>1224963</v>
      </c>
      <c r="N15" s="116">
        <f t="shared" si="1"/>
        <v>1.6194059938180461E-2</v>
      </c>
      <c r="O15" s="116">
        <f t="shared" si="3"/>
        <v>3.5414791241394239E-2</v>
      </c>
    </row>
    <row r="16" spans="1:16" x14ac:dyDescent="0.25">
      <c r="A16" s="1" t="s">
        <v>84</v>
      </c>
      <c r="B16" s="114" t="s">
        <v>85</v>
      </c>
      <c r="C16" s="115">
        <v>1271850</v>
      </c>
      <c r="D16" s="116">
        <v>2.5039874079309632E-2</v>
      </c>
      <c r="E16" s="115">
        <v>285142</v>
      </c>
      <c r="F16" s="116">
        <f t="shared" si="0"/>
        <v>-0.77580532295475102</v>
      </c>
      <c r="G16" s="115">
        <v>796040</v>
      </c>
      <c r="H16" s="116">
        <f t="shared" si="0"/>
        <v>1.7917318388732633</v>
      </c>
      <c r="I16" s="115">
        <v>1241553</v>
      </c>
      <c r="J16" s="116">
        <f t="shared" si="0"/>
        <v>0.55966157479523648</v>
      </c>
      <c r="K16" s="115">
        <v>1271908</v>
      </c>
      <c r="L16" s="116">
        <f t="shared" si="0"/>
        <v>2.4449218035798692E-2</v>
      </c>
      <c r="M16" s="115">
        <v>1304294</v>
      </c>
      <c r="N16" s="116">
        <f t="shared" si="1"/>
        <v>2.5462533453677549E-2</v>
      </c>
      <c r="O16" s="116">
        <f t="shared" si="3"/>
        <v>2.550929748004882E-2</v>
      </c>
    </row>
    <row r="17" spans="1:16" x14ac:dyDescent="0.25">
      <c r="A17" s="1" t="s">
        <v>86</v>
      </c>
      <c r="B17" s="114" t="s">
        <v>87</v>
      </c>
      <c r="C17" s="115">
        <v>1060717</v>
      </c>
      <c r="D17" s="116">
        <v>5.4685159837262187E-3</v>
      </c>
      <c r="E17" s="115">
        <v>176625</v>
      </c>
      <c r="F17" s="116">
        <f t="shared" si="0"/>
        <v>-0.83348527458313582</v>
      </c>
      <c r="G17" s="115">
        <v>762012</v>
      </c>
      <c r="H17" s="116">
        <f t="shared" si="0"/>
        <v>3.3142929936305734</v>
      </c>
      <c r="I17" s="115">
        <v>1013730</v>
      </c>
      <c r="J17" s="116">
        <f t="shared" si="0"/>
        <v>0.33033338057668393</v>
      </c>
      <c r="K17" s="115">
        <v>1102818</v>
      </c>
      <c r="L17" s="116">
        <f t="shared" si="0"/>
        <v>8.7881388535408833E-2</v>
      </c>
      <c r="M17" s="115">
        <v>1101231</v>
      </c>
      <c r="N17" s="116">
        <f t="shared" si="1"/>
        <v>-1.4390407120666859E-3</v>
      </c>
      <c r="O17" s="116">
        <f t="shared" si="3"/>
        <v>3.8194919097176649E-2</v>
      </c>
    </row>
    <row r="18" spans="1:16" x14ac:dyDescent="0.25">
      <c r="A18" s="1" t="s">
        <v>88</v>
      </c>
      <c r="B18" s="114" t="s">
        <v>89</v>
      </c>
      <c r="C18" s="115">
        <v>1159119</v>
      </c>
      <c r="D18" s="116">
        <v>-1.943336003742524E-2</v>
      </c>
      <c r="E18" s="115">
        <v>137871</v>
      </c>
      <c r="F18" s="116">
        <f t="shared" si="0"/>
        <v>-0.88105535324673312</v>
      </c>
      <c r="G18" s="115">
        <v>953288</v>
      </c>
      <c r="H18" s="116">
        <f t="shared" si="0"/>
        <v>5.9143474697362031</v>
      </c>
      <c r="I18" s="115">
        <v>1125132</v>
      </c>
      <c r="J18" s="116">
        <f t="shared" si="0"/>
        <v>0.18026451607489036</v>
      </c>
      <c r="K18" s="115">
        <v>1207802</v>
      </c>
      <c r="L18" s="116">
        <f t="shared" si="0"/>
        <v>7.3475823281179409E-2</v>
      </c>
      <c r="M18" s="115">
        <v>1223794</v>
      </c>
      <c r="N18" s="116">
        <f>IFERROR(M18/K18-1,"-")</f>
        <v>1.3240580823677961E-2</v>
      </c>
      <c r="O18" s="116">
        <f t="shared" si="3"/>
        <v>5.5796686966566922E-2</v>
      </c>
    </row>
    <row r="19" spans="1:16" x14ac:dyDescent="0.25">
      <c r="A19" s="1" t="s">
        <v>90</v>
      </c>
      <c r="B19" s="114" t="s">
        <v>91</v>
      </c>
      <c r="C19" s="115">
        <v>1024497</v>
      </c>
      <c r="D19" s="116">
        <v>1.0568336616415985E-2</v>
      </c>
      <c r="E19" s="115">
        <v>156929</v>
      </c>
      <c r="F19" s="116">
        <f t="shared" si="0"/>
        <v>-0.84682336795520141</v>
      </c>
      <c r="G19" s="115">
        <v>927095</v>
      </c>
      <c r="H19" s="116">
        <f t="shared" si="0"/>
        <v>4.9077353452835357</v>
      </c>
      <c r="I19" s="115">
        <v>1064158</v>
      </c>
      <c r="J19" s="116">
        <f t="shared" si="0"/>
        <v>0.14784137547931975</v>
      </c>
      <c r="K19" s="115">
        <v>1149433</v>
      </c>
      <c r="L19" s="116">
        <f t="shared" si="0"/>
        <v>8.0133777127080696E-2</v>
      </c>
      <c r="M19" s="115" t="s">
        <v>238</v>
      </c>
      <c r="N19" s="116" t="str">
        <f>IFERROR(M19/K19-1,"-")</f>
        <v>-</v>
      </c>
      <c r="O19" s="116" t="str">
        <f t="shared" si="3"/>
        <v>-</v>
      </c>
    </row>
    <row r="20" spans="1:16" x14ac:dyDescent="0.25">
      <c r="A20" s="1" t="s">
        <v>92</v>
      </c>
      <c r="B20" s="114" t="s">
        <v>93</v>
      </c>
      <c r="C20" s="115">
        <v>1074566</v>
      </c>
      <c r="D20" s="116">
        <v>3.1620663403188587E-2</v>
      </c>
      <c r="E20" s="115">
        <v>196628</v>
      </c>
      <c r="F20" s="116">
        <f t="shared" si="0"/>
        <v>-0.81701635823206764</v>
      </c>
      <c r="G20" s="115">
        <v>829853</v>
      </c>
      <c r="H20" s="116">
        <f t="shared" si="0"/>
        <v>3.220421303171471</v>
      </c>
      <c r="I20" s="115">
        <v>1109322</v>
      </c>
      <c r="J20" s="116">
        <f t="shared" si="0"/>
        <v>0.33676928323450062</v>
      </c>
      <c r="K20" s="115">
        <v>1155840</v>
      </c>
      <c r="L20" s="116">
        <f t="shared" si="0"/>
        <v>4.1933721678647062E-2</v>
      </c>
      <c r="M20" s="115" t="s">
        <v>238</v>
      </c>
      <c r="N20" s="116" t="str">
        <f>IFERROR(M20/K20-1,"-")</f>
        <v>-</v>
      </c>
      <c r="O20" s="116" t="str">
        <f t="shared" si="3"/>
        <v>-</v>
      </c>
    </row>
    <row r="21" spans="1:16" ht="15.75" x14ac:dyDescent="0.25">
      <c r="A21" s="1"/>
      <c r="B21" s="117" t="s">
        <v>30</v>
      </c>
      <c r="C21" s="118">
        <v>13105945</v>
      </c>
      <c r="D21" s="119">
        <v>2.5427677352748645E-2</v>
      </c>
      <c r="E21" s="118">
        <v>3913809</v>
      </c>
      <c r="F21" s="119">
        <f t="shared" si="0"/>
        <v>-0.70137147683741996</v>
      </c>
      <c r="G21" s="118">
        <v>5763674</v>
      </c>
      <c r="H21" s="119">
        <f t="shared" si="0"/>
        <v>0.47265081152401667</v>
      </c>
      <c r="I21" s="118">
        <v>12632387</v>
      </c>
      <c r="J21" s="119">
        <f t="shared" si="0"/>
        <v>1.1917247575071039</v>
      </c>
      <c r="K21" s="118">
        <v>13590517</v>
      </c>
      <c r="L21" s="119">
        <f t="shared" si="0"/>
        <v>7.5847106330735325E-2</v>
      </c>
      <c r="M21" s="118">
        <v>11574731</v>
      </c>
      <c r="N21" s="119">
        <v>2.5651815769335506E-2</v>
      </c>
      <c r="O21" s="119">
        <v>5.1590359558683296E-2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290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287</v>
      </c>
      <c r="F29" s="296"/>
      <c r="G29" s="297" t="s">
        <v>288</v>
      </c>
      <c r="H29" s="296"/>
      <c r="I29" s="297" t="s">
        <v>289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856076</v>
      </c>
      <c r="D31" s="116">
        <v>6.5053303922556704E-2</v>
      </c>
      <c r="E31" s="115">
        <v>906100</v>
      </c>
      <c r="F31" s="116">
        <f t="shared" ref="F31:J43" si="4">IFERROR(E31/C31-1,"-")</f>
        <v>5.8434064265322272E-2</v>
      </c>
      <c r="G31" s="115">
        <v>76061</v>
      </c>
      <c r="H31" s="116">
        <f t="shared" si="4"/>
        <v>-0.91605672663061477</v>
      </c>
      <c r="I31" s="115">
        <v>648112</v>
      </c>
      <c r="J31" s="116">
        <f t="shared" si="4"/>
        <v>7.5209502898988969</v>
      </c>
      <c r="K31" s="115">
        <v>888772</v>
      </c>
      <c r="L31" s="116">
        <f t="shared" ref="L31:L43" si="5">IFERROR(K31/I31-1,"-")</f>
        <v>0.37132470930950201</v>
      </c>
      <c r="M31" s="115">
        <v>928991</v>
      </c>
      <c r="N31" s="116">
        <f t="shared" ref="N31:N39" si="6">IFERROR(M31/K31-1,"-")</f>
        <v>4.5252325680827044E-2</v>
      </c>
      <c r="O31" s="116">
        <f t="shared" ref="O31" si="7">IFERROR(M31/C31-1,"-")</f>
        <v>8.5173512632056081E-2</v>
      </c>
    </row>
    <row r="32" spans="1:16" x14ac:dyDescent="0.25">
      <c r="B32" s="114" t="s">
        <v>73</v>
      </c>
      <c r="C32" s="115">
        <v>779618</v>
      </c>
      <c r="D32" s="116">
        <v>1.077390614384921E-2</v>
      </c>
      <c r="E32" s="115">
        <v>871413</v>
      </c>
      <c r="F32" s="116">
        <f t="shared" si="4"/>
        <v>0.11774356159041988</v>
      </c>
      <c r="G32" s="115">
        <v>83867</v>
      </c>
      <c r="H32" s="116">
        <f t="shared" si="4"/>
        <v>-0.90375746058413176</v>
      </c>
      <c r="I32" s="115">
        <v>765644</v>
      </c>
      <c r="J32" s="116">
        <f t="shared" si="4"/>
        <v>8.1292641921137037</v>
      </c>
      <c r="K32" s="115">
        <v>857530</v>
      </c>
      <c r="L32" s="116">
        <f t="shared" si="5"/>
        <v>0.12001138910511933</v>
      </c>
      <c r="M32" s="115">
        <v>874198</v>
      </c>
      <c r="N32" s="116">
        <f t="shared" si="6"/>
        <v>1.9437220855247128E-2</v>
      </c>
      <c r="O32" s="116">
        <f>IFERROR(M32/C32-1,"-")</f>
        <v>0.12131582390350149</v>
      </c>
    </row>
    <row r="33" spans="2:16" x14ac:dyDescent="0.25">
      <c r="B33" s="114" t="s">
        <v>75</v>
      </c>
      <c r="C33" s="115">
        <v>868894</v>
      </c>
      <c r="D33" s="116">
        <v>7.1923887820398047E-2</v>
      </c>
      <c r="E33" s="115">
        <v>383942</v>
      </c>
      <c r="F33" s="116">
        <f t="shared" si="4"/>
        <v>-0.55812561716388887</v>
      </c>
      <c r="G33" s="115">
        <v>100959</v>
      </c>
      <c r="H33" s="116">
        <f t="shared" si="4"/>
        <v>-0.73704622052289148</v>
      </c>
      <c r="I33" s="115">
        <v>905647</v>
      </c>
      <c r="J33" s="116">
        <f t="shared" si="4"/>
        <v>7.9704434473400099</v>
      </c>
      <c r="K33" s="115">
        <v>882809</v>
      </c>
      <c r="L33" s="116">
        <f t="shared" si="5"/>
        <v>-2.5217330814323868E-2</v>
      </c>
      <c r="M33" s="115">
        <v>957437</v>
      </c>
      <c r="N33" s="116">
        <f t="shared" si="6"/>
        <v>8.4534706827864348E-2</v>
      </c>
      <c r="O33" s="116">
        <f t="shared" ref="O33:O42" si="8">IFERROR(M33/C33-1,"-")</f>
        <v>0.10190310900984478</v>
      </c>
    </row>
    <row r="34" spans="2:16" x14ac:dyDescent="0.25">
      <c r="B34" s="114" t="s">
        <v>77</v>
      </c>
      <c r="C34" s="115">
        <v>799151</v>
      </c>
      <c r="D34" s="116">
        <v>9.9344108986592072E-3</v>
      </c>
      <c r="E34" s="115">
        <v>0</v>
      </c>
      <c r="F34" s="116">
        <f t="shared" si="4"/>
        <v>-1</v>
      </c>
      <c r="G34" s="115">
        <v>123508</v>
      </c>
      <c r="H34" s="116" t="str">
        <f t="shared" si="4"/>
        <v>-</v>
      </c>
      <c r="I34" s="115">
        <v>937482</v>
      </c>
      <c r="J34" s="116">
        <f t="shared" si="4"/>
        <v>6.5904556789843571</v>
      </c>
      <c r="K34" s="115">
        <v>902599</v>
      </c>
      <c r="L34" s="116">
        <f t="shared" si="5"/>
        <v>-3.7209247750890184E-2</v>
      </c>
      <c r="M34" s="115">
        <v>891422</v>
      </c>
      <c r="N34" s="116">
        <f t="shared" si="6"/>
        <v>-1.2383129163670681E-2</v>
      </c>
      <c r="O34" s="116">
        <f t="shared" si="8"/>
        <v>0.11546128328688821</v>
      </c>
    </row>
    <row r="35" spans="2:16" x14ac:dyDescent="0.25">
      <c r="B35" s="114" t="s">
        <v>79</v>
      </c>
      <c r="C35" s="115">
        <v>772704</v>
      </c>
      <c r="D35" s="116">
        <v>4.2934616827778438E-2</v>
      </c>
      <c r="E35" s="115">
        <v>0</v>
      </c>
      <c r="F35" s="116">
        <f t="shared" si="4"/>
        <v>-1</v>
      </c>
      <c r="G35" s="115">
        <v>155069</v>
      </c>
      <c r="H35" s="116" t="str">
        <f t="shared" si="4"/>
        <v>-</v>
      </c>
      <c r="I35" s="115">
        <v>838796</v>
      </c>
      <c r="J35" s="116">
        <f t="shared" si="4"/>
        <v>4.4091791396088196</v>
      </c>
      <c r="K35" s="115">
        <v>859689</v>
      </c>
      <c r="L35" s="116">
        <f t="shared" si="5"/>
        <v>2.490832097434903E-2</v>
      </c>
      <c r="M35" s="115">
        <v>895119</v>
      </c>
      <c r="N35" s="116">
        <f t="shared" si="6"/>
        <v>4.1212578036941228E-2</v>
      </c>
      <c r="O35" s="116">
        <f t="shared" si="8"/>
        <v>0.15842418312833884</v>
      </c>
    </row>
    <row r="36" spans="2:16" x14ac:dyDescent="0.25">
      <c r="B36" s="114" t="s">
        <v>81</v>
      </c>
      <c r="C36" s="115">
        <v>805402</v>
      </c>
      <c r="D36" s="116">
        <v>7.2945169893664952E-2</v>
      </c>
      <c r="E36" s="115">
        <v>0</v>
      </c>
      <c r="F36" s="116">
        <f t="shared" si="4"/>
        <v>-1</v>
      </c>
      <c r="G36" s="115">
        <v>224555</v>
      </c>
      <c r="H36" s="116" t="str">
        <f t="shared" si="4"/>
        <v>-</v>
      </c>
      <c r="I36" s="115">
        <v>867296</v>
      </c>
      <c r="J36" s="116">
        <f t="shared" si="4"/>
        <v>2.8622876355458575</v>
      </c>
      <c r="K36" s="115">
        <v>877666</v>
      </c>
      <c r="L36" s="116">
        <f t="shared" si="5"/>
        <v>1.1956702210087489E-2</v>
      </c>
      <c r="M36" s="115">
        <v>863584</v>
      </c>
      <c r="N36" s="116">
        <f t="shared" si="6"/>
        <v>-1.6044827986956278E-2</v>
      </c>
      <c r="O36" s="116">
        <f t="shared" si="8"/>
        <v>7.2239701416187296E-2</v>
      </c>
    </row>
    <row r="37" spans="2:16" x14ac:dyDescent="0.25">
      <c r="B37" s="114" t="s">
        <v>83</v>
      </c>
      <c r="C37" s="115">
        <v>888075</v>
      </c>
      <c r="D37" s="116">
        <v>2.0808715682803625E-2</v>
      </c>
      <c r="E37" s="115">
        <v>0</v>
      </c>
      <c r="F37" s="116">
        <f t="shared" si="4"/>
        <v>-1</v>
      </c>
      <c r="G37" s="115">
        <v>471322</v>
      </c>
      <c r="H37" s="116" t="str">
        <f t="shared" si="4"/>
        <v>-</v>
      </c>
      <c r="I37" s="115">
        <v>975415</v>
      </c>
      <c r="J37" s="116">
        <f t="shared" si="4"/>
        <v>1.0695299604092319</v>
      </c>
      <c r="K37" s="115">
        <v>973051</v>
      </c>
      <c r="L37" s="116">
        <f t="shared" si="5"/>
        <v>-2.4235838079176286E-3</v>
      </c>
      <c r="M37" s="115">
        <v>973406</v>
      </c>
      <c r="N37" s="116">
        <f t="shared" si="6"/>
        <v>3.6483185362334858E-4</v>
      </c>
      <c r="O37" s="116">
        <f t="shared" si="8"/>
        <v>9.6085353151479369E-2</v>
      </c>
    </row>
    <row r="38" spans="2:16" x14ac:dyDescent="0.25">
      <c r="B38" s="114" t="s">
        <v>85</v>
      </c>
      <c r="C38" s="115">
        <v>963606</v>
      </c>
      <c r="D38" s="116">
        <v>3.6312659906371003E-2</v>
      </c>
      <c r="E38" s="115">
        <v>230640</v>
      </c>
      <c r="F38" s="116">
        <f t="shared" si="4"/>
        <v>-0.7606490619610089</v>
      </c>
      <c r="G38" s="115">
        <v>677761</v>
      </c>
      <c r="H38" s="116">
        <f t="shared" si="4"/>
        <v>1.938609954908082</v>
      </c>
      <c r="I38" s="115">
        <v>1027589</v>
      </c>
      <c r="J38" s="116">
        <f t="shared" si="4"/>
        <v>0.51615244901963964</v>
      </c>
      <c r="K38" s="115">
        <v>1013397</v>
      </c>
      <c r="L38" s="116">
        <f t="shared" si="5"/>
        <v>-1.3810969171526799E-2</v>
      </c>
      <c r="M38" s="115">
        <v>1040296</v>
      </c>
      <c r="N38" s="116">
        <f t="shared" si="6"/>
        <v>2.6543398095711712E-2</v>
      </c>
      <c r="O38" s="116">
        <f t="shared" si="8"/>
        <v>7.9586469988771391E-2</v>
      </c>
    </row>
    <row r="39" spans="2:16" x14ac:dyDescent="0.25">
      <c r="B39" s="114" t="s">
        <v>87</v>
      </c>
      <c r="C39" s="115">
        <v>817454</v>
      </c>
      <c r="D39" s="116">
        <v>5.3609721229452845E-4</v>
      </c>
      <c r="E39" s="115">
        <v>133948</v>
      </c>
      <c r="F39" s="116">
        <f t="shared" si="4"/>
        <v>-0.83614001521798165</v>
      </c>
      <c r="G39" s="115">
        <v>659282</v>
      </c>
      <c r="H39" s="116">
        <f t="shared" si="4"/>
        <v>3.9219249260907221</v>
      </c>
      <c r="I39" s="115">
        <v>842331</v>
      </c>
      <c r="J39" s="116">
        <f t="shared" si="4"/>
        <v>0.27764901817431697</v>
      </c>
      <c r="K39" s="115">
        <v>901945</v>
      </c>
      <c r="L39" s="116">
        <f t="shared" si="5"/>
        <v>7.0772653505569716E-2</v>
      </c>
      <c r="M39" s="115">
        <v>886452</v>
      </c>
      <c r="N39" s="116">
        <f t="shared" si="6"/>
        <v>-1.7177322342271428E-2</v>
      </c>
      <c r="O39" s="116">
        <f t="shared" si="8"/>
        <v>8.4405972690818176E-2</v>
      </c>
    </row>
    <row r="40" spans="2:16" x14ac:dyDescent="0.25">
      <c r="B40" s="114" t="s">
        <v>89</v>
      </c>
      <c r="C40" s="115">
        <v>904906</v>
      </c>
      <c r="D40" s="116">
        <v>-1.1136524324743768E-2</v>
      </c>
      <c r="E40" s="115">
        <v>101792</v>
      </c>
      <c r="F40" s="116">
        <f t="shared" si="4"/>
        <v>-0.88751096799004536</v>
      </c>
      <c r="G40" s="115">
        <v>827285</v>
      </c>
      <c r="H40" s="116">
        <f t="shared" si="4"/>
        <v>7.1272103898145236</v>
      </c>
      <c r="I40" s="115">
        <v>941161</v>
      </c>
      <c r="J40" s="116">
        <f t="shared" si="4"/>
        <v>0.13765026562792748</v>
      </c>
      <c r="K40" s="115">
        <v>991862</v>
      </c>
      <c r="L40" s="116">
        <f t="shared" si="5"/>
        <v>5.3870697999598427E-2</v>
      </c>
      <c r="M40" s="115">
        <v>982291</v>
      </c>
      <c r="N40" s="116">
        <f>IFERROR(M40/K40-1,"-")</f>
        <v>-9.6495278577060084E-3</v>
      </c>
      <c r="O40" s="116">
        <f t="shared" si="8"/>
        <v>8.5517169739177223E-2</v>
      </c>
    </row>
    <row r="41" spans="2:16" x14ac:dyDescent="0.25">
      <c r="B41" s="114" t="s">
        <v>91</v>
      </c>
      <c r="C41" s="115">
        <v>793329</v>
      </c>
      <c r="D41" s="116">
        <v>3.9217268712699038E-4</v>
      </c>
      <c r="E41" s="115">
        <v>116956</v>
      </c>
      <c r="F41" s="116">
        <f t="shared" si="4"/>
        <v>-0.85257566532926443</v>
      </c>
      <c r="G41" s="115">
        <v>794749</v>
      </c>
      <c r="H41" s="116">
        <f t="shared" si="4"/>
        <v>5.7952819863880434</v>
      </c>
      <c r="I41" s="115">
        <v>871062</v>
      </c>
      <c r="J41" s="116">
        <f t="shared" si="4"/>
        <v>9.6021511194100295E-2</v>
      </c>
      <c r="K41" s="115">
        <v>915264</v>
      </c>
      <c r="L41" s="116">
        <f t="shared" si="5"/>
        <v>5.0744952712895364E-2</v>
      </c>
      <c r="M41" s="115" t="s">
        <v>238</v>
      </c>
      <c r="N41" s="116" t="str">
        <f>IFERROR(M41/K41-1,"-")</f>
        <v>-</v>
      </c>
      <c r="O41" s="116" t="str">
        <f t="shared" si="8"/>
        <v>-</v>
      </c>
    </row>
    <row r="42" spans="2:16" x14ac:dyDescent="0.25">
      <c r="B42" s="114" t="s">
        <v>93</v>
      </c>
      <c r="C42" s="115">
        <v>823014</v>
      </c>
      <c r="D42" s="116">
        <v>3.3267379437450062E-2</v>
      </c>
      <c r="E42" s="115">
        <v>156090</v>
      </c>
      <c r="F42" s="116">
        <f t="shared" si="4"/>
        <v>-0.81034344494747357</v>
      </c>
      <c r="G42" s="115">
        <v>703865</v>
      </c>
      <c r="H42" s="116">
        <f t="shared" si="4"/>
        <v>3.5093535780639371</v>
      </c>
      <c r="I42" s="115">
        <v>895820</v>
      </c>
      <c r="J42" s="116">
        <f t="shared" si="4"/>
        <v>0.27271564859738717</v>
      </c>
      <c r="K42" s="115">
        <v>916201</v>
      </c>
      <c r="L42" s="116">
        <f t="shared" si="5"/>
        <v>2.2751222343774469E-2</v>
      </c>
      <c r="M42" s="115" t="s">
        <v>238</v>
      </c>
      <c r="N42" s="116" t="str">
        <f>IFERROR(M42/K42-1,"-")</f>
        <v>-</v>
      </c>
      <c r="O42" s="116" t="str">
        <f t="shared" si="8"/>
        <v>-</v>
      </c>
    </row>
    <row r="43" spans="2:16" ht="15.75" x14ac:dyDescent="0.25">
      <c r="B43" s="117" t="s">
        <v>30</v>
      </c>
      <c r="C43" s="118">
        <v>10072229</v>
      </c>
      <c r="D43" s="119">
        <v>2.8830606156622585E-2</v>
      </c>
      <c r="E43" s="118">
        <v>3047683</v>
      </c>
      <c r="F43" s="119">
        <f t="shared" si="4"/>
        <v>-0.69741722512464721</v>
      </c>
      <c r="G43" s="118">
        <v>4898283</v>
      </c>
      <c r="H43" s="119">
        <f t="shared" si="4"/>
        <v>0.60721538296469801</v>
      </c>
      <c r="I43" s="118">
        <v>10516355</v>
      </c>
      <c r="J43" s="119">
        <f t="shared" si="4"/>
        <v>1.1469472057861907</v>
      </c>
      <c r="K43" s="118">
        <v>10980785</v>
      </c>
      <c r="L43" s="119">
        <f t="shared" si="5"/>
        <v>4.4162640002167963E-2</v>
      </c>
      <c r="M43" s="118">
        <v>9293196</v>
      </c>
      <c r="N43" s="119">
        <v>1.5725321663249359E-2</v>
      </c>
      <c r="O43" s="119">
        <v>9.9020965987479004E-2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70" t="s">
        <v>291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287</v>
      </c>
      <c r="F51" s="296"/>
      <c r="G51" s="297" t="s">
        <v>288</v>
      </c>
      <c r="H51" s="296"/>
      <c r="I51" s="297" t="s">
        <v>289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1:16" x14ac:dyDescent="0.25">
      <c r="A53" s="1"/>
      <c r="B53" s="114" t="s">
        <v>71</v>
      </c>
      <c r="C53" s="115">
        <v>707069</v>
      </c>
      <c r="D53" s="116">
        <v>8.217779655206181E-2</v>
      </c>
      <c r="E53" s="115">
        <v>780614</v>
      </c>
      <c r="F53" s="116">
        <f t="shared" ref="F53:J65" si="9">IFERROR(E53/C53-1,"-")</f>
        <v>0.10401389397640126</v>
      </c>
      <c r="G53" s="115">
        <v>66225</v>
      </c>
      <c r="H53" s="116">
        <f t="shared" si="9"/>
        <v>-0.91516293584281094</v>
      </c>
      <c r="I53" s="115">
        <v>578443</v>
      </c>
      <c r="J53" s="116">
        <f t="shared" si="9"/>
        <v>7.73451113627784</v>
      </c>
      <c r="K53" s="115">
        <v>769796</v>
      </c>
      <c r="L53" s="116">
        <f t="shared" ref="L53:L65" si="10">IFERROR(K53/I53-1,"-")</f>
        <v>0.3308070112353334</v>
      </c>
      <c r="M53" s="115">
        <v>831490</v>
      </c>
      <c r="N53" s="116">
        <f t="shared" ref="N53:N61" si="11">IFERROR(M53/K53-1,"-")</f>
        <v>8.0143310695301118E-2</v>
      </c>
      <c r="O53" s="116">
        <f t="shared" ref="O53" si="12">IFERROR(M53/C53-1,"-")</f>
        <v>0.17596726769240334</v>
      </c>
    </row>
    <row r="54" spans="1:16" x14ac:dyDescent="0.25">
      <c r="A54" s="1">
        <v>2</v>
      </c>
      <c r="B54" s="114" t="s">
        <v>73</v>
      </c>
      <c r="C54" s="115">
        <v>648824</v>
      </c>
      <c r="D54" s="116">
        <v>3.8666816078889665E-2</v>
      </c>
      <c r="E54" s="115">
        <v>747887</v>
      </c>
      <c r="F54" s="116">
        <f t="shared" si="9"/>
        <v>0.15268085027680844</v>
      </c>
      <c r="G54" s="115">
        <v>74502</v>
      </c>
      <c r="H54" s="116">
        <f t="shared" si="9"/>
        <v>-0.90038334668205222</v>
      </c>
      <c r="I54" s="115">
        <v>672985</v>
      </c>
      <c r="J54" s="116">
        <f t="shared" si="9"/>
        <v>8.0331132050146312</v>
      </c>
      <c r="K54" s="115">
        <v>750195</v>
      </c>
      <c r="L54" s="116">
        <f t="shared" si="10"/>
        <v>0.11472766852158656</v>
      </c>
      <c r="M54" s="115">
        <v>778455</v>
      </c>
      <c r="N54" s="116">
        <f t="shared" si="11"/>
        <v>3.7670205746505925E-2</v>
      </c>
      <c r="O54" s="116">
        <f>IFERROR(M54/C54-1,"-")</f>
        <v>0.19979378074793774</v>
      </c>
    </row>
    <row r="55" spans="1:16" x14ac:dyDescent="0.25">
      <c r="A55" s="1">
        <v>3</v>
      </c>
      <c r="B55" s="114" t="s">
        <v>75</v>
      </c>
      <c r="C55" s="115">
        <v>724718</v>
      </c>
      <c r="D55" s="116">
        <v>9.9518602749411045E-2</v>
      </c>
      <c r="E55" s="115">
        <v>324851</v>
      </c>
      <c r="F55" s="116">
        <f t="shared" si="9"/>
        <v>-0.5517553034421665</v>
      </c>
      <c r="G55" s="115">
        <v>94487</v>
      </c>
      <c r="H55" s="116">
        <f t="shared" si="9"/>
        <v>-0.70913741992482704</v>
      </c>
      <c r="I55" s="115">
        <v>799315</v>
      </c>
      <c r="J55" s="116">
        <f t="shared" si="9"/>
        <v>7.4595235323377818</v>
      </c>
      <c r="K55" s="115">
        <v>783877</v>
      </c>
      <c r="L55" s="116">
        <f t="shared" si="10"/>
        <v>-1.9314037644733273E-2</v>
      </c>
      <c r="M55" s="115">
        <v>859658</v>
      </c>
      <c r="N55" s="116">
        <f t="shared" si="11"/>
        <v>9.6674605837395511E-2</v>
      </c>
      <c r="O55" s="116">
        <f t="shared" ref="O55:O64" si="13">IFERROR(M55/C55-1,"-")</f>
        <v>0.186196561973071</v>
      </c>
    </row>
    <row r="56" spans="1:16" x14ac:dyDescent="0.25">
      <c r="A56" s="1">
        <v>4</v>
      </c>
      <c r="B56" s="114" t="s">
        <v>77</v>
      </c>
      <c r="C56" s="115">
        <v>661320</v>
      </c>
      <c r="D56" s="116">
        <v>1.3705223497384234E-2</v>
      </c>
      <c r="E56" s="115">
        <v>0</v>
      </c>
      <c r="F56" s="116">
        <f t="shared" si="9"/>
        <v>-1</v>
      </c>
      <c r="G56" s="115">
        <v>120142</v>
      </c>
      <c r="H56" s="116" t="str">
        <f t="shared" si="9"/>
        <v>-</v>
      </c>
      <c r="I56" s="115">
        <v>836000</v>
      </c>
      <c r="J56" s="116">
        <f t="shared" si="9"/>
        <v>5.9584325215162055</v>
      </c>
      <c r="K56" s="115">
        <v>807216</v>
      </c>
      <c r="L56" s="116">
        <f t="shared" si="10"/>
        <v>-3.4430622009569367E-2</v>
      </c>
      <c r="M56" s="115">
        <v>799218</v>
      </c>
      <c r="N56" s="116">
        <f t="shared" si="11"/>
        <v>-9.9081286793125667E-3</v>
      </c>
      <c r="O56" s="116">
        <f t="shared" si="13"/>
        <v>0.20851932498639081</v>
      </c>
    </row>
    <row r="57" spans="1:16" x14ac:dyDescent="0.25">
      <c r="A57" s="1">
        <v>5</v>
      </c>
      <c r="B57" s="114" t="s">
        <v>79</v>
      </c>
      <c r="C57" s="115">
        <v>639188</v>
      </c>
      <c r="D57" s="116">
        <v>3.4644738865462932E-2</v>
      </c>
      <c r="E57" s="115">
        <v>0</v>
      </c>
      <c r="F57" s="116">
        <f t="shared" si="9"/>
        <v>-1</v>
      </c>
      <c r="G57" s="115">
        <v>153471</v>
      </c>
      <c r="H57" s="116" t="str">
        <f t="shared" si="9"/>
        <v>-</v>
      </c>
      <c r="I57" s="115">
        <v>758829</v>
      </c>
      <c r="J57" s="116">
        <f t="shared" si="9"/>
        <v>3.944445530425944</v>
      </c>
      <c r="K57" s="115">
        <v>768623</v>
      </c>
      <c r="L57" s="116">
        <f t="shared" si="10"/>
        <v>1.2906728656917332E-2</v>
      </c>
      <c r="M57" s="115">
        <v>810790</v>
      </c>
      <c r="N57" s="116">
        <f t="shared" si="11"/>
        <v>5.4860445237782329E-2</v>
      </c>
      <c r="O57" s="116">
        <f t="shared" si="13"/>
        <v>0.26846874471986326</v>
      </c>
    </row>
    <row r="58" spans="1:16" x14ac:dyDescent="0.25">
      <c r="A58" s="1">
        <v>6</v>
      </c>
      <c r="B58" s="114" t="s">
        <v>81</v>
      </c>
      <c r="C58" s="115">
        <v>662766</v>
      </c>
      <c r="D58" s="116">
        <v>7.5239824201924543E-2</v>
      </c>
      <c r="E58" s="115">
        <v>0</v>
      </c>
      <c r="F58" s="116">
        <f t="shared" si="9"/>
        <v>-1</v>
      </c>
      <c r="G58" s="115">
        <v>216578</v>
      </c>
      <c r="H58" s="116" t="str">
        <f t="shared" si="9"/>
        <v>-</v>
      </c>
      <c r="I58" s="115">
        <v>771983</v>
      </c>
      <c r="J58" s="116">
        <f t="shared" si="9"/>
        <v>2.5644571470786506</v>
      </c>
      <c r="K58" s="115">
        <v>782837</v>
      </c>
      <c r="L58" s="116">
        <f t="shared" si="10"/>
        <v>1.4059895101316888E-2</v>
      </c>
      <c r="M58" s="115">
        <v>777387</v>
      </c>
      <c r="N58" s="116">
        <f t="shared" si="11"/>
        <v>-6.9618579602139796E-3</v>
      </c>
      <c r="O58" s="116">
        <f t="shared" si="13"/>
        <v>0.17294339178533602</v>
      </c>
    </row>
    <row r="59" spans="1:16" x14ac:dyDescent="0.25">
      <c r="A59" s="1">
        <v>7</v>
      </c>
      <c r="B59" s="114" t="s">
        <v>83</v>
      </c>
      <c r="C59" s="115">
        <v>734666</v>
      </c>
      <c r="D59" s="116">
        <v>4.8018202437928315E-2</v>
      </c>
      <c r="E59" s="115">
        <v>0</v>
      </c>
      <c r="F59" s="116">
        <f t="shared" si="9"/>
        <v>-1</v>
      </c>
      <c r="G59" s="115">
        <v>428769</v>
      </c>
      <c r="H59" s="116" t="str">
        <f t="shared" si="9"/>
        <v>-</v>
      </c>
      <c r="I59" s="115">
        <v>856910</v>
      </c>
      <c r="J59" s="116">
        <f t="shared" si="9"/>
        <v>0.99853534187406279</v>
      </c>
      <c r="K59" s="115">
        <v>861980</v>
      </c>
      <c r="L59" s="116">
        <f t="shared" si="10"/>
        <v>5.9166073449954393E-3</v>
      </c>
      <c r="M59" s="115">
        <v>876426</v>
      </c>
      <c r="N59" s="116">
        <f t="shared" si="11"/>
        <v>1.6759089538040284E-2</v>
      </c>
      <c r="O59" s="116">
        <f t="shared" si="13"/>
        <v>0.19295843281164493</v>
      </c>
    </row>
    <row r="60" spans="1:16" x14ac:dyDescent="0.25">
      <c r="A60" s="1">
        <v>8</v>
      </c>
      <c r="B60" s="114" t="s">
        <v>85</v>
      </c>
      <c r="C60" s="115">
        <v>803612</v>
      </c>
      <c r="D60" s="116">
        <v>7.0234060263026477E-2</v>
      </c>
      <c r="E60" s="115">
        <v>208352</v>
      </c>
      <c r="F60" s="116">
        <f t="shared" si="9"/>
        <v>-0.74073060133497259</v>
      </c>
      <c r="G60" s="115">
        <v>609870</v>
      </c>
      <c r="H60" s="116">
        <f t="shared" si="9"/>
        <v>1.9271137306097375</v>
      </c>
      <c r="I60" s="115">
        <v>899262</v>
      </c>
      <c r="J60" s="116">
        <f t="shared" si="9"/>
        <v>0.47451424073982973</v>
      </c>
      <c r="K60" s="115">
        <v>898641</v>
      </c>
      <c r="L60" s="116">
        <f t="shared" si="10"/>
        <v>-6.9056626433672275E-4</v>
      </c>
      <c r="M60" s="115">
        <v>938432</v>
      </c>
      <c r="N60" s="116">
        <f t="shared" si="11"/>
        <v>4.4279083638516292E-2</v>
      </c>
      <c r="O60" s="116">
        <f t="shared" si="13"/>
        <v>0.16776752960383856</v>
      </c>
    </row>
    <row r="61" spans="1:16" x14ac:dyDescent="0.25">
      <c r="A61" s="1">
        <v>9</v>
      </c>
      <c r="B61" s="114" t="s">
        <v>87</v>
      </c>
      <c r="C61" s="115">
        <v>693000</v>
      </c>
      <c r="D61" s="116">
        <v>3.188571530675155E-2</v>
      </c>
      <c r="E61" s="115">
        <v>128245</v>
      </c>
      <c r="F61" s="116">
        <f t="shared" si="9"/>
        <v>-0.81494227994227997</v>
      </c>
      <c r="G61" s="115">
        <v>592582</v>
      </c>
      <c r="H61" s="116">
        <f t="shared" si="9"/>
        <v>3.6207025615033723</v>
      </c>
      <c r="I61" s="115">
        <v>740905</v>
      </c>
      <c r="J61" s="116">
        <f t="shared" si="9"/>
        <v>0.25029953660421689</v>
      </c>
      <c r="K61" s="115">
        <v>804647</v>
      </c>
      <c r="L61" s="116">
        <f t="shared" si="10"/>
        <v>8.6032622266012604E-2</v>
      </c>
      <c r="M61" s="115">
        <v>798194</v>
      </c>
      <c r="N61" s="116">
        <f t="shared" si="11"/>
        <v>-8.019665766478945E-3</v>
      </c>
      <c r="O61" s="116">
        <f t="shared" si="13"/>
        <v>0.15179509379509382</v>
      </c>
    </row>
    <row r="62" spans="1:16" x14ac:dyDescent="0.25">
      <c r="A62" s="1">
        <v>10</v>
      </c>
      <c r="B62" s="114" t="s">
        <v>89</v>
      </c>
      <c r="C62" s="115">
        <v>761958</v>
      </c>
      <c r="D62" s="116">
        <v>1.1261186532231404E-2</v>
      </c>
      <c r="E62" s="115">
        <v>96621</v>
      </c>
      <c r="F62" s="116">
        <f t="shared" si="9"/>
        <v>-0.87319379808335895</v>
      </c>
      <c r="G62" s="115">
        <v>723435</v>
      </c>
      <c r="H62" s="116">
        <f t="shared" si="9"/>
        <v>6.4873474710466672</v>
      </c>
      <c r="I62" s="115">
        <v>827535</v>
      </c>
      <c r="J62" s="116">
        <f t="shared" si="9"/>
        <v>0.14389682556138417</v>
      </c>
      <c r="K62" s="115">
        <v>885886</v>
      </c>
      <c r="L62" s="116">
        <f t="shared" si="10"/>
        <v>7.0511821252273288E-2</v>
      </c>
      <c r="M62" s="115">
        <v>889814</v>
      </c>
      <c r="N62" s="116">
        <f>IFERROR(M62/K62-1,"-")</f>
        <v>4.4339790898604292E-3</v>
      </c>
      <c r="O62" s="116">
        <f t="shared" si="13"/>
        <v>0.16779927502565761</v>
      </c>
    </row>
    <row r="63" spans="1:16" x14ac:dyDescent="0.25">
      <c r="A63" s="1">
        <v>11</v>
      </c>
      <c r="B63" s="114" t="s">
        <v>91</v>
      </c>
      <c r="C63" s="115">
        <v>669122</v>
      </c>
      <c r="D63" s="116">
        <v>3.4703408177150896E-2</v>
      </c>
      <c r="E63" s="115">
        <v>110317</v>
      </c>
      <c r="F63" s="116">
        <f t="shared" si="9"/>
        <v>-0.83513170991239272</v>
      </c>
      <c r="G63" s="115">
        <v>693650</v>
      </c>
      <c r="H63" s="116">
        <f t="shared" si="9"/>
        <v>5.2877888267447446</v>
      </c>
      <c r="I63" s="115">
        <v>766204</v>
      </c>
      <c r="J63" s="116">
        <f t="shared" si="9"/>
        <v>0.10459741944784828</v>
      </c>
      <c r="K63" s="115">
        <v>815267</v>
      </c>
      <c r="L63" s="116">
        <f t="shared" si="10"/>
        <v>6.4033860434035805E-2</v>
      </c>
      <c r="M63" s="115" t="s">
        <v>238</v>
      </c>
      <c r="N63" s="116" t="str">
        <f>IFERROR(M63/K63-1,"-")</f>
        <v>-</v>
      </c>
      <c r="O63" s="116" t="str">
        <f t="shared" si="13"/>
        <v>-</v>
      </c>
    </row>
    <row r="64" spans="1:16" x14ac:dyDescent="0.25">
      <c r="A64" s="1">
        <v>12</v>
      </c>
      <c r="B64" s="114" t="s">
        <v>93</v>
      </c>
      <c r="C64" s="115">
        <v>702533</v>
      </c>
      <c r="D64" s="116">
        <v>9.0598473699570858E-2</v>
      </c>
      <c r="E64" s="115">
        <v>149128</v>
      </c>
      <c r="F64" s="116">
        <f t="shared" si="9"/>
        <v>-0.78772812095659561</v>
      </c>
      <c r="G64" s="115">
        <v>621131</v>
      </c>
      <c r="H64" s="116">
        <f t="shared" si="9"/>
        <v>3.1650863687570405</v>
      </c>
      <c r="I64" s="115">
        <v>780462</v>
      </c>
      <c r="J64" s="116">
        <f t="shared" si="9"/>
        <v>0.25651754621810863</v>
      </c>
      <c r="K64" s="115">
        <v>814267</v>
      </c>
      <c r="L64" s="116">
        <f t="shared" si="10"/>
        <v>4.3314088322045086E-2</v>
      </c>
      <c r="M64" s="115" t="s">
        <v>238</v>
      </c>
      <c r="N64" s="116" t="str">
        <f>IFERROR(M64/K64-1,"-")</f>
        <v>-</v>
      </c>
      <c r="O64" s="116" t="str">
        <f t="shared" si="13"/>
        <v>-</v>
      </c>
    </row>
    <row r="65" spans="1:16" ht="15.75" x14ac:dyDescent="0.25">
      <c r="B65" s="117" t="s">
        <v>30</v>
      </c>
      <c r="C65" s="118">
        <v>8408776</v>
      </c>
      <c r="D65" s="119">
        <v>5.2213266749362663E-2</v>
      </c>
      <c r="E65" s="118">
        <v>2681566</v>
      </c>
      <c r="F65" s="119">
        <f t="shared" si="9"/>
        <v>-0.68109912786355586</v>
      </c>
      <c r="G65" s="118">
        <v>4394842</v>
      </c>
      <c r="H65" s="119">
        <f t="shared" si="9"/>
        <v>0.63890875704718808</v>
      </c>
      <c r="I65" s="118">
        <v>9288833</v>
      </c>
      <c r="J65" s="119">
        <f t="shared" si="9"/>
        <v>1.113576096706093</v>
      </c>
      <c r="K65" s="118">
        <v>9743232</v>
      </c>
      <c r="L65" s="119">
        <f t="shared" si="10"/>
        <v>4.8918846963875939E-2</v>
      </c>
      <c r="M65" s="118">
        <v>8359864</v>
      </c>
      <c r="N65" s="119">
        <v>3.0339556636197251E-2</v>
      </c>
      <c r="O65" s="119">
        <v>0.18796649936813647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287</v>
      </c>
      <c r="F73" s="296"/>
      <c r="G73" s="297" t="s">
        <v>288</v>
      </c>
      <c r="H73" s="296"/>
      <c r="I73" s="297" t="s">
        <v>289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1:16" x14ac:dyDescent="0.25">
      <c r="A75" s="1">
        <v>1</v>
      </c>
      <c r="B75" s="114" t="s">
        <v>71</v>
      </c>
      <c r="C75" s="115">
        <v>149007</v>
      </c>
      <c r="D75" s="116">
        <v>-9.3344236791191859E-3</v>
      </c>
      <c r="E75" s="115">
        <v>125486</v>
      </c>
      <c r="F75" s="116">
        <f t="shared" ref="F75:J87" si="14">IFERROR(E75/C75-1,"-")</f>
        <v>-0.15785164455361156</v>
      </c>
      <c r="G75" s="115">
        <v>9836</v>
      </c>
      <c r="H75" s="116">
        <f t="shared" si="14"/>
        <v>-0.92161675406021393</v>
      </c>
      <c r="I75" s="115">
        <v>69669</v>
      </c>
      <c r="J75" s="116">
        <f t="shared" si="14"/>
        <v>6.0830622204148028</v>
      </c>
      <c r="K75" s="115">
        <v>118976</v>
      </c>
      <c r="L75" s="116">
        <f t="shared" ref="L75:L87" si="15">IFERROR(K75/I75-1,"-")</f>
        <v>0.70773227690938589</v>
      </c>
      <c r="M75" s="115">
        <v>97501</v>
      </c>
      <c r="N75" s="116">
        <f t="shared" ref="N75:N83" si="16">IFERROR(M75/K75-1,"-")</f>
        <v>-0.18049858795051099</v>
      </c>
      <c r="O75" s="116">
        <f t="shared" ref="O75" si="17">IFERROR(M75/C75-1,"-")</f>
        <v>-0.34566161321280209</v>
      </c>
    </row>
    <row r="76" spans="1:16" x14ac:dyDescent="0.25">
      <c r="A76" s="1">
        <v>2</v>
      </c>
      <c r="B76" s="114" t="s">
        <v>73</v>
      </c>
      <c r="C76" s="115">
        <v>130794</v>
      </c>
      <c r="D76" s="116">
        <v>-0.10804839127647681</v>
      </c>
      <c r="E76" s="115">
        <v>123526</v>
      </c>
      <c r="F76" s="116">
        <f t="shared" si="14"/>
        <v>-5.556829823998044E-2</v>
      </c>
      <c r="G76" s="115">
        <v>9365</v>
      </c>
      <c r="H76" s="116">
        <f t="shared" si="14"/>
        <v>-0.92418600132765572</v>
      </c>
      <c r="I76" s="115">
        <v>92659</v>
      </c>
      <c r="J76" s="116">
        <f t="shared" si="14"/>
        <v>8.8941804591564342</v>
      </c>
      <c r="K76" s="115">
        <v>107335</v>
      </c>
      <c r="L76" s="116">
        <f t="shared" si="15"/>
        <v>0.15838720469679135</v>
      </c>
      <c r="M76" s="115">
        <v>95743</v>
      </c>
      <c r="N76" s="116">
        <f t="shared" si="16"/>
        <v>-0.10799832300740675</v>
      </c>
      <c r="O76" s="116">
        <f>IFERROR(M76/C76-1,"-")</f>
        <v>-0.26798629906570637</v>
      </c>
    </row>
    <row r="77" spans="1:16" x14ac:dyDescent="0.25">
      <c r="A77" s="1">
        <v>3</v>
      </c>
      <c r="B77" s="114" t="s">
        <v>75</v>
      </c>
      <c r="C77" s="115">
        <v>144176</v>
      </c>
      <c r="D77" s="116">
        <v>-4.8154750115534384E-2</v>
      </c>
      <c r="E77" s="115">
        <v>59091</v>
      </c>
      <c r="F77" s="116">
        <f t="shared" si="14"/>
        <v>-0.59014676506492059</v>
      </c>
      <c r="G77" s="115">
        <v>6472</v>
      </c>
      <c r="H77" s="116">
        <f t="shared" si="14"/>
        <v>-0.89047401465536202</v>
      </c>
      <c r="I77" s="115">
        <v>106332</v>
      </c>
      <c r="J77" s="116">
        <f t="shared" si="14"/>
        <v>15.429542645241039</v>
      </c>
      <c r="K77" s="115">
        <v>98932</v>
      </c>
      <c r="L77" s="116">
        <f t="shared" si="15"/>
        <v>-6.9593349132904492E-2</v>
      </c>
      <c r="M77" s="115">
        <v>97779</v>
      </c>
      <c r="N77" s="116">
        <f t="shared" si="16"/>
        <v>-1.1654469736788853E-2</v>
      </c>
      <c r="O77" s="116">
        <f t="shared" ref="O77:O86" si="18">IFERROR(M77/C77-1,"-")</f>
        <v>-0.32180806791699035</v>
      </c>
    </row>
    <row r="78" spans="1:16" x14ac:dyDescent="0.25">
      <c r="A78" s="1">
        <v>4</v>
      </c>
      <c r="B78" s="114" t="s">
        <v>77</v>
      </c>
      <c r="C78" s="115">
        <v>137831</v>
      </c>
      <c r="D78" s="116">
        <v>-7.7747622578485664E-3</v>
      </c>
      <c r="E78" s="115">
        <v>0</v>
      </c>
      <c r="F78" s="116">
        <f t="shared" si="14"/>
        <v>-1</v>
      </c>
      <c r="G78" s="115">
        <v>3366</v>
      </c>
      <c r="H78" s="116" t="str">
        <f t="shared" si="14"/>
        <v>-</v>
      </c>
      <c r="I78" s="115">
        <v>101482</v>
      </c>
      <c r="J78" s="116">
        <f t="shared" si="14"/>
        <v>29.149138443256092</v>
      </c>
      <c r="K78" s="115">
        <v>95383</v>
      </c>
      <c r="L78" s="116">
        <f t="shared" si="15"/>
        <v>-6.0099327959638127E-2</v>
      </c>
      <c r="M78" s="115">
        <v>92204</v>
      </c>
      <c r="N78" s="116">
        <f t="shared" si="16"/>
        <v>-3.3328790245641282E-2</v>
      </c>
      <c r="O78" s="116">
        <f t="shared" si="18"/>
        <v>-0.33103583373841883</v>
      </c>
    </row>
    <row r="79" spans="1:16" x14ac:dyDescent="0.25">
      <c r="A79" s="1">
        <v>5</v>
      </c>
      <c r="B79" s="114" t="s">
        <v>79</v>
      </c>
      <c r="C79" s="115">
        <v>133516</v>
      </c>
      <c r="D79" s="116">
        <v>8.4534843106515378E-2</v>
      </c>
      <c r="E79" s="115">
        <v>0</v>
      </c>
      <c r="F79" s="116">
        <f t="shared" si="14"/>
        <v>-1</v>
      </c>
      <c r="G79" s="115">
        <v>1598</v>
      </c>
      <c r="H79" s="116" t="str">
        <f t="shared" si="14"/>
        <v>-</v>
      </c>
      <c r="I79" s="115">
        <v>79967</v>
      </c>
      <c r="J79" s="116">
        <f t="shared" si="14"/>
        <v>49.041927409261575</v>
      </c>
      <c r="K79" s="115">
        <v>91066</v>
      </c>
      <c r="L79" s="116">
        <f t="shared" si="15"/>
        <v>0.13879475283554465</v>
      </c>
      <c r="M79" s="115">
        <v>84329</v>
      </c>
      <c r="N79" s="116">
        <f t="shared" si="16"/>
        <v>-7.397931170799199E-2</v>
      </c>
      <c r="O79" s="116">
        <f t="shared" si="18"/>
        <v>-0.36839779502082148</v>
      </c>
    </row>
    <row r="80" spans="1:16" x14ac:dyDescent="0.25">
      <c r="A80" s="1">
        <v>6</v>
      </c>
      <c r="B80" s="114" t="s">
        <v>81</v>
      </c>
      <c r="C80" s="115">
        <v>142636</v>
      </c>
      <c r="D80" s="116">
        <v>6.2410153660516832E-2</v>
      </c>
      <c r="E80" s="115">
        <v>0</v>
      </c>
      <c r="F80" s="116">
        <f t="shared" si="14"/>
        <v>-1</v>
      </c>
      <c r="G80" s="115">
        <v>7977</v>
      </c>
      <c r="H80" s="116" t="str">
        <f t="shared" si="14"/>
        <v>-</v>
      </c>
      <c r="I80" s="115">
        <v>95313</v>
      </c>
      <c r="J80" s="116">
        <f t="shared" si="14"/>
        <v>10.948476871004138</v>
      </c>
      <c r="K80" s="115">
        <v>94829</v>
      </c>
      <c r="L80" s="116">
        <f t="shared" si="15"/>
        <v>-5.078006148164449E-3</v>
      </c>
      <c r="M80" s="115">
        <v>86197</v>
      </c>
      <c r="N80" s="116">
        <f t="shared" si="16"/>
        <v>-9.102700650644846E-2</v>
      </c>
      <c r="O80" s="116">
        <f t="shared" si="18"/>
        <v>-0.39568552118679712</v>
      </c>
    </row>
    <row r="81" spans="1:16" x14ac:dyDescent="0.25">
      <c r="A81" s="1">
        <v>7</v>
      </c>
      <c r="B81" s="114" t="s">
        <v>83</v>
      </c>
      <c r="C81" s="115">
        <v>153409</v>
      </c>
      <c r="D81" s="116">
        <v>-9.2077151159693948E-2</v>
      </c>
      <c r="E81" s="115">
        <v>0</v>
      </c>
      <c r="F81" s="116">
        <f t="shared" si="14"/>
        <v>-1</v>
      </c>
      <c r="G81" s="115">
        <v>42553</v>
      </c>
      <c r="H81" s="116" t="str">
        <f t="shared" si="14"/>
        <v>-</v>
      </c>
      <c r="I81" s="115">
        <v>118505</v>
      </c>
      <c r="J81" s="116">
        <f t="shared" si="14"/>
        <v>1.7848800319601437</v>
      </c>
      <c r="K81" s="115">
        <v>111071</v>
      </c>
      <c r="L81" s="116">
        <f t="shared" si="15"/>
        <v>-6.2731530315176531E-2</v>
      </c>
      <c r="M81" s="115">
        <v>96980</v>
      </c>
      <c r="N81" s="116">
        <f t="shared" si="16"/>
        <v>-0.12686479819214735</v>
      </c>
      <c r="O81" s="116">
        <f t="shared" si="18"/>
        <v>-0.36783369945700706</v>
      </c>
    </row>
    <row r="82" spans="1:16" x14ac:dyDescent="0.25">
      <c r="A82" s="1">
        <v>8</v>
      </c>
      <c r="B82" s="114" t="s">
        <v>85</v>
      </c>
      <c r="C82" s="115">
        <v>159994</v>
      </c>
      <c r="D82" s="116">
        <v>-0.10600896259624737</v>
      </c>
      <c r="E82" s="115">
        <v>22288</v>
      </c>
      <c r="F82" s="116">
        <f t="shared" si="14"/>
        <v>-0.86069477605410205</v>
      </c>
      <c r="G82" s="115">
        <v>67891</v>
      </c>
      <c r="H82" s="116">
        <f t="shared" si="14"/>
        <v>2.0460786073223258</v>
      </c>
      <c r="I82" s="115">
        <v>128327</v>
      </c>
      <c r="J82" s="116">
        <f t="shared" si="14"/>
        <v>0.8901916307021549</v>
      </c>
      <c r="K82" s="115">
        <v>114756</v>
      </c>
      <c r="L82" s="116">
        <f t="shared" si="15"/>
        <v>-0.1057532709406438</v>
      </c>
      <c r="M82" s="115">
        <v>101864</v>
      </c>
      <c r="N82" s="116">
        <f t="shared" si="16"/>
        <v>-0.11234270974938132</v>
      </c>
      <c r="O82" s="116">
        <f t="shared" si="18"/>
        <v>-0.3633261247296774</v>
      </c>
    </row>
    <row r="83" spans="1:16" x14ac:dyDescent="0.25">
      <c r="A83" s="1">
        <v>9</v>
      </c>
      <c r="B83" s="114" t="s">
        <v>87</v>
      </c>
      <c r="C83" s="115">
        <v>124454</v>
      </c>
      <c r="D83" s="116">
        <v>-0.14423433954479814</v>
      </c>
      <c r="E83" s="115">
        <v>5703</v>
      </c>
      <c r="F83" s="116">
        <f t="shared" si="14"/>
        <v>-0.95417584006942324</v>
      </c>
      <c r="G83" s="115">
        <v>66700</v>
      </c>
      <c r="H83" s="116">
        <f t="shared" si="14"/>
        <v>10.6955988076451</v>
      </c>
      <c r="I83" s="115">
        <v>101426</v>
      </c>
      <c r="J83" s="116">
        <f t="shared" si="14"/>
        <v>0.52062968515742125</v>
      </c>
      <c r="K83" s="115">
        <v>97298</v>
      </c>
      <c r="L83" s="116">
        <f t="shared" si="15"/>
        <v>-4.0699623370733296E-2</v>
      </c>
      <c r="M83" s="115">
        <v>88258</v>
      </c>
      <c r="N83" s="116">
        <f t="shared" si="16"/>
        <v>-9.2910440091266033E-2</v>
      </c>
      <c r="O83" s="116">
        <f t="shared" si="18"/>
        <v>-0.29083838205280665</v>
      </c>
    </row>
    <row r="84" spans="1:16" x14ac:dyDescent="0.25">
      <c r="A84" s="1">
        <v>10</v>
      </c>
      <c r="B84" s="114" t="s">
        <v>89</v>
      </c>
      <c r="C84" s="115">
        <v>142948</v>
      </c>
      <c r="D84" s="116">
        <v>-0.11555214572093253</v>
      </c>
      <c r="E84" s="115">
        <v>5171</v>
      </c>
      <c r="F84" s="116">
        <f t="shared" si="14"/>
        <v>-0.96382600665976437</v>
      </c>
      <c r="G84" s="115">
        <v>103850</v>
      </c>
      <c r="H84" s="116">
        <f t="shared" si="14"/>
        <v>19.083156062657125</v>
      </c>
      <c r="I84" s="115">
        <v>113626</v>
      </c>
      <c r="J84" s="116">
        <f t="shared" si="14"/>
        <v>9.4135772749157409E-2</v>
      </c>
      <c r="K84" s="115">
        <v>105976</v>
      </c>
      <c r="L84" s="116">
        <f t="shared" si="15"/>
        <v>-6.7326140143981084E-2</v>
      </c>
      <c r="M84" s="115">
        <v>92477</v>
      </c>
      <c r="N84" s="116">
        <f>IFERROR(M84/K84-1,"-")</f>
        <v>-0.12737789688231294</v>
      </c>
      <c r="O84" s="116">
        <f t="shared" si="18"/>
        <v>-0.35307244592439213</v>
      </c>
    </row>
    <row r="85" spans="1:16" x14ac:dyDescent="0.25">
      <c r="A85" s="1">
        <v>11</v>
      </c>
      <c r="B85" s="114" t="s">
        <v>91</v>
      </c>
      <c r="C85" s="115">
        <v>124207</v>
      </c>
      <c r="D85" s="116">
        <v>-0.15123207915920678</v>
      </c>
      <c r="E85" s="115">
        <v>6639</v>
      </c>
      <c r="F85" s="116">
        <f t="shared" si="14"/>
        <v>-0.94654890626132182</v>
      </c>
      <c r="G85" s="115">
        <v>101099</v>
      </c>
      <c r="H85" s="116">
        <f t="shared" si="14"/>
        <v>14.228046392528995</v>
      </c>
      <c r="I85" s="115">
        <v>104858</v>
      </c>
      <c r="J85" s="116">
        <f t="shared" si="14"/>
        <v>3.7181376670392341E-2</v>
      </c>
      <c r="K85" s="115">
        <v>99997</v>
      </c>
      <c r="L85" s="116">
        <f t="shared" si="15"/>
        <v>-4.6357931679032571E-2</v>
      </c>
      <c r="M85" s="115" t="s">
        <v>238</v>
      </c>
      <c r="N85" s="116" t="str">
        <f>IFERROR(M85/K85-1,"-")</f>
        <v>-</v>
      </c>
      <c r="O85" s="116" t="str">
        <f t="shared" si="18"/>
        <v>-</v>
      </c>
    </row>
    <row r="86" spans="1:16" x14ac:dyDescent="0.25">
      <c r="A86" s="1">
        <v>12</v>
      </c>
      <c r="B86" s="114" t="s">
        <v>93</v>
      </c>
      <c r="C86" s="115">
        <v>120481</v>
      </c>
      <c r="D86" s="116">
        <v>-0.20915165677676839</v>
      </c>
      <c r="E86" s="115">
        <v>6962</v>
      </c>
      <c r="F86" s="116">
        <f t="shared" si="14"/>
        <v>-0.94221495505515396</v>
      </c>
      <c r="G86" s="115">
        <v>82734</v>
      </c>
      <c r="H86" s="116">
        <f t="shared" si="14"/>
        <v>10.883654122378626</v>
      </c>
      <c r="I86" s="115">
        <v>115358</v>
      </c>
      <c r="J86" s="116">
        <f t="shared" si="14"/>
        <v>0.39432397805013664</v>
      </c>
      <c r="K86" s="115">
        <v>101934</v>
      </c>
      <c r="L86" s="116">
        <f t="shared" si="15"/>
        <v>-0.11636817559250334</v>
      </c>
      <c r="M86" s="115" t="s">
        <v>238</v>
      </c>
      <c r="N86" s="116" t="str">
        <f>IFERROR(M86/K86-1,"-")</f>
        <v>-</v>
      </c>
      <c r="O86" s="116" t="str">
        <f t="shared" si="18"/>
        <v>-</v>
      </c>
    </row>
    <row r="87" spans="1:16" ht="15.75" x14ac:dyDescent="0.25">
      <c r="B87" s="117" t="s">
        <v>30</v>
      </c>
      <c r="C87" s="118">
        <v>1663453</v>
      </c>
      <c r="D87" s="119">
        <v>-7.5070685278834981E-2</v>
      </c>
      <c r="E87" s="118">
        <v>366117</v>
      </c>
      <c r="F87" s="119">
        <f t="shared" si="14"/>
        <v>-0.77990541361853927</v>
      </c>
      <c r="G87" s="118">
        <v>503441</v>
      </c>
      <c r="H87" s="119">
        <f t="shared" si="14"/>
        <v>0.3750822824397666</v>
      </c>
      <c r="I87" s="118">
        <v>1227522</v>
      </c>
      <c r="J87" s="119">
        <f t="shared" si="14"/>
        <v>1.4382638680600111</v>
      </c>
      <c r="K87" s="118">
        <v>1237553</v>
      </c>
      <c r="L87" s="119">
        <f t="shared" si="15"/>
        <v>8.1717476346656603E-3</v>
      </c>
      <c r="M87" s="118">
        <v>933332</v>
      </c>
      <c r="N87" s="119">
        <v>-9.8771559507233375E-2</v>
      </c>
      <c r="O87" s="119">
        <v>-0.34215180103822695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v>2019</v>
      </c>
      <c r="D95" s="296"/>
      <c r="E95" s="297" t="s">
        <v>287</v>
      </c>
      <c r="F95" s="296"/>
      <c r="G95" s="297" t="s">
        <v>288</v>
      </c>
      <c r="H95" s="296"/>
      <c r="I95" s="297" t="s">
        <v>289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15">
        <v>253053</v>
      </c>
      <c r="D97" s="116">
        <v>-5.7286325541922034E-3</v>
      </c>
      <c r="E97" s="115">
        <v>248197</v>
      </c>
      <c r="F97" s="116">
        <f t="shared" ref="F97:J109" si="19">IFERROR(E97/C97-1,"-")</f>
        <v>-1.9189655921881932E-2</v>
      </c>
      <c r="G97" s="115">
        <v>22351</v>
      </c>
      <c r="H97" s="116">
        <f t="shared" si="19"/>
        <v>-0.90994653440613704</v>
      </c>
      <c r="I97" s="115">
        <v>138246</v>
      </c>
      <c r="J97" s="116">
        <f t="shared" si="19"/>
        <v>5.1852266117847075</v>
      </c>
      <c r="K97" s="115">
        <v>216785</v>
      </c>
      <c r="L97" s="116">
        <f t="shared" ref="L97:L109" si="20">IFERROR(K97/I97-1,"-")</f>
        <v>0.56811046974234336</v>
      </c>
      <c r="M97" s="115">
        <v>236190</v>
      </c>
      <c r="N97" s="116">
        <f t="shared" ref="N97:N105" si="21">IFERROR(M97/K97-1,"-")</f>
        <v>8.9512650783033942E-2</v>
      </c>
      <c r="O97" s="116">
        <f t="shared" ref="O97" si="22">IFERROR(M97/C97-1,"-")</f>
        <v>-6.6638214129056017E-2</v>
      </c>
    </row>
    <row r="98" spans="2:15" x14ac:dyDescent="0.25">
      <c r="B98" s="114" t="s">
        <v>73</v>
      </c>
      <c r="C98" s="115">
        <v>236102</v>
      </c>
      <c r="D98" s="116">
        <v>-1.1107667306097468E-2</v>
      </c>
      <c r="E98" s="115">
        <v>244281</v>
      </c>
      <c r="F98" s="116">
        <f t="shared" si="19"/>
        <v>3.4641807354448551E-2</v>
      </c>
      <c r="G98" s="115">
        <v>19860</v>
      </c>
      <c r="H98" s="116">
        <f t="shared" si="19"/>
        <v>-0.91870018544217524</v>
      </c>
      <c r="I98" s="115">
        <v>146840</v>
      </c>
      <c r="J98" s="116">
        <f t="shared" si="19"/>
        <v>6.3937562940584085</v>
      </c>
      <c r="K98" s="115">
        <v>219814</v>
      </c>
      <c r="L98" s="116">
        <f t="shared" si="20"/>
        <v>0.4969626804685372</v>
      </c>
      <c r="M98" s="115">
        <v>240126</v>
      </c>
      <c r="N98" s="116">
        <f t="shared" si="21"/>
        <v>9.2405397290436397E-2</v>
      </c>
      <c r="O98" s="116">
        <f>IFERROR(M98/C98-1,"-")</f>
        <v>1.7043481207274835E-2</v>
      </c>
    </row>
    <row r="99" spans="2:15" x14ac:dyDescent="0.25">
      <c r="B99" s="114" t="s">
        <v>75</v>
      </c>
      <c r="C99" s="115">
        <v>249172</v>
      </c>
      <c r="D99" s="116">
        <v>-5.5587140593849282E-2</v>
      </c>
      <c r="E99" s="115">
        <v>112373</v>
      </c>
      <c r="F99" s="116">
        <f t="shared" si="19"/>
        <v>-0.54901433547910683</v>
      </c>
      <c r="G99" s="115">
        <v>21919</v>
      </c>
      <c r="H99" s="116">
        <f t="shared" si="19"/>
        <v>-0.80494424817349364</v>
      </c>
      <c r="I99" s="115">
        <v>151401</v>
      </c>
      <c r="J99" s="116">
        <f t="shared" si="19"/>
        <v>5.907295040832155</v>
      </c>
      <c r="K99" s="115">
        <v>215392</v>
      </c>
      <c r="L99" s="116">
        <f t="shared" si="20"/>
        <v>0.42265903131419202</v>
      </c>
      <c r="M99" s="115">
        <v>241360</v>
      </c>
      <c r="N99" s="116">
        <f t="shared" si="21"/>
        <v>0.12056158074580292</v>
      </c>
      <c r="O99" s="116">
        <f t="shared" ref="O99:O108" si="23">IFERROR(M99/C99-1,"-")</f>
        <v>-3.1351837285088169E-2</v>
      </c>
    </row>
    <row r="100" spans="2:15" x14ac:dyDescent="0.25">
      <c r="B100" s="114" t="s">
        <v>77</v>
      </c>
      <c r="C100" s="115">
        <v>246300</v>
      </c>
      <c r="D100" s="116">
        <v>7.8012570248078505E-2</v>
      </c>
      <c r="E100" s="115">
        <v>0</v>
      </c>
      <c r="F100" s="116">
        <f t="shared" si="19"/>
        <v>-1</v>
      </c>
      <c r="G100" s="115">
        <v>31391</v>
      </c>
      <c r="H100" s="116" t="str">
        <f t="shared" si="19"/>
        <v>-</v>
      </c>
      <c r="I100" s="115">
        <v>179593</v>
      </c>
      <c r="J100" s="116">
        <f t="shared" si="19"/>
        <v>4.7211621165302153</v>
      </c>
      <c r="K100" s="115">
        <v>205419</v>
      </c>
      <c r="L100" s="116">
        <f t="shared" si="20"/>
        <v>0.14380293218555296</v>
      </c>
      <c r="M100" s="115">
        <v>202460</v>
      </c>
      <c r="N100" s="116">
        <f t="shared" si="21"/>
        <v>-1.4404704530739609E-2</v>
      </c>
      <c r="O100" s="116">
        <f t="shared" si="23"/>
        <v>-0.17799431587494929</v>
      </c>
    </row>
    <row r="101" spans="2:15" x14ac:dyDescent="0.25">
      <c r="B101" s="114" t="s">
        <v>79</v>
      </c>
      <c r="C101" s="115">
        <v>211058</v>
      </c>
      <c r="D101" s="116">
        <v>3.0003416133912442E-2</v>
      </c>
      <c r="E101" s="115">
        <v>0</v>
      </c>
      <c r="F101" s="116">
        <f t="shared" si="19"/>
        <v>-1</v>
      </c>
      <c r="G101" s="115">
        <v>32237</v>
      </c>
      <c r="H101" s="116" t="str">
        <f t="shared" si="19"/>
        <v>-</v>
      </c>
      <c r="I101" s="115">
        <v>156911</v>
      </c>
      <c r="J101" s="116">
        <f t="shared" si="19"/>
        <v>3.8674194248844493</v>
      </c>
      <c r="K101" s="115">
        <v>178999</v>
      </c>
      <c r="L101" s="116">
        <f t="shared" si="20"/>
        <v>0.14076769633741426</v>
      </c>
      <c r="M101" s="115">
        <v>193554</v>
      </c>
      <c r="N101" s="116">
        <f t="shared" si="21"/>
        <v>8.1313303426276073E-2</v>
      </c>
      <c r="O101" s="116">
        <f t="shared" si="23"/>
        <v>-8.2934548797013119E-2</v>
      </c>
    </row>
    <row r="102" spans="2:15" x14ac:dyDescent="0.25">
      <c r="B102" s="114" t="s">
        <v>81</v>
      </c>
      <c r="C102" s="115">
        <v>254601</v>
      </c>
      <c r="D102" s="116">
        <v>0.10274168399168393</v>
      </c>
      <c r="E102" s="115">
        <v>0</v>
      </c>
      <c r="F102" s="116">
        <f t="shared" si="19"/>
        <v>-1</v>
      </c>
      <c r="G102" s="115">
        <v>50394</v>
      </c>
      <c r="H102" s="116" t="str">
        <f t="shared" si="19"/>
        <v>-</v>
      </c>
      <c r="I102" s="115">
        <v>162568</v>
      </c>
      <c r="J102" s="116">
        <f t="shared" si="19"/>
        <v>2.225939595983649</v>
      </c>
      <c r="K102" s="115">
        <v>191800</v>
      </c>
      <c r="L102" s="116">
        <f t="shared" si="20"/>
        <v>0.17981398553220806</v>
      </c>
      <c r="M102" s="115">
        <v>196008</v>
      </c>
      <c r="N102" s="116">
        <f t="shared" si="21"/>
        <v>2.1939520333680962E-2</v>
      </c>
      <c r="O102" s="116">
        <f t="shared" si="23"/>
        <v>-0.23013656662778226</v>
      </c>
    </row>
    <row r="103" spans="2:15" x14ac:dyDescent="0.25">
      <c r="B103" s="114" t="s">
        <v>83</v>
      </c>
      <c r="C103" s="115">
        <v>294990</v>
      </c>
      <c r="D103" s="116">
        <v>2.475474529638988E-2</v>
      </c>
      <c r="E103" s="115">
        <v>0</v>
      </c>
      <c r="F103" s="116">
        <f t="shared" si="19"/>
        <v>-1</v>
      </c>
      <c r="G103" s="115">
        <v>81893</v>
      </c>
      <c r="H103" s="116" t="str">
        <f t="shared" si="19"/>
        <v>-</v>
      </c>
      <c r="I103" s="115">
        <v>204541</v>
      </c>
      <c r="J103" s="116">
        <f t="shared" si="19"/>
        <v>1.4976615827970643</v>
      </c>
      <c r="K103" s="115">
        <v>232391</v>
      </c>
      <c r="L103" s="116">
        <f t="shared" si="20"/>
        <v>0.13615852078556379</v>
      </c>
      <c r="M103" s="115">
        <v>251557</v>
      </c>
      <c r="N103" s="116">
        <f t="shared" si="21"/>
        <v>8.2473073397850927E-2</v>
      </c>
      <c r="O103" s="116">
        <f t="shared" si="23"/>
        <v>-0.14723549950845793</v>
      </c>
    </row>
    <row r="104" spans="2:15" x14ac:dyDescent="0.25">
      <c r="B104" s="114" t="s">
        <v>85</v>
      </c>
      <c r="C104" s="115">
        <v>308244</v>
      </c>
      <c r="D104" s="116">
        <v>-8.670483051392508E-3</v>
      </c>
      <c r="E104" s="115">
        <v>54502</v>
      </c>
      <c r="F104" s="116">
        <f t="shared" si="19"/>
        <v>-0.82318552834767256</v>
      </c>
      <c r="G104" s="115">
        <v>118279</v>
      </c>
      <c r="H104" s="116">
        <f t="shared" si="19"/>
        <v>1.1701772412021576</v>
      </c>
      <c r="I104" s="115">
        <v>213964</v>
      </c>
      <c r="J104" s="116">
        <f t="shared" si="19"/>
        <v>0.80897707961683807</v>
      </c>
      <c r="K104" s="115">
        <v>258511</v>
      </c>
      <c r="L104" s="116">
        <f t="shared" si="20"/>
        <v>0.2081985754612925</v>
      </c>
      <c r="M104" s="115">
        <v>263998</v>
      </c>
      <c r="N104" s="116">
        <f t="shared" si="21"/>
        <v>2.12254024006715E-2</v>
      </c>
      <c r="O104" s="116">
        <f t="shared" si="23"/>
        <v>-0.14354212896276974</v>
      </c>
    </row>
    <row r="105" spans="2:15" x14ac:dyDescent="0.25">
      <c r="B105" s="114" t="s">
        <v>87</v>
      </c>
      <c r="C105" s="115">
        <v>243263</v>
      </c>
      <c r="D105" s="116">
        <v>2.2405561252794914E-2</v>
      </c>
      <c r="E105" s="115">
        <v>42677</v>
      </c>
      <c r="F105" s="116">
        <f t="shared" si="19"/>
        <v>-0.82456436038361769</v>
      </c>
      <c r="G105" s="115">
        <v>102730</v>
      </c>
      <c r="H105" s="116">
        <f t="shared" si="19"/>
        <v>1.4071513930220023</v>
      </c>
      <c r="I105" s="115">
        <v>171399</v>
      </c>
      <c r="J105" s="116">
        <f t="shared" si="19"/>
        <v>0.66844154579966908</v>
      </c>
      <c r="K105" s="115">
        <v>200873</v>
      </c>
      <c r="L105" s="116">
        <f t="shared" si="20"/>
        <v>0.17196132999609093</v>
      </c>
      <c r="M105" s="115">
        <v>214779</v>
      </c>
      <c r="N105" s="116">
        <f t="shared" si="21"/>
        <v>6.9227820563241504E-2</v>
      </c>
      <c r="O105" s="116">
        <f t="shared" si="23"/>
        <v>-0.11709137846692674</v>
      </c>
    </row>
    <row r="106" spans="2:15" x14ac:dyDescent="0.25">
      <c r="B106" s="114" t="s">
        <v>89</v>
      </c>
      <c r="C106" s="115">
        <v>254213</v>
      </c>
      <c r="D106" s="116">
        <v>-4.7869989587780992E-2</v>
      </c>
      <c r="E106" s="115">
        <v>36079</v>
      </c>
      <c r="F106" s="116">
        <f t="shared" si="19"/>
        <v>-0.85807570816598677</v>
      </c>
      <c r="G106" s="115">
        <v>126003</v>
      </c>
      <c r="H106" s="116">
        <f t="shared" si="19"/>
        <v>2.4924194129549044</v>
      </c>
      <c r="I106" s="115">
        <v>183971</v>
      </c>
      <c r="J106" s="116">
        <f t="shared" si="19"/>
        <v>0.46005253843162475</v>
      </c>
      <c r="K106" s="115">
        <v>215940</v>
      </c>
      <c r="L106" s="116">
        <f t="shared" si="20"/>
        <v>0.17377195318827421</v>
      </c>
      <c r="M106" s="115">
        <v>241503</v>
      </c>
      <c r="N106" s="116">
        <f>IFERROR(M106/K106-1,"-")</f>
        <v>0.11838010558488476</v>
      </c>
      <c r="O106" s="116">
        <f t="shared" si="23"/>
        <v>-4.9997443089063065E-2</v>
      </c>
    </row>
    <row r="107" spans="2:15" x14ac:dyDescent="0.25">
      <c r="B107" s="114" t="s">
        <v>91</v>
      </c>
      <c r="C107" s="115">
        <v>231168</v>
      </c>
      <c r="D107" s="116">
        <v>4.7122505831993289E-2</v>
      </c>
      <c r="E107" s="115">
        <v>39973</v>
      </c>
      <c r="F107" s="116">
        <f t="shared" si="19"/>
        <v>-0.82708246816168329</v>
      </c>
      <c r="G107" s="115">
        <v>132346</v>
      </c>
      <c r="H107" s="116">
        <f t="shared" si="19"/>
        <v>2.3108848472719083</v>
      </c>
      <c r="I107" s="115">
        <v>193096</v>
      </c>
      <c r="J107" s="116">
        <f t="shared" si="19"/>
        <v>0.45902407326250882</v>
      </c>
      <c r="K107" s="115">
        <v>234169</v>
      </c>
      <c r="L107" s="116">
        <f t="shared" si="20"/>
        <v>0.21270766872436497</v>
      </c>
      <c r="M107" s="115" t="s">
        <v>238</v>
      </c>
      <c r="N107" s="116" t="str">
        <f>IFERROR(M107/K107-1,"-")</f>
        <v>-</v>
      </c>
      <c r="O107" s="116" t="str">
        <f t="shared" si="23"/>
        <v>-</v>
      </c>
    </row>
    <row r="108" spans="2:15" x14ac:dyDescent="0.25">
      <c r="B108" s="114" t="s">
        <v>93</v>
      </c>
      <c r="C108" s="115">
        <v>251552</v>
      </c>
      <c r="D108" s="116">
        <v>2.6269516508712343E-2</v>
      </c>
      <c r="E108" s="115">
        <v>40538</v>
      </c>
      <c r="F108" s="116">
        <f t="shared" si="19"/>
        <v>-0.83884842895305944</v>
      </c>
      <c r="G108" s="115">
        <v>125988</v>
      </c>
      <c r="H108" s="116">
        <f t="shared" si="19"/>
        <v>2.1078987616557305</v>
      </c>
      <c r="I108" s="115">
        <v>213502</v>
      </c>
      <c r="J108" s="116">
        <f t="shared" si="19"/>
        <v>0.69462171000412742</v>
      </c>
      <c r="K108" s="115">
        <v>239639</v>
      </c>
      <c r="L108" s="116">
        <f t="shared" si="20"/>
        <v>0.12242039887214173</v>
      </c>
      <c r="M108" s="115" t="s">
        <v>238</v>
      </c>
      <c r="N108" s="116" t="str">
        <f>IFERROR(M108/K108-1,"-")</f>
        <v>-</v>
      </c>
      <c r="O108" s="116" t="str">
        <f t="shared" si="23"/>
        <v>-</v>
      </c>
    </row>
    <row r="109" spans="2:15" ht="15.75" x14ac:dyDescent="0.25">
      <c r="B109" s="117" t="s">
        <v>30</v>
      </c>
      <c r="C109" s="118">
        <v>3033716</v>
      </c>
      <c r="D109" s="119">
        <v>1.4289310817167777E-2</v>
      </c>
      <c r="E109" s="118">
        <v>866126</v>
      </c>
      <c r="F109" s="119">
        <f t="shared" si="19"/>
        <v>-0.71449997297044288</v>
      </c>
      <c r="G109" s="118">
        <v>865391</v>
      </c>
      <c r="H109" s="119">
        <f t="shared" si="19"/>
        <v>-8.4860632286754001E-4</v>
      </c>
      <c r="I109" s="118">
        <v>2116032</v>
      </c>
      <c r="J109" s="119">
        <f t="shared" si="19"/>
        <v>1.4451744933792932</v>
      </c>
      <c r="K109" s="118">
        <v>2609732</v>
      </c>
      <c r="L109" s="119">
        <f t="shared" si="20"/>
        <v>0.23331405196140698</v>
      </c>
      <c r="M109" s="118">
        <v>2281535</v>
      </c>
      <c r="N109" s="119">
        <v>6.8172369428874724E-2</v>
      </c>
      <c r="O109" s="119">
        <v>-0.10562972266518644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3" spans="3:3" x14ac:dyDescent="0.25">
      <c r="C113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63B2-CD9B-474E-9FC4-3364348247D1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294</v>
      </c>
      <c r="D6" s="172" t="s">
        <v>226</v>
      </c>
      <c r="E6" s="172" t="s">
        <v>236</v>
      </c>
      <c r="F6" s="172" t="s">
        <v>228</v>
      </c>
      <c r="G6" s="172" t="s">
        <v>229</v>
      </c>
      <c r="H6" s="172" t="s">
        <v>230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3014621</v>
      </c>
      <c r="D8" s="176">
        <v>2848678</v>
      </c>
      <c r="E8" s="176">
        <v>385368</v>
      </c>
      <c r="F8" s="176">
        <v>2809781</v>
      </c>
      <c r="G8" s="176">
        <v>3055908</v>
      </c>
      <c r="H8" s="176">
        <v>3165719</v>
      </c>
      <c r="I8" s="177">
        <f>IFERROR(H8/G8-1,"-")</f>
        <v>3.5934000630909013E-2</v>
      </c>
      <c r="J8" s="177">
        <f>IFERROR(H8/D8-1,"-")</f>
        <v>0.11129408097370086</v>
      </c>
      <c r="K8" s="176">
        <f>H8-G8</f>
        <v>109811</v>
      </c>
      <c r="L8" s="176">
        <f>H8-D8</f>
        <v>317041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347190</v>
      </c>
      <c r="D9" s="158">
        <v>348745</v>
      </c>
      <c r="E9" s="158">
        <v>154044</v>
      </c>
      <c r="F9" s="158">
        <v>329359</v>
      </c>
      <c r="G9" s="158">
        <v>314595</v>
      </c>
      <c r="H9" s="158">
        <v>324649</v>
      </c>
      <c r="I9" s="159">
        <f>IFERROR(H9/G9-1,"-")</f>
        <v>3.1958549881593745E-2</v>
      </c>
      <c r="J9" s="160">
        <f t="shared" ref="J9:J20" si="0">IFERROR(H9/D9-1,"-")</f>
        <v>-6.9093463705572788E-2</v>
      </c>
      <c r="K9" s="158">
        <f t="shared" ref="K9:K19" si="1">H9-G9</f>
        <v>10054</v>
      </c>
      <c r="L9" s="158">
        <f t="shared" ref="L9:L20" si="2">H9-D9</f>
        <v>-24096</v>
      </c>
      <c r="M9" s="159">
        <f>H9/H$8</f>
        <v>0.10255142670590789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0.37031650629762147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0.79657291124070073</v>
      </c>
      <c r="N11" s="79"/>
    </row>
    <row r="12" spans="1:14" x14ac:dyDescent="0.25">
      <c r="A12" s="1"/>
      <c r="B12" s="157" t="s">
        <v>107</v>
      </c>
      <c r="C12" s="158">
        <v>2667431</v>
      </c>
      <c r="D12" s="158">
        <v>2499933</v>
      </c>
      <c r="E12" s="158">
        <v>231324</v>
      </c>
      <c r="F12" s="158">
        <v>2480422</v>
      </c>
      <c r="G12" s="158">
        <v>2741313</v>
      </c>
      <c r="H12" s="158">
        <v>2841070</v>
      </c>
      <c r="I12" s="159">
        <f>IFERROR(H12/G12-1,"-")</f>
        <v>3.6390226143457438E-2</v>
      </c>
      <c r="J12" s="160">
        <f t="shared" si="0"/>
        <v>0.13645845708664983</v>
      </c>
      <c r="K12" s="158">
        <f t="shared" si="1"/>
        <v>99757</v>
      </c>
      <c r="L12" s="158">
        <f t="shared" si="2"/>
        <v>341137</v>
      </c>
      <c r="M12" s="159">
        <f>H12/H$8</f>
        <v>0.89744857329409211</v>
      </c>
      <c r="N12" s="79"/>
    </row>
    <row r="13" spans="1:14" s="56" customFormat="1" x14ac:dyDescent="0.25">
      <c r="A13" s="161"/>
      <c r="B13" s="162" t="s">
        <v>110</v>
      </c>
      <c r="C13" s="163">
        <v>1210964</v>
      </c>
      <c r="D13" s="163">
        <v>1158077</v>
      </c>
      <c r="E13" s="163">
        <v>83174</v>
      </c>
      <c r="F13" s="163">
        <v>1232885</v>
      </c>
      <c r="G13" s="163">
        <v>1325573</v>
      </c>
      <c r="H13" s="163">
        <v>1342475</v>
      </c>
      <c r="I13" s="164">
        <f t="shared" ref="I13:I20" si="3">IFERROR(H13/G13-1,"-")</f>
        <v>1.2750712333458925E-2</v>
      </c>
      <c r="J13" s="165">
        <f t="shared" si="0"/>
        <v>0.15922775428576852</v>
      </c>
      <c r="K13" s="163">
        <f t="shared" si="1"/>
        <v>16902</v>
      </c>
      <c r="L13" s="163">
        <f t="shared" si="2"/>
        <v>184398</v>
      </c>
      <c r="M13" s="164">
        <f t="shared" ref="M13:M20" si="4">H13/H$8</f>
        <v>0.42406638112858408</v>
      </c>
      <c r="N13" s="166"/>
    </row>
    <row r="14" spans="1:14" s="56" customFormat="1" x14ac:dyDescent="0.25">
      <c r="A14" s="161"/>
      <c r="B14" s="162" t="s">
        <v>113</v>
      </c>
      <c r="C14" s="163">
        <v>454044</v>
      </c>
      <c r="D14" s="163">
        <v>360471</v>
      </c>
      <c r="E14" s="163">
        <v>10444</v>
      </c>
      <c r="F14" s="163">
        <v>256441</v>
      </c>
      <c r="G14" s="163">
        <v>302013</v>
      </c>
      <c r="H14" s="163">
        <v>324116</v>
      </c>
      <c r="I14" s="164">
        <f t="shared" si="3"/>
        <v>7.3185591348716716E-2</v>
      </c>
      <c r="J14" s="165">
        <f t="shared" si="0"/>
        <v>-0.10085416025144878</v>
      </c>
      <c r="K14" s="163">
        <f t="shared" si="1"/>
        <v>22103</v>
      </c>
      <c r="L14" s="163">
        <f t="shared" si="2"/>
        <v>-36355</v>
      </c>
      <c r="M14" s="164">
        <f t="shared" si="4"/>
        <v>0.1023830605306409</v>
      </c>
      <c r="N14" s="166"/>
    </row>
    <row r="15" spans="1:14" x14ac:dyDescent="0.25">
      <c r="A15" s="161"/>
      <c r="B15" s="162" t="s">
        <v>116</v>
      </c>
      <c r="C15" s="163">
        <v>106012</v>
      </c>
      <c r="D15" s="163">
        <v>102739</v>
      </c>
      <c r="E15" s="163">
        <v>35919</v>
      </c>
      <c r="F15" s="163">
        <v>129560</v>
      </c>
      <c r="G15" s="163">
        <v>162308</v>
      </c>
      <c r="H15" s="163">
        <v>162996</v>
      </c>
      <c r="I15" s="164">
        <f t="shared" si="3"/>
        <v>4.2388545234985919E-3</v>
      </c>
      <c r="J15" s="165">
        <f t="shared" si="0"/>
        <v>0.58650561130631984</v>
      </c>
      <c r="K15" s="163">
        <f t="shared" si="1"/>
        <v>688</v>
      </c>
      <c r="L15" s="163">
        <f t="shared" si="2"/>
        <v>60257</v>
      </c>
      <c r="M15" s="164">
        <f t="shared" si="4"/>
        <v>5.1487829463069845E-2</v>
      </c>
      <c r="N15" s="79"/>
    </row>
    <row r="16" spans="1:14" x14ac:dyDescent="0.25">
      <c r="A16" s="161"/>
      <c r="B16" s="162" t="s">
        <v>123</v>
      </c>
      <c r="C16" s="163">
        <v>109159</v>
      </c>
      <c r="D16" s="163">
        <v>97778</v>
      </c>
      <c r="E16" s="163">
        <v>2609</v>
      </c>
      <c r="F16" s="163">
        <v>100406</v>
      </c>
      <c r="G16" s="163">
        <v>126881</v>
      </c>
      <c r="H16" s="163">
        <v>137384</v>
      </c>
      <c r="I16" s="164">
        <f t="shared" si="3"/>
        <v>8.2778351368605119E-2</v>
      </c>
      <c r="J16" s="165">
        <f t="shared" si="0"/>
        <v>0.40506044304444755</v>
      </c>
      <c r="K16" s="163">
        <f t="shared" si="1"/>
        <v>10503</v>
      </c>
      <c r="L16" s="163">
        <f t="shared" si="2"/>
        <v>39606</v>
      </c>
      <c r="M16" s="164">
        <f t="shared" si="4"/>
        <v>4.3397408298083313E-2</v>
      </c>
      <c r="N16" s="79"/>
    </row>
    <row r="17" spans="1:14" x14ac:dyDescent="0.25">
      <c r="A17" s="161"/>
      <c r="B17" s="162" t="s">
        <v>119</v>
      </c>
      <c r="C17" s="163">
        <v>90449</v>
      </c>
      <c r="D17" s="163">
        <v>81111</v>
      </c>
      <c r="E17" s="163">
        <v>28253</v>
      </c>
      <c r="F17" s="163">
        <v>88293</v>
      </c>
      <c r="G17" s="163">
        <v>101995</v>
      </c>
      <c r="H17" s="163">
        <v>105772</v>
      </c>
      <c r="I17" s="164">
        <f t="shared" si="3"/>
        <v>3.7031227020932311E-2</v>
      </c>
      <c r="J17" s="165">
        <f t="shared" si="0"/>
        <v>0.30404014252074307</v>
      </c>
      <c r="K17" s="163">
        <f t="shared" si="1"/>
        <v>3777</v>
      </c>
      <c r="L17" s="163">
        <f t="shared" si="2"/>
        <v>24661</v>
      </c>
      <c r="M17" s="164">
        <f t="shared" si="4"/>
        <v>3.3411683096320297E-2</v>
      </c>
      <c r="N17" s="79"/>
    </row>
    <row r="18" spans="1:14" x14ac:dyDescent="0.25">
      <c r="A18" s="161"/>
      <c r="B18" s="162" t="s">
        <v>128</v>
      </c>
      <c r="C18" s="163">
        <v>38115</v>
      </c>
      <c r="D18" s="163">
        <v>40520</v>
      </c>
      <c r="E18" s="163">
        <v>289</v>
      </c>
      <c r="F18" s="163">
        <v>45582</v>
      </c>
      <c r="G18" s="163">
        <v>33793</v>
      </c>
      <c r="H18" s="163">
        <v>33913</v>
      </c>
      <c r="I18" s="164">
        <f t="shared" si="3"/>
        <v>3.5510312786670717E-3</v>
      </c>
      <c r="J18" s="165">
        <f t="shared" si="0"/>
        <v>-0.16305528134254688</v>
      </c>
      <c r="K18" s="163">
        <f t="shared" si="1"/>
        <v>120</v>
      </c>
      <c r="L18" s="163">
        <f t="shared" si="2"/>
        <v>-6607</v>
      </c>
      <c r="M18" s="164">
        <f t="shared" si="4"/>
        <v>1.0712574299866792E-2</v>
      </c>
      <c r="N18" s="79"/>
    </row>
    <row r="19" spans="1:14" x14ac:dyDescent="0.25">
      <c r="A19" s="161" t="s">
        <v>144</v>
      </c>
      <c r="B19" s="162" t="s">
        <v>131</v>
      </c>
      <c r="C19" s="163">
        <v>62961</v>
      </c>
      <c r="D19" s="163">
        <v>59957</v>
      </c>
      <c r="E19" s="163">
        <v>3908</v>
      </c>
      <c r="F19" s="163">
        <v>31890</v>
      </c>
      <c r="G19" s="163">
        <v>33236</v>
      </c>
      <c r="H19" s="163">
        <v>32445</v>
      </c>
      <c r="I19" s="164">
        <f t="shared" si="3"/>
        <v>-2.379949452401009E-2</v>
      </c>
      <c r="J19" s="165">
        <f t="shared" si="0"/>
        <v>-0.45886218456560535</v>
      </c>
      <c r="K19" s="163">
        <f t="shared" si="1"/>
        <v>-791</v>
      </c>
      <c r="L19" s="163">
        <f t="shared" si="2"/>
        <v>-27512</v>
      </c>
      <c r="M19" s="164">
        <f t="shared" si="4"/>
        <v>1.0248856578868813E-2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595727</v>
      </c>
      <c r="D20" s="169">
        <f t="shared" si="5"/>
        <v>599280</v>
      </c>
      <c r="E20" s="169">
        <f t="shared" si="5"/>
        <v>66728</v>
      </c>
      <c r="F20" s="169">
        <f t="shared" si="5"/>
        <v>595365</v>
      </c>
      <c r="G20" s="169">
        <f t="shared" si="5"/>
        <v>655514</v>
      </c>
      <c r="H20" s="169">
        <f t="shared" si="5"/>
        <v>701969</v>
      </c>
      <c r="I20" s="170">
        <f t="shared" si="3"/>
        <v>7.0868051635815554E-2</v>
      </c>
      <c r="J20" s="171">
        <f t="shared" si="0"/>
        <v>0.171353958083033</v>
      </c>
      <c r="K20" s="169">
        <f>H20-G20</f>
        <v>46455</v>
      </c>
      <c r="L20" s="169">
        <f t="shared" si="2"/>
        <v>102689</v>
      </c>
      <c r="M20" s="170">
        <f t="shared" si="4"/>
        <v>0.22174077989865809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1182091</v>
      </c>
      <c r="D22" s="176">
        <v>1159119</v>
      </c>
      <c r="E22" s="176">
        <v>137871</v>
      </c>
      <c r="F22" s="176">
        <v>1125132</v>
      </c>
      <c r="G22" s="176">
        <v>1207802</v>
      </c>
      <c r="H22" s="176">
        <v>1223794</v>
      </c>
      <c r="I22" s="177">
        <f>IFERROR(H22/G22-1,"-")</f>
        <v>1.3240580823677961E-2</v>
      </c>
      <c r="J22" s="177">
        <f>IFERROR(H22/D22-1,"-")</f>
        <v>5.5796686966566922E-2</v>
      </c>
      <c r="K22" s="176">
        <f>H22-G22</f>
        <v>15992</v>
      </c>
      <c r="L22" s="176">
        <f>H22-D22</f>
        <v>64675</v>
      </c>
      <c r="M22" s="177">
        <f>H22/H$8</f>
        <v>0.38657695139713916</v>
      </c>
      <c r="N22" s="79"/>
    </row>
    <row r="23" spans="1:14" x14ac:dyDescent="0.25">
      <c r="A23" s="161" t="s">
        <v>96</v>
      </c>
      <c r="B23" s="157" t="s">
        <v>97</v>
      </c>
      <c r="C23" s="158">
        <v>76444</v>
      </c>
      <c r="D23" s="158">
        <v>76048</v>
      </c>
      <c r="E23" s="158">
        <v>41506</v>
      </c>
      <c r="F23" s="158">
        <v>58177</v>
      </c>
      <c r="G23" s="158">
        <v>58380</v>
      </c>
      <c r="H23" s="158">
        <v>51466</v>
      </c>
      <c r="I23" s="159">
        <f>IFERROR(H23/G23-1,"-")</f>
        <v>-0.11843096951010623</v>
      </c>
      <c r="J23" s="160">
        <f t="shared" ref="J23:J34" si="6">IFERROR(H23/D23-1,"-")</f>
        <v>-0.32324321481169782</v>
      </c>
      <c r="K23" s="158">
        <f t="shared" ref="K23:K33" si="7">H23-G23</f>
        <v>-6914</v>
      </c>
      <c r="L23" s="158">
        <f t="shared" ref="L23:L34" si="8">H23-D23</f>
        <v>-24582</v>
      </c>
      <c r="M23" s="159">
        <f>H23/H$8</f>
        <v>1.6257286259456383E-2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6.1949907746076012E-2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0.1442402184148372</v>
      </c>
      <c r="N25" s="79"/>
    </row>
    <row r="26" spans="1:14" x14ac:dyDescent="0.25">
      <c r="A26" s="161"/>
      <c r="B26" s="157" t="s">
        <v>107</v>
      </c>
      <c r="C26" s="158">
        <v>1105647</v>
      </c>
      <c r="D26" s="158">
        <v>1083071</v>
      </c>
      <c r="E26" s="158">
        <v>96365</v>
      </c>
      <c r="F26" s="158">
        <v>1066955</v>
      </c>
      <c r="G26" s="158">
        <v>1149422</v>
      </c>
      <c r="H26" s="158">
        <v>1172328</v>
      </c>
      <c r="I26" s="159">
        <f>IFERROR(H26/G26-1,"-")</f>
        <v>1.9928276994872096E-2</v>
      </c>
      <c r="J26" s="160">
        <f t="shared" si="6"/>
        <v>8.2411033071700723E-2</v>
      </c>
      <c r="K26" s="158">
        <f t="shared" si="7"/>
        <v>22906</v>
      </c>
      <c r="L26" s="158">
        <f t="shared" si="8"/>
        <v>89257</v>
      </c>
      <c r="M26" s="159">
        <f>H26/H$8</f>
        <v>0.37031966513768277</v>
      </c>
      <c r="N26" s="79"/>
    </row>
    <row r="27" spans="1:14" s="56" customFormat="1" x14ac:dyDescent="0.25">
      <c r="A27" s="161"/>
      <c r="B27" s="162" t="s">
        <v>110</v>
      </c>
      <c r="C27" s="163">
        <v>532888</v>
      </c>
      <c r="D27" s="163">
        <v>521682</v>
      </c>
      <c r="E27" s="163">
        <v>35708</v>
      </c>
      <c r="F27" s="163">
        <v>572438</v>
      </c>
      <c r="G27" s="163">
        <v>604663</v>
      </c>
      <c r="H27" s="163">
        <v>615103</v>
      </c>
      <c r="I27" s="164">
        <f t="shared" ref="I27:I34" si="9">IFERROR(H27/G27-1,"-")</f>
        <v>1.7265815834605291E-2</v>
      </c>
      <c r="J27" s="165">
        <f t="shared" si="6"/>
        <v>0.17907652554621389</v>
      </c>
      <c r="K27" s="163">
        <f t="shared" si="7"/>
        <v>10440</v>
      </c>
      <c r="L27" s="163">
        <f t="shared" si="8"/>
        <v>93421</v>
      </c>
      <c r="M27" s="164">
        <f t="shared" ref="M27:M34" si="10">H27/H$8</f>
        <v>0.19430119982222049</v>
      </c>
      <c r="N27" s="166"/>
    </row>
    <row r="28" spans="1:14" s="56" customFormat="1" x14ac:dyDescent="0.25">
      <c r="A28" s="161"/>
      <c r="B28" s="162" t="s">
        <v>113</v>
      </c>
      <c r="C28" s="163">
        <v>185111</v>
      </c>
      <c r="D28" s="163">
        <v>161015</v>
      </c>
      <c r="E28" s="163">
        <v>4111</v>
      </c>
      <c r="F28" s="163">
        <v>119919</v>
      </c>
      <c r="G28" s="163">
        <v>130638</v>
      </c>
      <c r="H28" s="163">
        <v>135499</v>
      </c>
      <c r="I28" s="164">
        <f t="shared" si="9"/>
        <v>3.7209693963471624E-2</v>
      </c>
      <c r="J28" s="165">
        <f t="shared" si="6"/>
        <v>-0.15846970779119962</v>
      </c>
      <c r="K28" s="163">
        <f t="shared" si="7"/>
        <v>4861</v>
      </c>
      <c r="L28" s="163">
        <f t="shared" si="8"/>
        <v>-25516</v>
      </c>
      <c r="M28" s="164">
        <f t="shared" si="10"/>
        <v>4.2801966946529366E-2</v>
      </c>
      <c r="N28" s="166"/>
    </row>
    <row r="29" spans="1:14" x14ac:dyDescent="0.25">
      <c r="A29" s="161"/>
      <c r="B29" s="162" t="s">
        <v>116</v>
      </c>
      <c r="C29" s="163">
        <v>37397</v>
      </c>
      <c r="D29" s="163">
        <v>36634</v>
      </c>
      <c r="E29" s="163">
        <v>14907</v>
      </c>
      <c r="F29" s="163">
        <v>43770</v>
      </c>
      <c r="G29" s="163">
        <v>54486</v>
      </c>
      <c r="H29" s="163">
        <v>37926</v>
      </c>
      <c r="I29" s="164">
        <f t="shared" si="9"/>
        <v>-0.30393128510075984</v>
      </c>
      <c r="J29" s="165">
        <f t="shared" si="6"/>
        <v>3.5267784025768467E-2</v>
      </c>
      <c r="K29" s="163">
        <f t="shared" si="7"/>
        <v>-16560</v>
      </c>
      <c r="L29" s="163">
        <f t="shared" si="8"/>
        <v>1292</v>
      </c>
      <c r="M29" s="164">
        <f t="shared" si="10"/>
        <v>1.1980216816464127E-2</v>
      </c>
      <c r="N29" s="79"/>
    </row>
    <row r="30" spans="1:14" x14ac:dyDescent="0.25">
      <c r="A30" s="161"/>
      <c r="B30" s="162" t="s">
        <v>123</v>
      </c>
      <c r="C30" s="163">
        <v>47542</v>
      </c>
      <c r="D30" s="163">
        <v>48095</v>
      </c>
      <c r="E30" s="163">
        <v>873</v>
      </c>
      <c r="F30" s="163">
        <v>45028</v>
      </c>
      <c r="G30" s="163">
        <v>51497</v>
      </c>
      <c r="H30" s="163">
        <v>54475</v>
      </c>
      <c r="I30" s="164">
        <f t="shared" si="9"/>
        <v>5.7828611375419836E-2</v>
      </c>
      <c r="J30" s="165">
        <f t="shared" si="6"/>
        <v>0.13265412205010918</v>
      </c>
      <c r="K30" s="163">
        <f t="shared" si="7"/>
        <v>2978</v>
      </c>
      <c r="L30" s="163">
        <f t="shared" si="8"/>
        <v>6380</v>
      </c>
      <c r="M30" s="164">
        <f t="shared" si="10"/>
        <v>1.7207781233899787E-2</v>
      </c>
      <c r="N30" s="79"/>
    </row>
    <row r="31" spans="1:14" x14ac:dyDescent="0.25">
      <c r="A31" s="161"/>
      <c r="B31" s="162" t="s">
        <v>119</v>
      </c>
      <c r="C31" s="163">
        <v>46949</v>
      </c>
      <c r="D31" s="163">
        <v>40651</v>
      </c>
      <c r="E31" s="163">
        <v>15055</v>
      </c>
      <c r="F31" s="163">
        <v>49340</v>
      </c>
      <c r="G31" s="163">
        <v>53334</v>
      </c>
      <c r="H31" s="163">
        <v>56505</v>
      </c>
      <c r="I31" s="164">
        <f t="shared" si="9"/>
        <v>5.9455506806164848E-2</v>
      </c>
      <c r="J31" s="165">
        <f t="shared" si="6"/>
        <v>0.39000270596049291</v>
      </c>
      <c r="K31" s="163">
        <f t="shared" si="7"/>
        <v>3171</v>
      </c>
      <c r="L31" s="163">
        <f t="shared" si="8"/>
        <v>15854</v>
      </c>
      <c r="M31" s="164">
        <f t="shared" si="10"/>
        <v>1.7849025766342497E-2</v>
      </c>
      <c r="N31" s="79"/>
    </row>
    <row r="32" spans="1:14" x14ac:dyDescent="0.25">
      <c r="A32" s="161"/>
      <c r="B32" s="162" t="s">
        <v>128</v>
      </c>
      <c r="C32" s="163">
        <v>13660</v>
      </c>
      <c r="D32" s="163">
        <v>16600</v>
      </c>
      <c r="E32" s="163">
        <v>76</v>
      </c>
      <c r="F32" s="163">
        <v>16522</v>
      </c>
      <c r="G32" s="163">
        <v>13495</v>
      </c>
      <c r="H32" s="163">
        <v>14121</v>
      </c>
      <c r="I32" s="164">
        <f t="shared" si="9"/>
        <v>4.6387550944794409E-2</v>
      </c>
      <c r="J32" s="165">
        <f t="shared" si="6"/>
        <v>-0.14933734939759036</v>
      </c>
      <c r="K32" s="163">
        <f t="shared" si="7"/>
        <v>626</v>
      </c>
      <c r="L32" s="163">
        <f t="shared" si="8"/>
        <v>-2479</v>
      </c>
      <c r="M32" s="164">
        <f t="shared" si="10"/>
        <v>4.4605980505534448E-3</v>
      </c>
      <c r="N32" s="79"/>
    </row>
    <row r="33" spans="1:14" x14ac:dyDescent="0.25">
      <c r="A33" s="161" t="s">
        <v>144</v>
      </c>
      <c r="B33" s="162" t="s">
        <v>131</v>
      </c>
      <c r="C33" s="163">
        <v>17827</v>
      </c>
      <c r="D33" s="163">
        <v>21791</v>
      </c>
      <c r="E33" s="163">
        <v>932</v>
      </c>
      <c r="F33" s="163">
        <v>12360</v>
      </c>
      <c r="G33" s="163">
        <v>12009</v>
      </c>
      <c r="H33" s="163">
        <v>13301</v>
      </c>
      <c r="I33" s="164">
        <f t="shared" si="9"/>
        <v>0.10758597718377882</v>
      </c>
      <c r="J33" s="165">
        <f t="shared" si="6"/>
        <v>-0.38961038961038963</v>
      </c>
      <c r="K33" s="163">
        <f t="shared" si="7"/>
        <v>1292</v>
      </c>
      <c r="L33" s="163">
        <f t="shared" si="8"/>
        <v>-8490</v>
      </c>
      <c r="M33" s="164">
        <f t="shared" si="10"/>
        <v>4.2015731655273255E-3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224273</v>
      </c>
      <c r="D34" s="169">
        <f t="shared" si="11"/>
        <v>236603</v>
      </c>
      <c r="E34" s="169">
        <f t="shared" si="11"/>
        <v>24703</v>
      </c>
      <c r="F34" s="169">
        <f t="shared" si="11"/>
        <v>207578</v>
      </c>
      <c r="G34" s="169">
        <f t="shared" si="11"/>
        <v>229300</v>
      </c>
      <c r="H34" s="169">
        <f t="shared" si="11"/>
        <v>245398</v>
      </c>
      <c r="I34" s="170">
        <f t="shared" si="9"/>
        <v>7.0204971652856552E-2</v>
      </c>
      <c r="J34" s="171">
        <f t="shared" si="6"/>
        <v>3.7171971614899268E-2</v>
      </c>
      <c r="K34" s="169">
        <f>H34-G34</f>
        <v>16098</v>
      </c>
      <c r="L34" s="169">
        <f t="shared" si="8"/>
        <v>8795</v>
      </c>
      <c r="M34" s="170">
        <f t="shared" si="10"/>
        <v>7.751730333614576E-2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897627</v>
      </c>
      <c r="D36" s="176">
        <v>827986</v>
      </c>
      <c r="E36" s="176">
        <v>101639</v>
      </c>
      <c r="F36" s="176">
        <v>801936</v>
      </c>
      <c r="G36" s="176">
        <v>863416</v>
      </c>
      <c r="H36" s="176">
        <v>870321</v>
      </c>
      <c r="I36" s="177">
        <f>IFERROR(H36/G36-1,"-")</f>
        <v>7.997303733078942E-3</v>
      </c>
      <c r="J36" s="177">
        <f>IFERROR(H36/D36-1,"-")</f>
        <v>5.1130091571596648E-2</v>
      </c>
      <c r="K36" s="176">
        <f>H36-G36</f>
        <v>6905</v>
      </c>
      <c r="L36" s="176">
        <f>H36-D36</f>
        <v>42335</v>
      </c>
      <c r="M36" s="177">
        <f>H36/H$8</f>
        <v>0.27492048409855707</v>
      </c>
      <c r="N36" s="79"/>
    </row>
    <row r="37" spans="1:14" x14ac:dyDescent="0.25">
      <c r="A37" s="161" t="s">
        <v>96</v>
      </c>
      <c r="B37" s="157" t="s">
        <v>97</v>
      </c>
      <c r="C37" s="158">
        <v>51894</v>
      </c>
      <c r="D37" s="158">
        <v>50417</v>
      </c>
      <c r="E37" s="158">
        <v>28673</v>
      </c>
      <c r="F37" s="158">
        <v>38548</v>
      </c>
      <c r="G37" s="158">
        <v>44421</v>
      </c>
      <c r="H37" s="158">
        <v>43620</v>
      </c>
      <c r="I37" s="159">
        <f>IFERROR(H37/G37-1,"-")</f>
        <v>-1.8032011886270016E-2</v>
      </c>
      <c r="J37" s="160">
        <f t="shared" ref="J37:J48" si="12">IFERROR(H37/D37-1,"-")</f>
        <v>-0.13481563758256143</v>
      </c>
      <c r="K37" s="158">
        <f t="shared" ref="K37:K47" si="13">H37-G37</f>
        <v>-801</v>
      </c>
      <c r="L37" s="158">
        <f t="shared" ref="L37:L48" si="14">H37-D37</f>
        <v>-6797</v>
      </c>
      <c r="M37" s="159">
        <f>H37/H$8</f>
        <v>1.3778860347365007E-2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6.7832931476230207E-2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8.4555514876715213E-2</v>
      </c>
      <c r="N39" s="79"/>
    </row>
    <row r="40" spans="1:14" x14ac:dyDescent="0.25">
      <c r="A40" s="161"/>
      <c r="B40" s="157" t="s">
        <v>107</v>
      </c>
      <c r="C40" s="158">
        <v>845733</v>
      </c>
      <c r="D40" s="158">
        <v>777569</v>
      </c>
      <c r="E40" s="158">
        <v>72966</v>
      </c>
      <c r="F40" s="158">
        <v>763388</v>
      </c>
      <c r="G40" s="158">
        <v>818995</v>
      </c>
      <c r="H40" s="158">
        <v>826701</v>
      </c>
      <c r="I40" s="159">
        <f>IFERROR(H40/G40-1,"-")</f>
        <v>9.4090928516046279E-3</v>
      </c>
      <c r="J40" s="160">
        <f t="shared" si="12"/>
        <v>6.318667539472389E-2</v>
      </c>
      <c r="K40" s="158">
        <f t="shared" si="13"/>
        <v>7706</v>
      </c>
      <c r="L40" s="158">
        <f t="shared" si="14"/>
        <v>49132</v>
      </c>
      <c r="M40" s="159">
        <f>H40/H$8</f>
        <v>0.26114162375119204</v>
      </c>
      <c r="N40" s="79"/>
    </row>
    <row r="41" spans="1:14" s="56" customFormat="1" x14ac:dyDescent="0.25">
      <c r="A41" s="161"/>
      <c r="B41" s="162" t="s">
        <v>110</v>
      </c>
      <c r="C41" s="163">
        <v>443147</v>
      </c>
      <c r="D41" s="163">
        <v>432642</v>
      </c>
      <c r="E41" s="163">
        <v>32753</v>
      </c>
      <c r="F41" s="163">
        <v>411383</v>
      </c>
      <c r="G41" s="163">
        <v>438839</v>
      </c>
      <c r="H41" s="163">
        <v>440688</v>
      </c>
      <c r="I41" s="164">
        <f t="shared" ref="I41:I48" si="15">IFERROR(H41/G41-1,"-")</f>
        <v>4.2133903322174593E-3</v>
      </c>
      <c r="J41" s="165">
        <f t="shared" si="12"/>
        <v>1.8597362253317984E-2</v>
      </c>
      <c r="K41" s="163">
        <f t="shared" si="13"/>
        <v>1849</v>
      </c>
      <c r="L41" s="163">
        <f t="shared" si="14"/>
        <v>8046</v>
      </c>
      <c r="M41" s="164">
        <f t="shared" ref="M41:M48" si="16">H41/H$8</f>
        <v>0.13920629089315886</v>
      </c>
      <c r="N41" s="166"/>
    </row>
    <row r="42" spans="1:14" s="56" customFormat="1" x14ac:dyDescent="0.25">
      <c r="A42" s="161"/>
      <c r="B42" s="162" t="s">
        <v>113</v>
      </c>
      <c r="C42" s="163">
        <v>55950</v>
      </c>
      <c r="D42" s="163">
        <v>35739</v>
      </c>
      <c r="E42" s="163">
        <v>1419</v>
      </c>
      <c r="F42" s="163">
        <v>22674</v>
      </c>
      <c r="G42" s="163">
        <v>29023</v>
      </c>
      <c r="H42" s="163">
        <v>30463</v>
      </c>
      <c r="I42" s="164">
        <f t="shared" si="15"/>
        <v>4.9615821934327897E-2</v>
      </c>
      <c r="J42" s="165">
        <f t="shared" si="12"/>
        <v>-0.14762584291670167</v>
      </c>
      <c r="K42" s="163">
        <f t="shared" si="13"/>
        <v>1440</v>
      </c>
      <c r="L42" s="163">
        <f t="shared" si="14"/>
        <v>-5276</v>
      </c>
      <c r="M42" s="164">
        <f t="shared" si="16"/>
        <v>9.6227744787203157E-3</v>
      </c>
      <c r="N42" s="166"/>
    </row>
    <row r="43" spans="1:14" x14ac:dyDescent="0.25">
      <c r="A43" s="161"/>
      <c r="B43" s="162" t="s">
        <v>116</v>
      </c>
      <c r="C43" s="163">
        <v>15598</v>
      </c>
      <c r="D43" s="163">
        <v>13638</v>
      </c>
      <c r="E43" s="163">
        <v>7424</v>
      </c>
      <c r="F43" s="163">
        <v>19469</v>
      </c>
      <c r="G43" s="163">
        <v>23246</v>
      </c>
      <c r="H43" s="163">
        <v>21587</v>
      </c>
      <c r="I43" s="164">
        <f t="shared" si="15"/>
        <v>-7.1367116923341634E-2</v>
      </c>
      <c r="J43" s="165">
        <f t="shared" si="12"/>
        <v>0.58285672385980347</v>
      </c>
      <c r="K43" s="163">
        <f t="shared" si="13"/>
        <v>-1659</v>
      </c>
      <c r="L43" s="163">
        <f t="shared" si="14"/>
        <v>7949</v>
      </c>
      <c r="M43" s="164">
        <f t="shared" si="16"/>
        <v>6.8189880403156438E-3</v>
      </c>
      <c r="N43" s="79"/>
    </row>
    <row r="44" spans="1:14" x14ac:dyDescent="0.25">
      <c r="A44" s="161"/>
      <c r="B44" s="162" t="s">
        <v>123</v>
      </c>
      <c r="C44" s="163">
        <v>44286</v>
      </c>
      <c r="D44" s="163">
        <v>36996</v>
      </c>
      <c r="E44" s="163">
        <v>1075</v>
      </c>
      <c r="F44" s="163">
        <v>37257</v>
      </c>
      <c r="G44" s="163">
        <v>47048</v>
      </c>
      <c r="H44" s="163">
        <v>49338</v>
      </c>
      <c r="I44" s="164">
        <f t="shared" si="15"/>
        <v>4.8673694949838531E-2</v>
      </c>
      <c r="J44" s="165">
        <f t="shared" si="12"/>
        <v>0.33360363282517036</v>
      </c>
      <c r="K44" s="163">
        <f t="shared" si="13"/>
        <v>2290</v>
      </c>
      <c r="L44" s="163">
        <f t="shared" si="14"/>
        <v>12342</v>
      </c>
      <c r="M44" s="164">
        <f t="shared" si="16"/>
        <v>1.5585085094412992E-2</v>
      </c>
      <c r="N44" s="79"/>
    </row>
    <row r="45" spans="1:14" x14ac:dyDescent="0.25">
      <c r="A45" s="161"/>
      <c r="B45" s="162" t="s">
        <v>119</v>
      </c>
      <c r="C45" s="163">
        <v>28382</v>
      </c>
      <c r="D45" s="163">
        <v>30757</v>
      </c>
      <c r="E45" s="163">
        <v>8123</v>
      </c>
      <c r="F45" s="163">
        <v>28129</v>
      </c>
      <c r="G45" s="163">
        <v>34381</v>
      </c>
      <c r="H45" s="163">
        <v>32149</v>
      </c>
      <c r="I45" s="164">
        <f t="shared" si="15"/>
        <v>-6.4919577673715145E-2</v>
      </c>
      <c r="J45" s="165">
        <f t="shared" si="12"/>
        <v>4.5257990051045249E-2</v>
      </c>
      <c r="K45" s="163">
        <f t="shared" si="13"/>
        <v>-2232</v>
      </c>
      <c r="L45" s="163">
        <f t="shared" si="14"/>
        <v>1392</v>
      </c>
      <c r="M45" s="164">
        <f t="shared" si="16"/>
        <v>1.0155354913054507E-2</v>
      </c>
      <c r="N45" s="79"/>
    </row>
    <row r="46" spans="1:14" x14ac:dyDescent="0.25">
      <c r="A46" s="161"/>
      <c r="B46" s="162" t="s">
        <v>128</v>
      </c>
      <c r="C46" s="163">
        <v>16791</v>
      </c>
      <c r="D46" s="163">
        <v>13615</v>
      </c>
      <c r="E46" s="163">
        <v>144</v>
      </c>
      <c r="F46" s="163">
        <v>14250</v>
      </c>
      <c r="G46" s="163">
        <v>13071</v>
      </c>
      <c r="H46" s="163">
        <v>11574</v>
      </c>
      <c r="I46" s="164">
        <f t="shared" si="15"/>
        <v>-0.11452834519164568</v>
      </c>
      <c r="J46" s="165">
        <f t="shared" si="12"/>
        <v>-0.14990818949687845</v>
      </c>
      <c r="K46" s="163">
        <f t="shared" si="13"/>
        <v>-1497</v>
      </c>
      <c r="L46" s="163">
        <f t="shared" si="14"/>
        <v>-2041</v>
      </c>
      <c r="M46" s="164">
        <f t="shared" si="16"/>
        <v>3.6560414869418289E-3</v>
      </c>
      <c r="N46" s="79"/>
    </row>
    <row r="47" spans="1:14" x14ac:dyDescent="0.25">
      <c r="A47" s="161" t="s">
        <v>144</v>
      </c>
      <c r="B47" s="162" t="s">
        <v>131</v>
      </c>
      <c r="C47" s="163">
        <v>32768</v>
      </c>
      <c r="D47" s="163">
        <v>24352</v>
      </c>
      <c r="E47" s="163">
        <v>2086</v>
      </c>
      <c r="F47" s="163">
        <v>12144</v>
      </c>
      <c r="G47" s="163">
        <v>13940</v>
      </c>
      <c r="H47" s="163">
        <v>12474</v>
      </c>
      <c r="I47" s="164">
        <f t="shared" si="15"/>
        <v>-0.10516499282639891</v>
      </c>
      <c r="J47" s="165">
        <f t="shared" si="12"/>
        <v>-0.48776281208935612</v>
      </c>
      <c r="K47" s="163">
        <f t="shared" si="13"/>
        <v>-1466</v>
      </c>
      <c r="L47" s="163">
        <f t="shared" si="14"/>
        <v>-11878</v>
      </c>
      <c r="M47" s="164">
        <f t="shared" si="16"/>
        <v>3.9403370924583009E-3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208811</v>
      </c>
      <c r="D48" s="169">
        <f t="shared" si="17"/>
        <v>189830</v>
      </c>
      <c r="E48" s="169">
        <f t="shared" si="17"/>
        <v>19942</v>
      </c>
      <c r="F48" s="169">
        <f t="shared" si="17"/>
        <v>218082</v>
      </c>
      <c r="G48" s="169">
        <f t="shared" si="17"/>
        <v>219447</v>
      </c>
      <c r="H48" s="169">
        <f t="shared" si="17"/>
        <v>228428</v>
      </c>
      <c r="I48" s="170">
        <f t="shared" si="15"/>
        <v>4.0925599347450659E-2</v>
      </c>
      <c r="J48" s="171">
        <f t="shared" si="12"/>
        <v>0.2033292946320393</v>
      </c>
      <c r="K48" s="169">
        <f>H48-G48</f>
        <v>8981</v>
      </c>
      <c r="L48" s="169">
        <f t="shared" si="14"/>
        <v>38598</v>
      </c>
      <c r="M48" s="170">
        <f t="shared" si="16"/>
        <v>7.2156751752129614E-2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18773</v>
      </c>
      <c r="D50" s="176">
        <v>18601</v>
      </c>
      <c r="E50" s="176">
        <v>1107</v>
      </c>
      <c r="F50" s="176">
        <v>14638</v>
      </c>
      <c r="G50" s="176">
        <v>17811</v>
      </c>
      <c r="H50" s="176">
        <v>17886</v>
      </c>
      <c r="I50" s="177">
        <f>IFERROR(H50/G50-1,"-")</f>
        <v>4.2108809162877403E-3</v>
      </c>
      <c r="J50" s="177">
        <f>IFERROR(H50/D50-1,"-")</f>
        <v>-3.8438793613246647E-2</v>
      </c>
      <c r="K50" s="176">
        <f>H50-G50</f>
        <v>75</v>
      </c>
      <c r="L50" s="176">
        <f>H50-D50</f>
        <v>-715</v>
      </c>
      <c r="M50" s="177">
        <f>H50/H$8</f>
        <v>5.6499013336306853E-3</v>
      </c>
      <c r="N50" s="79"/>
    </row>
    <row r="51" spans="1:14" x14ac:dyDescent="0.25">
      <c r="A51" s="161" t="s">
        <v>96</v>
      </c>
      <c r="B51" s="157" t="s">
        <v>97</v>
      </c>
      <c r="C51" s="158">
        <v>2068</v>
      </c>
      <c r="D51" s="158">
        <v>3643</v>
      </c>
      <c r="E51" s="158">
        <v>528</v>
      </c>
      <c r="F51" s="158">
        <v>2115</v>
      </c>
      <c r="G51" s="158">
        <v>2565</v>
      </c>
      <c r="H51" s="158">
        <v>2189</v>
      </c>
      <c r="I51" s="159">
        <f>IFERROR(H51/G51-1,"-")</f>
        <v>-0.14658869395711505</v>
      </c>
      <c r="J51" s="160">
        <f t="shared" ref="J51:J62" si="18">IFERROR(H51/D51-1,"-")</f>
        <v>-0.39912160307438926</v>
      </c>
      <c r="K51" s="158">
        <f t="shared" ref="K51:K61" si="19">H51-G51</f>
        <v>-376</v>
      </c>
      <c r="L51" s="158">
        <f t="shared" ref="L51:L62" si="20">H51-D51</f>
        <v>-1454</v>
      </c>
      <c r="M51" s="159">
        <f>H51/H$8</f>
        <v>6.9147008941728566E-4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4.1759865610308429E-3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3.113352764411497E-3</v>
      </c>
      <c r="N53" s="79"/>
    </row>
    <row r="54" spans="1:14" x14ac:dyDescent="0.25">
      <c r="A54" s="161"/>
      <c r="B54" s="157" t="s">
        <v>107</v>
      </c>
      <c r="C54" s="158">
        <v>16705</v>
      </c>
      <c r="D54" s="158">
        <v>14958</v>
      </c>
      <c r="E54" s="158">
        <v>579</v>
      </c>
      <c r="F54" s="158">
        <v>12523</v>
      </c>
      <c r="G54" s="158">
        <v>15246</v>
      </c>
      <c r="H54" s="158">
        <v>15697</v>
      </c>
      <c r="I54" s="159">
        <f>IFERROR(H54/G54-1,"-")</f>
        <v>2.9581529581529598E-2</v>
      </c>
      <c r="J54" s="160">
        <f t="shared" si="18"/>
        <v>4.9405000668538479E-2</v>
      </c>
      <c r="K54" s="158">
        <f t="shared" si="19"/>
        <v>451</v>
      </c>
      <c r="L54" s="158">
        <f t="shared" si="20"/>
        <v>739</v>
      </c>
      <c r="M54" s="159">
        <f>H54/H$8</f>
        <v>4.9584312442133996E-3</v>
      </c>
      <c r="N54" s="79"/>
    </row>
    <row r="55" spans="1:14" s="56" customFormat="1" x14ac:dyDescent="0.25">
      <c r="A55" s="161"/>
      <c r="B55" s="162" t="s">
        <v>110</v>
      </c>
      <c r="C55" s="163">
        <v>5736</v>
      </c>
      <c r="D55" s="163">
        <v>5839</v>
      </c>
      <c r="E55" s="163">
        <v>110</v>
      </c>
      <c r="F55" s="163">
        <v>5929</v>
      </c>
      <c r="G55" s="163">
        <v>5420</v>
      </c>
      <c r="H55" s="163">
        <v>6559</v>
      </c>
      <c r="I55" s="164">
        <f t="shared" ref="I55:I62" si="21">IFERROR(H55/G55-1,"-")</f>
        <v>0.21014760147601486</v>
      </c>
      <c r="J55" s="165">
        <f t="shared" si="18"/>
        <v>0.1233087857509847</v>
      </c>
      <c r="K55" s="163">
        <f t="shared" si="19"/>
        <v>1139</v>
      </c>
      <c r="L55" s="163">
        <f t="shared" si="20"/>
        <v>720</v>
      </c>
      <c r="M55" s="164">
        <f t="shared" ref="M55:M62" si="22">H55/H$8</f>
        <v>2.0718831962028214E-3</v>
      </c>
      <c r="N55" s="166"/>
    </row>
    <row r="56" spans="1:14" s="56" customFormat="1" x14ac:dyDescent="0.25">
      <c r="A56" s="161"/>
      <c r="B56" s="162" t="s">
        <v>113</v>
      </c>
      <c r="C56" s="163">
        <v>6720</v>
      </c>
      <c r="D56" s="163">
        <v>4551</v>
      </c>
      <c r="E56" s="163">
        <v>210</v>
      </c>
      <c r="F56" s="163">
        <v>2086</v>
      </c>
      <c r="G56" s="163">
        <v>3442</v>
      </c>
      <c r="H56" s="163">
        <v>3103</v>
      </c>
      <c r="I56" s="164">
        <f t="shared" si="21"/>
        <v>-9.8489250435793152E-2</v>
      </c>
      <c r="J56" s="165">
        <f t="shared" si="18"/>
        <v>-0.31817183036695229</v>
      </c>
      <c r="K56" s="163">
        <f t="shared" si="19"/>
        <v>-339</v>
      </c>
      <c r="L56" s="163">
        <f t="shared" si="20"/>
        <v>-1448</v>
      </c>
      <c r="M56" s="164">
        <f t="shared" si="22"/>
        <v>9.8018807101956924E-4</v>
      </c>
      <c r="N56" s="166"/>
    </row>
    <row r="57" spans="1:14" x14ac:dyDescent="0.25">
      <c r="A57" s="161"/>
      <c r="B57" s="162" t="s">
        <v>116</v>
      </c>
      <c r="C57" s="163">
        <v>324</v>
      </c>
      <c r="D57" s="163">
        <v>336</v>
      </c>
      <c r="E57" s="163">
        <v>10</v>
      </c>
      <c r="F57" s="163">
        <v>562</v>
      </c>
      <c r="G57" s="163">
        <v>717</v>
      </c>
      <c r="H57" s="163">
        <v>709</v>
      </c>
      <c r="I57" s="164">
        <f t="shared" si="21"/>
        <v>-1.1157601115760141E-2</v>
      </c>
      <c r="J57" s="165">
        <f t="shared" si="18"/>
        <v>1.1101190476190474</v>
      </c>
      <c r="K57" s="163">
        <f t="shared" si="19"/>
        <v>-8</v>
      </c>
      <c r="L57" s="163">
        <f t="shared" si="20"/>
        <v>373</v>
      </c>
      <c r="M57" s="164">
        <f t="shared" si="22"/>
        <v>2.23961760345754E-4</v>
      </c>
      <c r="N57" s="79"/>
    </row>
    <row r="58" spans="1:14" x14ac:dyDescent="0.25">
      <c r="A58" s="161"/>
      <c r="B58" s="162" t="s">
        <v>123</v>
      </c>
      <c r="C58" s="163">
        <v>607</v>
      </c>
      <c r="D58" s="163">
        <v>273</v>
      </c>
      <c r="E58" s="163">
        <v>17</v>
      </c>
      <c r="F58" s="163">
        <v>281</v>
      </c>
      <c r="G58" s="163">
        <v>435</v>
      </c>
      <c r="H58" s="163">
        <v>490</v>
      </c>
      <c r="I58" s="164">
        <f t="shared" si="21"/>
        <v>0.12643678160919536</v>
      </c>
      <c r="J58" s="165">
        <f t="shared" si="18"/>
        <v>0.79487179487179493</v>
      </c>
      <c r="K58" s="163">
        <f t="shared" si="19"/>
        <v>55</v>
      </c>
      <c r="L58" s="163">
        <f t="shared" si="20"/>
        <v>217</v>
      </c>
      <c r="M58" s="164">
        <f t="shared" si="22"/>
        <v>1.547831630034125E-4</v>
      </c>
      <c r="N58" s="79"/>
    </row>
    <row r="59" spans="1:14" x14ac:dyDescent="0.25">
      <c r="A59" s="161"/>
      <c r="B59" s="162" t="s">
        <v>119</v>
      </c>
      <c r="C59" s="163">
        <v>262</v>
      </c>
      <c r="D59" s="163">
        <v>118</v>
      </c>
      <c r="E59" s="163">
        <v>25</v>
      </c>
      <c r="F59" s="163">
        <v>46</v>
      </c>
      <c r="G59" s="163">
        <v>181</v>
      </c>
      <c r="H59" s="163">
        <v>440</v>
      </c>
      <c r="I59" s="164">
        <f t="shared" si="21"/>
        <v>1.430939226519337</v>
      </c>
      <c r="J59" s="165">
        <f t="shared" si="18"/>
        <v>2.7288135593220337</v>
      </c>
      <c r="K59" s="163">
        <f t="shared" si="19"/>
        <v>259</v>
      </c>
      <c r="L59" s="163">
        <f t="shared" si="20"/>
        <v>322</v>
      </c>
      <c r="M59" s="164">
        <f t="shared" si="22"/>
        <v>1.3898896269694182E-4</v>
      </c>
      <c r="N59" s="79"/>
    </row>
    <row r="60" spans="1:14" x14ac:dyDescent="0.25">
      <c r="A60" s="161"/>
      <c r="B60" s="162" t="s">
        <v>128</v>
      </c>
      <c r="C60" s="163">
        <v>9</v>
      </c>
      <c r="D60" s="163">
        <v>18</v>
      </c>
      <c r="E60" s="163">
        <v>0</v>
      </c>
      <c r="F60" s="163">
        <v>17</v>
      </c>
      <c r="G60" s="163">
        <v>20</v>
      </c>
      <c r="H60" s="163">
        <v>10</v>
      </c>
      <c r="I60" s="164">
        <f t="shared" si="21"/>
        <v>-0.5</v>
      </c>
      <c r="J60" s="165">
        <f t="shared" si="18"/>
        <v>-0.44444444444444442</v>
      </c>
      <c r="K60" s="163">
        <f t="shared" si="19"/>
        <v>-10</v>
      </c>
      <c r="L60" s="163">
        <f t="shared" si="20"/>
        <v>-8</v>
      </c>
      <c r="M60" s="164">
        <f t="shared" si="22"/>
        <v>3.1588400612941327E-6</v>
      </c>
      <c r="N60" s="79"/>
    </row>
    <row r="61" spans="1:14" x14ac:dyDescent="0.25">
      <c r="A61" s="161" t="s">
        <v>144</v>
      </c>
      <c r="B61" s="162" t="s">
        <v>131</v>
      </c>
      <c r="C61" s="163">
        <v>13</v>
      </c>
      <c r="D61" s="163">
        <v>89</v>
      </c>
      <c r="E61" s="163">
        <v>6</v>
      </c>
      <c r="F61" s="163">
        <v>13</v>
      </c>
      <c r="G61" s="163">
        <v>62</v>
      </c>
      <c r="H61" s="163">
        <v>26</v>
      </c>
      <c r="I61" s="164">
        <f t="shared" si="21"/>
        <v>-0.58064516129032251</v>
      </c>
      <c r="J61" s="165">
        <f t="shared" si="18"/>
        <v>-0.7078651685393258</v>
      </c>
      <c r="K61" s="163">
        <f t="shared" si="19"/>
        <v>-36</v>
      </c>
      <c r="L61" s="163">
        <f t="shared" si="20"/>
        <v>-63</v>
      </c>
      <c r="M61" s="164">
        <f t="shared" si="22"/>
        <v>8.2129841593647449E-6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3034</v>
      </c>
      <c r="D62" s="169">
        <f t="shared" si="23"/>
        <v>3734</v>
      </c>
      <c r="E62" s="169">
        <f t="shared" si="23"/>
        <v>201</v>
      </c>
      <c r="F62" s="169">
        <f t="shared" si="23"/>
        <v>3589</v>
      </c>
      <c r="G62" s="169">
        <f t="shared" si="23"/>
        <v>4969</v>
      </c>
      <c r="H62" s="169">
        <f t="shared" si="23"/>
        <v>4360</v>
      </c>
      <c r="I62" s="170">
        <f t="shared" si="21"/>
        <v>-0.12255987120144896</v>
      </c>
      <c r="J62" s="171">
        <f t="shared" si="18"/>
        <v>0.16764863417246922</v>
      </c>
      <c r="K62" s="169">
        <f>H62-G62</f>
        <v>-609</v>
      </c>
      <c r="L62" s="169">
        <f t="shared" si="20"/>
        <v>626</v>
      </c>
      <c r="M62" s="170">
        <f t="shared" si="22"/>
        <v>1.3772542667242417E-3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78129</v>
      </c>
      <c r="D64" s="176">
        <v>73712</v>
      </c>
      <c r="E64" s="176">
        <v>15842</v>
      </c>
      <c r="F64" s="176">
        <v>96232</v>
      </c>
      <c r="G64" s="176">
        <v>103075</v>
      </c>
      <c r="H64" s="176">
        <v>146033</v>
      </c>
      <c r="I64" s="177">
        <f>IFERROR(H64/G64-1,"-")</f>
        <v>0.41676449187484832</v>
      </c>
      <c r="J64" s="177">
        <f>IFERROR(H64/D64-1,"-")</f>
        <v>0.98112925982201005</v>
      </c>
      <c r="K64" s="176">
        <f>H64-G64</f>
        <v>42958</v>
      </c>
      <c r="L64" s="176">
        <f>H64-D64</f>
        <v>72321</v>
      </c>
      <c r="M64" s="177">
        <f>H64/H$8</f>
        <v>4.6129489067096609E-2</v>
      </c>
      <c r="N64" s="79"/>
    </row>
    <row r="65" spans="1:14" x14ac:dyDescent="0.25">
      <c r="A65" s="161" t="s">
        <v>96</v>
      </c>
      <c r="B65" s="157" t="s">
        <v>97</v>
      </c>
      <c r="C65" s="158">
        <v>9286</v>
      </c>
      <c r="D65" s="158">
        <v>11878</v>
      </c>
      <c r="E65" s="158">
        <v>9120</v>
      </c>
      <c r="F65" s="158">
        <v>4935</v>
      </c>
      <c r="G65" s="158">
        <v>8019</v>
      </c>
      <c r="H65" s="158">
        <v>18094</v>
      </c>
      <c r="I65" s="159">
        <f>IFERROR(H65/G65-1,"-")</f>
        <v>1.2563910712058859</v>
      </c>
      <c r="J65" s="160">
        <f t="shared" ref="J65:J76" si="24">IFERROR(H65/D65-1,"-")</f>
        <v>0.52332042431385761</v>
      </c>
      <c r="K65" s="158">
        <f t="shared" ref="K65:K75" si="25">H65-G65</f>
        <v>10075</v>
      </c>
      <c r="L65" s="158">
        <f t="shared" ref="L65:L76" si="26">H65-D65</f>
        <v>6216</v>
      </c>
      <c r="M65" s="159">
        <f>H65/H$8</f>
        <v>5.7156052069056032E-3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3.5184108254712437E-2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3.5903376136669107E-2</v>
      </c>
      <c r="N67" s="79"/>
    </row>
    <row r="68" spans="1:14" x14ac:dyDescent="0.25">
      <c r="A68" s="161"/>
      <c r="B68" s="157" t="s">
        <v>107</v>
      </c>
      <c r="C68" s="158">
        <v>68843</v>
      </c>
      <c r="D68" s="158">
        <v>61834</v>
      </c>
      <c r="E68" s="158">
        <v>6722</v>
      </c>
      <c r="F68" s="158">
        <v>91297</v>
      </c>
      <c r="G68" s="158">
        <v>95056</v>
      </c>
      <c r="H68" s="158">
        <v>127939</v>
      </c>
      <c r="I68" s="159">
        <f>IFERROR(H68/G68-1,"-")</f>
        <v>0.34593292375021045</v>
      </c>
      <c r="J68" s="160">
        <f t="shared" si="24"/>
        <v>1.0690720315683926</v>
      </c>
      <c r="K68" s="158">
        <f t="shared" si="25"/>
        <v>32883</v>
      </c>
      <c r="L68" s="158">
        <f t="shared" si="26"/>
        <v>66105</v>
      </c>
      <c r="M68" s="159">
        <f>H68/H$8</f>
        <v>4.0413883860190999E-2</v>
      </c>
      <c r="N68" s="79"/>
    </row>
    <row r="69" spans="1:14" s="56" customFormat="1" x14ac:dyDescent="0.25">
      <c r="A69" s="161"/>
      <c r="B69" s="162" t="s">
        <v>110</v>
      </c>
      <c r="C69" s="163">
        <v>33356</v>
      </c>
      <c r="D69" s="163">
        <v>24965</v>
      </c>
      <c r="E69" s="163">
        <v>2369</v>
      </c>
      <c r="F69" s="163">
        <v>40031</v>
      </c>
      <c r="G69" s="163">
        <v>26963</v>
      </c>
      <c r="H69" s="163">
        <v>45010</v>
      </c>
      <c r="I69" s="164">
        <f t="shared" ref="I69:I76" si="27">IFERROR(H69/G69-1,"-")</f>
        <v>0.66932463004858511</v>
      </c>
      <c r="J69" s="165">
        <f t="shared" si="24"/>
        <v>0.80292409373122364</v>
      </c>
      <c r="K69" s="163">
        <f t="shared" si="25"/>
        <v>18047</v>
      </c>
      <c r="L69" s="163">
        <f t="shared" si="26"/>
        <v>20045</v>
      </c>
      <c r="M69" s="164">
        <f t="shared" ref="M69:M76" si="28">H69/H$8</f>
        <v>1.4217939115884891E-2</v>
      </c>
      <c r="N69" s="166"/>
    </row>
    <row r="70" spans="1:14" s="56" customFormat="1" x14ac:dyDescent="0.25">
      <c r="A70" s="161"/>
      <c r="B70" s="162" t="s">
        <v>113</v>
      </c>
      <c r="C70" s="163">
        <v>13504</v>
      </c>
      <c r="D70" s="163">
        <v>10098</v>
      </c>
      <c r="E70" s="163">
        <v>598</v>
      </c>
      <c r="F70" s="163">
        <v>3026</v>
      </c>
      <c r="G70" s="163">
        <v>6685</v>
      </c>
      <c r="H70" s="163">
        <v>8807</v>
      </c>
      <c r="I70" s="164">
        <f t="shared" si="27"/>
        <v>0.3174270755422588</v>
      </c>
      <c r="J70" s="165">
        <f t="shared" si="24"/>
        <v>-0.12784709843533371</v>
      </c>
      <c r="K70" s="163">
        <f t="shared" si="25"/>
        <v>2122</v>
      </c>
      <c r="L70" s="163">
        <f t="shared" si="26"/>
        <v>-1291</v>
      </c>
      <c r="M70" s="164">
        <f t="shared" si="28"/>
        <v>2.7819904419817427E-3</v>
      </c>
      <c r="N70" s="166"/>
    </row>
    <row r="71" spans="1:14" x14ac:dyDescent="0.25">
      <c r="A71" s="161"/>
      <c r="B71" s="162" t="s">
        <v>116</v>
      </c>
      <c r="C71" s="163">
        <v>4232</v>
      </c>
      <c r="D71" s="163">
        <v>8329</v>
      </c>
      <c r="E71" s="163">
        <v>1310</v>
      </c>
      <c r="F71" s="163">
        <v>20423</v>
      </c>
      <c r="G71" s="163">
        <v>25712</v>
      </c>
      <c r="H71" s="163">
        <v>26260</v>
      </c>
      <c r="I71" s="164">
        <f t="shared" si="27"/>
        <v>2.1313005600497759E-2</v>
      </c>
      <c r="J71" s="165">
        <f t="shared" si="24"/>
        <v>2.1528394765277943</v>
      </c>
      <c r="K71" s="163">
        <f t="shared" si="25"/>
        <v>548</v>
      </c>
      <c r="L71" s="163">
        <f t="shared" si="26"/>
        <v>17931</v>
      </c>
      <c r="M71" s="164">
        <f t="shared" si="28"/>
        <v>8.2951140009583924E-3</v>
      </c>
      <c r="N71" s="79"/>
    </row>
    <row r="72" spans="1:14" x14ac:dyDescent="0.25">
      <c r="A72" s="161"/>
      <c r="B72" s="162" t="s">
        <v>123</v>
      </c>
      <c r="C72" s="163">
        <v>2661</v>
      </c>
      <c r="D72" s="163">
        <v>1011</v>
      </c>
      <c r="E72" s="163">
        <v>52</v>
      </c>
      <c r="F72" s="163">
        <v>2125</v>
      </c>
      <c r="G72" s="163">
        <v>2652</v>
      </c>
      <c r="H72" s="163">
        <v>6807</v>
      </c>
      <c r="I72" s="164">
        <f t="shared" si="27"/>
        <v>1.566742081447964</v>
      </c>
      <c r="J72" s="165">
        <f t="shared" si="24"/>
        <v>5.732937685459941</v>
      </c>
      <c r="K72" s="163">
        <f t="shared" si="25"/>
        <v>4155</v>
      </c>
      <c r="L72" s="163">
        <f t="shared" si="26"/>
        <v>5796</v>
      </c>
      <c r="M72" s="164">
        <f t="shared" si="28"/>
        <v>2.1502224297229159E-3</v>
      </c>
      <c r="N72" s="79"/>
    </row>
    <row r="73" spans="1:14" x14ac:dyDescent="0.25">
      <c r="A73" s="161"/>
      <c r="B73" s="162" t="s">
        <v>119</v>
      </c>
      <c r="C73" s="163">
        <v>1561</v>
      </c>
      <c r="D73" s="163">
        <v>1477</v>
      </c>
      <c r="E73" s="163">
        <v>680</v>
      </c>
      <c r="F73" s="163">
        <v>1136</v>
      </c>
      <c r="G73" s="163">
        <v>1837</v>
      </c>
      <c r="H73" s="163">
        <v>2875</v>
      </c>
      <c r="I73" s="164">
        <f t="shared" si="27"/>
        <v>0.56505171475231353</v>
      </c>
      <c r="J73" s="165">
        <f t="shared" si="24"/>
        <v>0.94651320243737302</v>
      </c>
      <c r="K73" s="163">
        <f t="shared" si="25"/>
        <v>1038</v>
      </c>
      <c r="L73" s="163">
        <f t="shared" si="26"/>
        <v>1398</v>
      </c>
      <c r="M73" s="164">
        <f t="shared" si="28"/>
        <v>9.0816651762206312E-4</v>
      </c>
      <c r="N73" s="79"/>
    </row>
    <row r="74" spans="1:14" x14ac:dyDescent="0.25">
      <c r="A74" s="161"/>
      <c r="B74" s="162" t="s">
        <v>128</v>
      </c>
      <c r="C74" s="163">
        <v>352</v>
      </c>
      <c r="D74" s="163">
        <v>2298</v>
      </c>
      <c r="E74" s="163">
        <v>2</v>
      </c>
      <c r="F74" s="163">
        <v>2187</v>
      </c>
      <c r="G74" s="163">
        <v>1351</v>
      </c>
      <c r="H74" s="163">
        <v>1750</v>
      </c>
      <c r="I74" s="164">
        <f t="shared" si="27"/>
        <v>0.29533678756476678</v>
      </c>
      <c r="J74" s="165">
        <f t="shared" si="24"/>
        <v>-0.23846823324630118</v>
      </c>
      <c r="K74" s="163">
        <f t="shared" si="25"/>
        <v>399</v>
      </c>
      <c r="L74" s="163">
        <f t="shared" si="26"/>
        <v>-548</v>
      </c>
      <c r="M74" s="164">
        <f t="shared" si="28"/>
        <v>5.5279701072647315E-4</v>
      </c>
      <c r="N74" s="79"/>
    </row>
    <row r="75" spans="1:14" x14ac:dyDescent="0.25">
      <c r="A75" s="161" t="s">
        <v>144</v>
      </c>
      <c r="B75" s="162" t="s">
        <v>131</v>
      </c>
      <c r="C75" s="163">
        <v>324</v>
      </c>
      <c r="D75" s="163">
        <v>1454</v>
      </c>
      <c r="E75" s="163">
        <v>254</v>
      </c>
      <c r="F75" s="163">
        <v>292</v>
      </c>
      <c r="G75" s="163">
        <v>280</v>
      </c>
      <c r="H75" s="163">
        <v>920</v>
      </c>
      <c r="I75" s="164">
        <f t="shared" si="27"/>
        <v>2.2857142857142856</v>
      </c>
      <c r="J75" s="165">
        <f t="shared" si="24"/>
        <v>-0.3672627235213205</v>
      </c>
      <c r="K75" s="163">
        <f t="shared" si="25"/>
        <v>640</v>
      </c>
      <c r="L75" s="163">
        <f t="shared" si="26"/>
        <v>-534</v>
      </c>
      <c r="M75" s="164">
        <f t="shared" si="28"/>
        <v>2.9061328563906021E-4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12853</v>
      </c>
      <c r="D76" s="169">
        <f t="shared" si="29"/>
        <v>12202</v>
      </c>
      <c r="E76" s="169">
        <f t="shared" si="29"/>
        <v>1457</v>
      </c>
      <c r="F76" s="169">
        <f t="shared" si="29"/>
        <v>22077</v>
      </c>
      <c r="G76" s="169">
        <f t="shared" si="29"/>
        <v>29576</v>
      </c>
      <c r="H76" s="169">
        <f t="shared" si="29"/>
        <v>35510</v>
      </c>
      <c r="I76" s="170">
        <f t="shared" si="27"/>
        <v>0.20063565052745469</v>
      </c>
      <c r="J76" s="171">
        <f t="shared" si="24"/>
        <v>1.9101786592361907</v>
      </c>
      <c r="K76" s="169">
        <f>H76-G76</f>
        <v>5934</v>
      </c>
      <c r="L76" s="169">
        <f t="shared" si="26"/>
        <v>23308</v>
      </c>
      <c r="M76" s="170">
        <f t="shared" si="28"/>
        <v>1.1217041057655464E-2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459297</v>
      </c>
      <c r="D78" s="176">
        <v>419789</v>
      </c>
      <c r="E78" s="176">
        <v>56100</v>
      </c>
      <c r="F78" s="176">
        <v>375972</v>
      </c>
      <c r="G78" s="176">
        <v>428972</v>
      </c>
      <c r="H78" s="176">
        <v>490987</v>
      </c>
      <c r="I78" s="177">
        <f>IFERROR(H78/G78-1,"-")</f>
        <v>0.14456654513581313</v>
      </c>
      <c r="J78" s="177">
        <f>IFERROR(H78/D78-1,"-")</f>
        <v>0.16960425356548181</v>
      </c>
      <c r="K78" s="176">
        <f>H78-G78</f>
        <v>62015</v>
      </c>
      <c r="L78" s="176">
        <f>H78-D78</f>
        <v>71198</v>
      </c>
      <c r="M78" s="177">
        <f>H78/H$8</f>
        <v>0.15509494051746223</v>
      </c>
      <c r="N78" s="79"/>
    </row>
    <row r="79" spans="1:14" x14ac:dyDescent="0.25">
      <c r="A79" s="161" t="s">
        <v>96</v>
      </c>
      <c r="B79" s="157" t="s">
        <v>97</v>
      </c>
      <c r="C79" s="158">
        <v>135311</v>
      </c>
      <c r="D79" s="158">
        <v>127243</v>
      </c>
      <c r="E79" s="158">
        <v>36133</v>
      </c>
      <c r="F79" s="158">
        <v>140180</v>
      </c>
      <c r="G79" s="158">
        <v>118073</v>
      </c>
      <c r="H79" s="158">
        <v>131586</v>
      </c>
      <c r="I79" s="159">
        <f>IFERROR(H79/G79-1,"-")</f>
        <v>0.11444614772217188</v>
      </c>
      <c r="J79" s="160">
        <f t="shared" ref="J79:J90" si="30">IFERROR(H79/D79-1,"-")</f>
        <v>3.4131543581965129E-2</v>
      </c>
      <c r="K79" s="158">
        <f t="shared" ref="K79:K89" si="31">H79-G79</f>
        <v>13513</v>
      </c>
      <c r="L79" s="158">
        <f t="shared" ref="L79:L90" si="32">H79-D79</f>
        <v>4343</v>
      </c>
      <c r="M79" s="159">
        <f>H79/H$8</f>
        <v>4.156591283054497E-2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8.0351414639138849E-2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0.38827482793008478</v>
      </c>
      <c r="N81" s="79"/>
    </row>
    <row r="82" spans="1:14" x14ac:dyDescent="0.25">
      <c r="A82" s="161"/>
      <c r="B82" s="157" t="s">
        <v>107</v>
      </c>
      <c r="C82" s="158">
        <v>323986</v>
      </c>
      <c r="D82" s="158">
        <v>292546</v>
      </c>
      <c r="E82" s="158">
        <v>19967</v>
      </c>
      <c r="F82" s="158">
        <v>235792</v>
      </c>
      <c r="G82" s="158">
        <v>310899</v>
      </c>
      <c r="H82" s="158">
        <v>359401</v>
      </c>
      <c r="I82" s="159">
        <f>IFERROR(H82/G82-1,"-")</f>
        <v>0.15600564813653306</v>
      </c>
      <c r="J82" s="160">
        <f t="shared" si="30"/>
        <v>0.22852816309229995</v>
      </c>
      <c r="K82" s="158">
        <f t="shared" si="31"/>
        <v>48502</v>
      </c>
      <c r="L82" s="158">
        <f t="shared" si="32"/>
        <v>66855</v>
      </c>
      <c r="M82" s="159">
        <f>H82/H$8</f>
        <v>0.11352902768691725</v>
      </c>
      <c r="N82" s="79"/>
    </row>
    <row r="83" spans="1:14" s="56" customFormat="1" x14ac:dyDescent="0.25">
      <c r="A83" s="161"/>
      <c r="B83" s="162" t="s">
        <v>110</v>
      </c>
      <c r="C83" s="163">
        <v>52128</v>
      </c>
      <c r="D83" s="163">
        <v>51277</v>
      </c>
      <c r="E83" s="163">
        <v>3047</v>
      </c>
      <c r="F83" s="163">
        <v>48171</v>
      </c>
      <c r="G83" s="163">
        <v>66201</v>
      </c>
      <c r="H83" s="163">
        <v>74256</v>
      </c>
      <c r="I83" s="164">
        <f t="shared" ref="I83:I90" si="33">IFERROR(H83/G83-1,"-")</f>
        <v>0.12167489917070728</v>
      </c>
      <c r="J83" s="165">
        <f t="shared" si="30"/>
        <v>0.44813464126216429</v>
      </c>
      <c r="K83" s="163">
        <f t="shared" si="31"/>
        <v>8055</v>
      </c>
      <c r="L83" s="163">
        <f t="shared" si="32"/>
        <v>22979</v>
      </c>
      <c r="M83" s="164">
        <f t="shared" ref="M83:M90" si="34">H83/H$8</f>
        <v>2.345628275914571E-2</v>
      </c>
      <c r="N83" s="166"/>
    </row>
    <row r="84" spans="1:14" s="56" customFormat="1" x14ac:dyDescent="0.25">
      <c r="A84" s="161"/>
      <c r="B84" s="162" t="s">
        <v>113</v>
      </c>
      <c r="C84" s="163">
        <v>148704</v>
      </c>
      <c r="D84" s="163">
        <v>116602</v>
      </c>
      <c r="E84" s="163">
        <v>2230</v>
      </c>
      <c r="F84" s="163">
        <v>81267</v>
      </c>
      <c r="G84" s="163">
        <v>95060</v>
      </c>
      <c r="H84" s="163">
        <v>109949</v>
      </c>
      <c r="I84" s="164">
        <f t="shared" si="33"/>
        <v>0.15662739322533148</v>
      </c>
      <c r="J84" s="165">
        <f t="shared" si="30"/>
        <v>-5.7057340354367825E-2</v>
      </c>
      <c r="K84" s="163">
        <f t="shared" si="31"/>
        <v>14889</v>
      </c>
      <c r="L84" s="163">
        <f t="shared" si="32"/>
        <v>-6653</v>
      </c>
      <c r="M84" s="164">
        <f t="shared" si="34"/>
        <v>3.473113058992286E-2</v>
      </c>
      <c r="N84" s="166"/>
    </row>
    <row r="85" spans="1:14" x14ac:dyDescent="0.25">
      <c r="A85" s="161"/>
      <c r="B85" s="162" t="s">
        <v>116</v>
      </c>
      <c r="C85" s="163">
        <v>14601</v>
      </c>
      <c r="D85" s="163">
        <v>15837</v>
      </c>
      <c r="E85" s="163">
        <v>4177</v>
      </c>
      <c r="F85" s="163">
        <v>15893</v>
      </c>
      <c r="G85" s="163">
        <v>29606</v>
      </c>
      <c r="H85" s="163">
        <v>36840</v>
      </c>
      <c r="I85" s="164">
        <f t="shared" si="33"/>
        <v>0.24434236303452006</v>
      </c>
      <c r="J85" s="165">
        <f t="shared" si="30"/>
        <v>1.3261981435878005</v>
      </c>
      <c r="K85" s="163">
        <f t="shared" si="31"/>
        <v>7234</v>
      </c>
      <c r="L85" s="163">
        <f t="shared" si="32"/>
        <v>21003</v>
      </c>
      <c r="M85" s="164">
        <f t="shared" si="34"/>
        <v>1.1637166785807585E-2</v>
      </c>
      <c r="N85" s="79"/>
    </row>
    <row r="86" spans="1:14" x14ac:dyDescent="0.25">
      <c r="A86" s="161"/>
      <c r="B86" s="162" t="s">
        <v>123</v>
      </c>
      <c r="C86" s="163">
        <v>7667</v>
      </c>
      <c r="D86" s="163">
        <v>5485</v>
      </c>
      <c r="E86" s="163">
        <v>218</v>
      </c>
      <c r="F86" s="163">
        <v>6492</v>
      </c>
      <c r="G86" s="163">
        <v>9266</v>
      </c>
      <c r="H86" s="163">
        <v>14761</v>
      </c>
      <c r="I86" s="164">
        <f t="shared" si="33"/>
        <v>0.59302827541549741</v>
      </c>
      <c r="J86" s="165">
        <f t="shared" si="30"/>
        <v>1.6911577028258886</v>
      </c>
      <c r="K86" s="163">
        <f t="shared" si="31"/>
        <v>5495</v>
      </c>
      <c r="L86" s="163">
        <f t="shared" si="32"/>
        <v>9276</v>
      </c>
      <c r="M86" s="164">
        <f t="shared" si="34"/>
        <v>4.6627638144762689E-3</v>
      </c>
      <c r="N86" s="79"/>
    </row>
    <row r="87" spans="1:14" x14ac:dyDescent="0.25">
      <c r="A87" s="161"/>
      <c r="B87" s="162" t="s">
        <v>119</v>
      </c>
      <c r="C87" s="163">
        <v>4428</v>
      </c>
      <c r="D87" s="163">
        <v>3124</v>
      </c>
      <c r="E87" s="163">
        <v>1379</v>
      </c>
      <c r="F87" s="163">
        <v>2154</v>
      </c>
      <c r="G87" s="163">
        <v>4047</v>
      </c>
      <c r="H87" s="163">
        <v>5700</v>
      </c>
      <c r="I87" s="164">
        <f t="shared" si="33"/>
        <v>0.40845070422535201</v>
      </c>
      <c r="J87" s="165">
        <f t="shared" si="30"/>
        <v>0.82458386683738794</v>
      </c>
      <c r="K87" s="163">
        <f t="shared" si="31"/>
        <v>1653</v>
      </c>
      <c r="L87" s="163">
        <f t="shared" si="32"/>
        <v>2576</v>
      </c>
      <c r="M87" s="164">
        <f t="shared" si="34"/>
        <v>1.8005388349376557E-3</v>
      </c>
      <c r="N87" s="79"/>
    </row>
    <row r="88" spans="1:14" x14ac:dyDescent="0.25">
      <c r="A88" s="161"/>
      <c r="B88" s="162" t="s">
        <v>128</v>
      </c>
      <c r="C88" s="163">
        <v>6412</v>
      </c>
      <c r="D88" s="163">
        <v>5718</v>
      </c>
      <c r="E88" s="163">
        <v>13</v>
      </c>
      <c r="F88" s="163">
        <v>6332</v>
      </c>
      <c r="G88" s="163">
        <v>4290</v>
      </c>
      <c r="H88" s="163">
        <v>4680</v>
      </c>
      <c r="I88" s="164">
        <f t="shared" si="33"/>
        <v>9.0909090909090828E-2</v>
      </c>
      <c r="J88" s="165">
        <f t="shared" si="30"/>
        <v>-0.18153200419727178</v>
      </c>
      <c r="K88" s="163">
        <f t="shared" si="31"/>
        <v>390</v>
      </c>
      <c r="L88" s="163">
        <f t="shared" si="32"/>
        <v>-1038</v>
      </c>
      <c r="M88" s="164">
        <f t="shared" si="34"/>
        <v>1.478337148685654E-3</v>
      </c>
      <c r="N88" s="79"/>
    </row>
    <row r="89" spans="1:14" x14ac:dyDescent="0.25">
      <c r="A89" s="161" t="s">
        <v>144</v>
      </c>
      <c r="B89" s="162" t="s">
        <v>131</v>
      </c>
      <c r="C89" s="163">
        <v>8107</v>
      </c>
      <c r="D89" s="163">
        <v>9352</v>
      </c>
      <c r="E89" s="163">
        <v>240</v>
      </c>
      <c r="F89" s="163">
        <v>5750</v>
      </c>
      <c r="G89" s="163">
        <v>5312</v>
      </c>
      <c r="H89" s="163">
        <v>3688</v>
      </c>
      <c r="I89" s="164">
        <f t="shared" si="33"/>
        <v>-0.30572289156626509</v>
      </c>
      <c r="J89" s="165">
        <f t="shared" si="30"/>
        <v>-0.60564585115483327</v>
      </c>
      <c r="K89" s="163">
        <f t="shared" si="31"/>
        <v>-1624</v>
      </c>
      <c r="L89" s="163">
        <f t="shared" si="32"/>
        <v>-5664</v>
      </c>
      <c r="M89" s="164">
        <f t="shared" si="34"/>
        <v>1.1649802146052762E-3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81939</v>
      </c>
      <c r="D90" s="169">
        <f t="shared" si="35"/>
        <v>85151</v>
      </c>
      <c r="E90" s="169">
        <f t="shared" si="35"/>
        <v>8663</v>
      </c>
      <c r="F90" s="169">
        <f t="shared" si="35"/>
        <v>69733</v>
      </c>
      <c r="G90" s="169">
        <f t="shared" si="35"/>
        <v>97117</v>
      </c>
      <c r="H90" s="169">
        <f t="shared" si="35"/>
        <v>109527</v>
      </c>
      <c r="I90" s="170">
        <f t="shared" si="33"/>
        <v>0.12778401309760401</v>
      </c>
      <c r="J90" s="171">
        <f t="shared" si="30"/>
        <v>0.28626792404082169</v>
      </c>
      <c r="K90" s="169">
        <f>H90-G90</f>
        <v>12410</v>
      </c>
      <c r="L90" s="169">
        <f t="shared" si="32"/>
        <v>24376</v>
      </c>
      <c r="M90" s="170">
        <f t="shared" si="34"/>
        <v>3.4597827539336247E-2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10593</v>
      </c>
      <c r="D92" s="176">
        <v>10636</v>
      </c>
      <c r="E92" s="176">
        <v>3603</v>
      </c>
      <c r="F92" s="176">
        <v>11595</v>
      </c>
      <c r="G92" s="176">
        <v>11107</v>
      </c>
      <c r="H92" s="176">
        <v>12187</v>
      </c>
      <c r="I92" s="177">
        <f>IFERROR(H92/G92-1,"-")</f>
        <v>9.7235977311605382E-2</v>
      </c>
      <c r="J92" s="177">
        <f>IFERROR(H92/D92-1,"-")</f>
        <v>0.14582549830763436</v>
      </c>
      <c r="K92" s="176">
        <f>H92-G92</f>
        <v>1080</v>
      </c>
      <c r="L92" s="176">
        <f>H92-D92</f>
        <v>1551</v>
      </c>
      <c r="M92" s="177">
        <f>H92/H$8</f>
        <v>3.8496783826991593E-3</v>
      </c>
      <c r="N92" s="79"/>
    </row>
    <row r="93" spans="1:14" x14ac:dyDescent="0.25">
      <c r="A93" s="161" t="s">
        <v>96</v>
      </c>
      <c r="B93" s="157" t="s">
        <v>97</v>
      </c>
      <c r="C93" s="158">
        <v>5386</v>
      </c>
      <c r="D93" s="158">
        <v>5938</v>
      </c>
      <c r="E93" s="158">
        <v>2778</v>
      </c>
      <c r="F93" s="158">
        <v>5470</v>
      </c>
      <c r="G93" s="158">
        <v>5517</v>
      </c>
      <c r="H93" s="158">
        <v>5734</v>
      </c>
      <c r="I93" s="159">
        <f>IFERROR(H93/G93-1,"-")</f>
        <v>3.9332970817473223E-2</v>
      </c>
      <c r="J93" s="160">
        <f t="shared" ref="J93:J104" si="36">IFERROR(H93/D93-1,"-")</f>
        <v>-3.4355001684068687E-2</v>
      </c>
      <c r="K93" s="158">
        <f t="shared" ref="K93:K103" si="37">H93-G93</f>
        <v>217</v>
      </c>
      <c r="L93" s="158">
        <f t="shared" ref="L93:L104" si="38">H93-D93</f>
        <v>-204</v>
      </c>
      <c r="M93" s="159">
        <f>H93/H$8</f>
        <v>1.8112788911460555E-3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5.0399293177947882E-3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1.310444799427871E-2</v>
      </c>
      <c r="N95" s="79"/>
    </row>
    <row r="96" spans="1:14" x14ac:dyDescent="0.25">
      <c r="A96" s="161"/>
      <c r="B96" s="157" t="s">
        <v>107</v>
      </c>
      <c r="C96" s="158">
        <v>5207</v>
      </c>
      <c r="D96" s="158">
        <v>4698</v>
      </c>
      <c r="E96" s="158">
        <v>825</v>
      </c>
      <c r="F96" s="158">
        <v>6125</v>
      </c>
      <c r="G96" s="158">
        <v>5590</v>
      </c>
      <c r="H96" s="158">
        <v>6453</v>
      </c>
      <c r="I96" s="159">
        <f>IFERROR(H96/G96-1,"-")</f>
        <v>0.15438282647584978</v>
      </c>
      <c r="J96" s="160">
        <f t="shared" si="36"/>
        <v>0.37356321839080464</v>
      </c>
      <c r="K96" s="158">
        <f t="shared" si="37"/>
        <v>863</v>
      </c>
      <c r="L96" s="158">
        <f t="shared" si="38"/>
        <v>1755</v>
      </c>
      <c r="M96" s="159">
        <f>H96/H$8</f>
        <v>2.0383994915531035E-3</v>
      </c>
      <c r="N96" s="79"/>
    </row>
    <row r="97" spans="1:14" s="56" customFormat="1" x14ac:dyDescent="0.25">
      <c r="A97" s="161"/>
      <c r="B97" s="162" t="s">
        <v>110</v>
      </c>
      <c r="C97" s="163">
        <v>458</v>
      </c>
      <c r="D97" s="163">
        <v>312</v>
      </c>
      <c r="E97" s="163">
        <v>90</v>
      </c>
      <c r="F97" s="163">
        <v>676</v>
      </c>
      <c r="G97" s="163">
        <v>658</v>
      </c>
      <c r="H97" s="163">
        <v>850</v>
      </c>
      <c r="I97" s="164">
        <f t="shared" ref="I97:I104" si="39">IFERROR(H97/G97-1,"-")</f>
        <v>0.29179331306990886</v>
      </c>
      <c r="J97" s="165">
        <f t="shared" si="36"/>
        <v>1.7243589743589745</v>
      </c>
      <c r="K97" s="163">
        <f t="shared" si="37"/>
        <v>192</v>
      </c>
      <c r="L97" s="163">
        <f t="shared" si="38"/>
        <v>538</v>
      </c>
      <c r="M97" s="164">
        <f t="shared" ref="M97:M104" si="40">H97/H$8</f>
        <v>2.6850140521000128E-4</v>
      </c>
      <c r="N97" s="166"/>
    </row>
    <row r="98" spans="1:14" s="56" customFormat="1" x14ac:dyDescent="0.25">
      <c r="A98" s="161"/>
      <c r="B98" s="162" t="s">
        <v>113</v>
      </c>
      <c r="C98" s="163">
        <v>1839</v>
      </c>
      <c r="D98" s="163">
        <v>1681</v>
      </c>
      <c r="E98" s="163">
        <v>122</v>
      </c>
      <c r="F98" s="163">
        <v>2114</v>
      </c>
      <c r="G98" s="163">
        <v>1758</v>
      </c>
      <c r="H98" s="163">
        <v>1824</v>
      </c>
      <c r="I98" s="164">
        <f t="shared" si="39"/>
        <v>3.7542662116040848E-2</v>
      </c>
      <c r="J98" s="165">
        <f t="shared" si="36"/>
        <v>8.5068411659726451E-2</v>
      </c>
      <c r="K98" s="163">
        <f t="shared" si="37"/>
        <v>66</v>
      </c>
      <c r="L98" s="163">
        <f t="shared" si="38"/>
        <v>143</v>
      </c>
      <c r="M98" s="164">
        <f t="shared" si="40"/>
        <v>5.7617242718004981E-4</v>
      </c>
      <c r="N98" s="166"/>
    </row>
    <row r="99" spans="1:14" x14ac:dyDescent="0.25">
      <c r="A99" s="161"/>
      <c r="B99" s="162" t="s">
        <v>116</v>
      </c>
      <c r="C99" s="163">
        <v>856</v>
      </c>
      <c r="D99" s="163">
        <v>638</v>
      </c>
      <c r="E99" s="163">
        <v>266</v>
      </c>
      <c r="F99" s="163">
        <v>484</v>
      </c>
      <c r="G99" s="163">
        <v>565</v>
      </c>
      <c r="H99" s="163">
        <v>622</v>
      </c>
      <c r="I99" s="164">
        <f t="shared" si="39"/>
        <v>0.10088495575221246</v>
      </c>
      <c r="J99" s="165">
        <f t="shared" si="36"/>
        <v>-2.5078369905956133E-2</v>
      </c>
      <c r="K99" s="163">
        <f t="shared" si="37"/>
        <v>57</v>
      </c>
      <c r="L99" s="163">
        <f t="shared" si="38"/>
        <v>-16</v>
      </c>
      <c r="M99" s="164">
        <f t="shared" si="40"/>
        <v>1.9647985181249505E-4</v>
      </c>
      <c r="N99" s="79"/>
    </row>
    <row r="100" spans="1:14" x14ac:dyDescent="0.25">
      <c r="A100" s="161"/>
      <c r="B100" s="162" t="s">
        <v>123</v>
      </c>
      <c r="C100" s="163">
        <v>73</v>
      </c>
      <c r="D100" s="163">
        <v>243</v>
      </c>
      <c r="E100" s="163">
        <v>5</v>
      </c>
      <c r="F100" s="163">
        <v>458</v>
      </c>
      <c r="G100" s="163">
        <v>266</v>
      </c>
      <c r="H100" s="163">
        <v>155</v>
      </c>
      <c r="I100" s="164">
        <f t="shared" si="39"/>
        <v>-0.41729323308270672</v>
      </c>
      <c r="J100" s="165">
        <f t="shared" si="36"/>
        <v>-0.36213991769547327</v>
      </c>
      <c r="K100" s="163">
        <f t="shared" si="37"/>
        <v>-111</v>
      </c>
      <c r="L100" s="163">
        <f t="shared" si="38"/>
        <v>-88</v>
      </c>
      <c r="M100" s="164">
        <f t="shared" si="40"/>
        <v>4.8962020950059053E-5</v>
      </c>
      <c r="N100" s="79"/>
    </row>
    <row r="101" spans="1:14" x14ac:dyDescent="0.25">
      <c r="A101" s="161"/>
      <c r="B101" s="162" t="s">
        <v>119</v>
      </c>
      <c r="C101" s="163">
        <v>110</v>
      </c>
      <c r="D101" s="163">
        <v>56</v>
      </c>
      <c r="E101" s="163">
        <v>74</v>
      </c>
      <c r="F101" s="163">
        <v>83</v>
      </c>
      <c r="G101" s="163">
        <v>116</v>
      </c>
      <c r="H101" s="163">
        <v>156</v>
      </c>
      <c r="I101" s="164">
        <f t="shared" si="39"/>
        <v>0.34482758620689657</v>
      </c>
      <c r="J101" s="165">
        <f t="shared" si="36"/>
        <v>1.7857142857142856</v>
      </c>
      <c r="K101" s="163">
        <f t="shared" si="37"/>
        <v>40</v>
      </c>
      <c r="L101" s="163">
        <f t="shared" si="38"/>
        <v>100</v>
      </c>
      <c r="M101" s="164">
        <f t="shared" si="40"/>
        <v>4.9277904956188466E-5</v>
      </c>
      <c r="N101" s="79"/>
    </row>
    <row r="102" spans="1:14" x14ac:dyDescent="0.25">
      <c r="A102" s="161"/>
      <c r="B102" s="162" t="s">
        <v>128</v>
      </c>
      <c r="C102" s="163">
        <v>21</v>
      </c>
      <c r="D102" s="163">
        <v>16</v>
      </c>
      <c r="E102" s="163">
        <v>0</v>
      </c>
      <c r="F102" s="163">
        <v>46</v>
      </c>
      <c r="G102" s="163">
        <v>6</v>
      </c>
      <c r="H102" s="163">
        <v>24</v>
      </c>
      <c r="I102" s="164">
        <f t="shared" si="39"/>
        <v>3</v>
      </c>
      <c r="J102" s="165">
        <f t="shared" si="36"/>
        <v>0.5</v>
      </c>
      <c r="K102" s="163">
        <f t="shared" si="37"/>
        <v>18</v>
      </c>
      <c r="L102" s="163">
        <f t="shared" si="38"/>
        <v>8</v>
      </c>
      <c r="M102" s="164">
        <f t="shared" si="40"/>
        <v>7.5812161471059178E-6</v>
      </c>
      <c r="N102" s="79"/>
    </row>
    <row r="103" spans="1:14" x14ac:dyDescent="0.25">
      <c r="A103" s="161" t="s">
        <v>144</v>
      </c>
      <c r="B103" s="162" t="s">
        <v>131</v>
      </c>
      <c r="C103" s="163">
        <v>43</v>
      </c>
      <c r="D103" s="163">
        <v>48</v>
      </c>
      <c r="E103" s="163">
        <v>6</v>
      </c>
      <c r="F103" s="163">
        <v>20</v>
      </c>
      <c r="G103" s="163">
        <v>26</v>
      </c>
      <c r="H103" s="163">
        <v>122</v>
      </c>
      <c r="I103" s="164">
        <f t="shared" si="39"/>
        <v>3.6923076923076925</v>
      </c>
      <c r="J103" s="165">
        <f t="shared" si="36"/>
        <v>1.5416666666666665</v>
      </c>
      <c r="K103" s="163">
        <f t="shared" si="37"/>
        <v>96</v>
      </c>
      <c r="L103" s="163">
        <f t="shared" si="38"/>
        <v>74</v>
      </c>
      <c r="M103" s="164">
        <f t="shared" si="40"/>
        <v>3.8537848747788415E-5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1807</v>
      </c>
      <c r="D104" s="169">
        <f t="shared" si="41"/>
        <v>1704</v>
      </c>
      <c r="E104" s="169">
        <f t="shared" si="41"/>
        <v>262</v>
      </c>
      <c r="F104" s="169">
        <f t="shared" si="41"/>
        <v>2244</v>
      </c>
      <c r="G104" s="169">
        <f t="shared" si="41"/>
        <v>2195</v>
      </c>
      <c r="H104" s="169">
        <f t="shared" si="41"/>
        <v>2700</v>
      </c>
      <c r="I104" s="170">
        <f t="shared" si="39"/>
        <v>0.23006833712984065</v>
      </c>
      <c r="J104" s="171">
        <f t="shared" si="36"/>
        <v>0.58450704225352124</v>
      </c>
      <c r="K104" s="169">
        <f>H104-G104</f>
        <v>505</v>
      </c>
      <c r="L104" s="169">
        <f t="shared" si="38"/>
        <v>996</v>
      </c>
      <c r="M104" s="170">
        <f t="shared" si="40"/>
        <v>8.5288681654941583E-4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91323</v>
      </c>
      <c r="D106" s="176">
        <v>84734</v>
      </c>
      <c r="E106" s="176">
        <v>20597</v>
      </c>
      <c r="F106" s="176">
        <v>132612</v>
      </c>
      <c r="G106" s="176">
        <v>146405</v>
      </c>
      <c r="H106" s="176">
        <v>126079</v>
      </c>
      <c r="I106" s="177">
        <f>IFERROR(H106/G106-1,"-")</f>
        <v>-0.13883405621392708</v>
      </c>
      <c r="J106" s="177">
        <f>IFERROR(H106/D106-1,"-")</f>
        <v>0.48793872589515419</v>
      </c>
      <c r="K106" s="176">
        <f>H106-G106</f>
        <v>-20326</v>
      </c>
      <c r="L106" s="176">
        <f>H106-D106</f>
        <v>41345</v>
      </c>
      <c r="M106" s="177">
        <f>H106/H$8</f>
        <v>3.9826339608790291E-2</v>
      </c>
      <c r="N106" s="79"/>
    </row>
    <row r="107" spans="1:14" x14ac:dyDescent="0.25">
      <c r="A107" s="161" t="s">
        <v>96</v>
      </c>
      <c r="B107" s="157" t="s">
        <v>97</v>
      </c>
      <c r="C107" s="158">
        <v>12483</v>
      </c>
      <c r="D107" s="158">
        <v>15718</v>
      </c>
      <c r="E107" s="158">
        <v>9240</v>
      </c>
      <c r="F107" s="158">
        <v>24745</v>
      </c>
      <c r="G107" s="158">
        <v>21110</v>
      </c>
      <c r="H107" s="158">
        <v>14338</v>
      </c>
      <c r="I107" s="159">
        <f>IFERROR(H107/G107-1,"-")</f>
        <v>-0.32079583135954526</v>
      </c>
      <c r="J107" s="160">
        <f t="shared" ref="J107:J118" si="42">IFERROR(H107/D107-1,"-")</f>
        <v>-8.7797429698434959E-2</v>
      </c>
      <c r="K107" s="158">
        <f t="shared" ref="K107:K117" si="43">H107-G107</f>
        <v>-6772</v>
      </c>
      <c r="L107" s="158">
        <f t="shared" ref="L107:L118" si="44">H107-D107</f>
        <v>-1380</v>
      </c>
      <c r="M107" s="159">
        <f>H107/H$8</f>
        <v>4.5291448798835269E-3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1.6681202595682055E-2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4.1605398331311147E-2</v>
      </c>
      <c r="N109" s="79"/>
    </row>
    <row r="110" spans="1:14" x14ac:dyDescent="0.25">
      <c r="A110" s="161"/>
      <c r="B110" s="157" t="s">
        <v>107</v>
      </c>
      <c r="C110" s="158">
        <v>78840</v>
      </c>
      <c r="D110" s="158">
        <v>69016</v>
      </c>
      <c r="E110" s="158">
        <v>11357</v>
      </c>
      <c r="F110" s="158">
        <v>107867</v>
      </c>
      <c r="G110" s="158">
        <v>125295</v>
      </c>
      <c r="H110" s="158">
        <v>111741</v>
      </c>
      <c r="I110" s="159">
        <f>IFERROR(H110/G110-1,"-")</f>
        <v>-0.10817670298096493</v>
      </c>
      <c r="J110" s="160">
        <f t="shared" si="42"/>
        <v>0.61905934855685629</v>
      </c>
      <c r="K110" s="158">
        <f t="shared" si="43"/>
        <v>-13554</v>
      </c>
      <c r="L110" s="158">
        <f t="shared" si="44"/>
        <v>42725</v>
      </c>
      <c r="M110" s="159">
        <f>H110/H$8</f>
        <v>3.5297194728906765E-2</v>
      </c>
      <c r="N110" s="79"/>
    </row>
    <row r="111" spans="1:14" s="56" customFormat="1" x14ac:dyDescent="0.25">
      <c r="A111" s="161"/>
      <c r="B111" s="162" t="s">
        <v>110</v>
      </c>
      <c r="C111" s="163">
        <v>43294</v>
      </c>
      <c r="D111" s="163">
        <v>37865</v>
      </c>
      <c r="E111" s="163">
        <v>5886</v>
      </c>
      <c r="F111" s="163">
        <v>68927</v>
      </c>
      <c r="G111" s="163">
        <v>90194</v>
      </c>
      <c r="H111" s="163">
        <v>68520</v>
      </c>
      <c r="I111" s="164">
        <f t="shared" ref="I111:I118" si="45">IFERROR(H111/G111-1,"-")</f>
        <v>-0.24030423309754534</v>
      </c>
      <c r="J111" s="165">
        <f t="shared" si="42"/>
        <v>0.80958668955499813</v>
      </c>
      <c r="K111" s="163">
        <f t="shared" si="43"/>
        <v>-21674</v>
      </c>
      <c r="L111" s="163">
        <f t="shared" si="44"/>
        <v>30655</v>
      </c>
      <c r="M111" s="164">
        <f t="shared" ref="M111:M118" si="46">H111/H$8</f>
        <v>2.1644372099987395E-2</v>
      </c>
      <c r="N111" s="166"/>
    </row>
    <row r="112" spans="1:14" s="56" customFormat="1" x14ac:dyDescent="0.25">
      <c r="A112" s="161"/>
      <c r="B112" s="162" t="s">
        <v>113</v>
      </c>
      <c r="C112" s="163">
        <v>8373</v>
      </c>
      <c r="D112" s="163">
        <v>5517</v>
      </c>
      <c r="E112" s="163">
        <v>442</v>
      </c>
      <c r="F112" s="163">
        <v>3075</v>
      </c>
      <c r="G112" s="163">
        <v>4324</v>
      </c>
      <c r="H112" s="163">
        <v>5830</v>
      </c>
      <c r="I112" s="164">
        <f t="shared" si="45"/>
        <v>0.34828862164662344</v>
      </c>
      <c r="J112" s="165">
        <f t="shared" si="42"/>
        <v>5.6733732100779477E-2</v>
      </c>
      <c r="K112" s="163">
        <f t="shared" si="43"/>
        <v>1506</v>
      </c>
      <c r="L112" s="163">
        <f t="shared" si="44"/>
        <v>313</v>
      </c>
      <c r="M112" s="164">
        <f t="shared" si="46"/>
        <v>1.8416037557344794E-3</v>
      </c>
      <c r="N112" s="166"/>
    </row>
    <row r="113" spans="1:14" x14ac:dyDescent="0.25">
      <c r="A113" s="161"/>
      <c r="B113" s="162" t="s">
        <v>116</v>
      </c>
      <c r="C113" s="163">
        <v>10664</v>
      </c>
      <c r="D113" s="163">
        <v>7592</v>
      </c>
      <c r="E113" s="163">
        <v>2076</v>
      </c>
      <c r="F113" s="163">
        <v>6802</v>
      </c>
      <c r="G113" s="163">
        <v>4406</v>
      </c>
      <c r="H113" s="163">
        <v>10904</v>
      </c>
      <c r="I113" s="164">
        <f t="shared" si="45"/>
        <v>1.4748070812528371</v>
      </c>
      <c r="J113" s="165">
        <f t="shared" si="42"/>
        <v>0.43624868282402529</v>
      </c>
      <c r="K113" s="163">
        <f t="shared" si="43"/>
        <v>6498</v>
      </c>
      <c r="L113" s="163">
        <f t="shared" si="44"/>
        <v>3312</v>
      </c>
      <c r="M113" s="164">
        <f t="shared" si="46"/>
        <v>3.4443992028351223E-3</v>
      </c>
      <c r="N113" s="79"/>
    </row>
    <row r="114" spans="1:14" x14ac:dyDescent="0.25">
      <c r="A114" s="161"/>
      <c r="B114" s="162" t="s">
        <v>123</v>
      </c>
      <c r="C114" s="163">
        <v>2661</v>
      </c>
      <c r="D114" s="163">
        <v>1718</v>
      </c>
      <c r="E114" s="163">
        <v>230</v>
      </c>
      <c r="F114" s="163">
        <v>3070</v>
      </c>
      <c r="G114" s="163">
        <v>6655</v>
      </c>
      <c r="H114" s="163">
        <v>4208</v>
      </c>
      <c r="I114" s="164">
        <f t="shared" si="45"/>
        <v>-0.36769346356123211</v>
      </c>
      <c r="J114" s="165">
        <f t="shared" si="42"/>
        <v>1.4493597206053552</v>
      </c>
      <c r="K114" s="163">
        <f t="shared" si="43"/>
        <v>-2447</v>
      </c>
      <c r="L114" s="163">
        <f t="shared" si="44"/>
        <v>2490</v>
      </c>
      <c r="M114" s="164">
        <f t="shared" si="46"/>
        <v>1.329239897792571E-3</v>
      </c>
      <c r="N114" s="79"/>
    </row>
    <row r="115" spans="1:14" x14ac:dyDescent="0.25">
      <c r="A115" s="161"/>
      <c r="B115" s="162" t="s">
        <v>119</v>
      </c>
      <c r="C115" s="163">
        <v>3018</v>
      </c>
      <c r="D115" s="163">
        <v>1511</v>
      </c>
      <c r="E115" s="163">
        <v>1415</v>
      </c>
      <c r="F115" s="163">
        <v>2701</v>
      </c>
      <c r="G115" s="163">
        <v>2228</v>
      </c>
      <c r="H115" s="163">
        <v>3906</v>
      </c>
      <c r="I115" s="164">
        <f t="shared" si="45"/>
        <v>0.7531418312387792</v>
      </c>
      <c r="J115" s="165">
        <f t="shared" si="42"/>
        <v>1.5850430178689607</v>
      </c>
      <c r="K115" s="163">
        <f t="shared" si="43"/>
        <v>1678</v>
      </c>
      <c r="L115" s="163">
        <f t="shared" si="44"/>
        <v>2395</v>
      </c>
      <c r="M115" s="164">
        <f t="shared" si="46"/>
        <v>1.2338429279414882E-3</v>
      </c>
      <c r="N115" s="79"/>
    </row>
    <row r="116" spans="1:14" x14ac:dyDescent="0.25">
      <c r="A116" s="161"/>
      <c r="B116" s="162" t="s">
        <v>128</v>
      </c>
      <c r="C116" s="163">
        <v>145</v>
      </c>
      <c r="D116" s="163">
        <v>365</v>
      </c>
      <c r="E116" s="163">
        <v>0</v>
      </c>
      <c r="F116" s="163">
        <v>5288</v>
      </c>
      <c r="G116" s="163">
        <v>682</v>
      </c>
      <c r="H116" s="163">
        <v>352</v>
      </c>
      <c r="I116" s="164">
        <f t="shared" si="45"/>
        <v>-0.4838709677419355</v>
      </c>
      <c r="J116" s="165">
        <f t="shared" si="42"/>
        <v>-3.5616438356164348E-2</v>
      </c>
      <c r="K116" s="163">
        <f t="shared" si="43"/>
        <v>-330</v>
      </c>
      <c r="L116" s="163">
        <f t="shared" si="44"/>
        <v>-13</v>
      </c>
      <c r="M116" s="164">
        <f t="shared" si="46"/>
        <v>1.1119117015755347E-4</v>
      </c>
      <c r="N116" s="79"/>
    </row>
    <row r="117" spans="1:14" x14ac:dyDescent="0.25">
      <c r="A117" s="161" t="s">
        <v>144</v>
      </c>
      <c r="B117" s="162" t="s">
        <v>131</v>
      </c>
      <c r="C117" s="163">
        <v>400</v>
      </c>
      <c r="D117" s="163">
        <v>433</v>
      </c>
      <c r="E117" s="163">
        <v>12</v>
      </c>
      <c r="F117" s="163">
        <v>258</v>
      </c>
      <c r="G117" s="163">
        <v>251</v>
      </c>
      <c r="H117" s="163">
        <v>185</v>
      </c>
      <c r="I117" s="164">
        <f t="shared" si="45"/>
        <v>-0.26294820717131473</v>
      </c>
      <c r="J117" s="165">
        <f t="shared" si="42"/>
        <v>-0.57274826789838329</v>
      </c>
      <c r="K117" s="163">
        <f t="shared" si="43"/>
        <v>-66</v>
      </c>
      <c r="L117" s="163">
        <f t="shared" si="44"/>
        <v>-248</v>
      </c>
      <c r="M117" s="164">
        <f t="shared" si="46"/>
        <v>5.8438541133941454E-5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10285</v>
      </c>
      <c r="D118" s="169">
        <f t="shared" si="47"/>
        <v>14015</v>
      </c>
      <c r="E118" s="169">
        <f t="shared" si="47"/>
        <v>1296</v>
      </c>
      <c r="F118" s="169">
        <f t="shared" si="47"/>
        <v>17746</v>
      </c>
      <c r="G118" s="169">
        <f t="shared" si="47"/>
        <v>16555</v>
      </c>
      <c r="H118" s="169">
        <f t="shared" si="47"/>
        <v>17836</v>
      </c>
      <c r="I118" s="170">
        <f t="shared" si="45"/>
        <v>7.7378435517970301E-2</v>
      </c>
      <c r="J118" s="171">
        <f t="shared" si="42"/>
        <v>0.27263646093471272</v>
      </c>
      <c r="K118" s="169">
        <f>H118-G118</f>
        <v>1281</v>
      </c>
      <c r="L118" s="169">
        <f t="shared" si="44"/>
        <v>3821</v>
      </c>
      <c r="M118" s="170">
        <f t="shared" si="46"/>
        <v>5.6341071333242147E-3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44079</v>
      </c>
      <c r="D120" s="176">
        <v>40116</v>
      </c>
      <c r="E120" s="176">
        <v>17308</v>
      </c>
      <c r="F120" s="176">
        <v>48246</v>
      </c>
      <c r="G120" s="176">
        <v>49321</v>
      </c>
      <c r="H120" s="176">
        <v>43124</v>
      </c>
      <c r="I120" s="177">
        <f>IFERROR(H120/G120-1,"-")</f>
        <v>-0.1256462764339733</v>
      </c>
      <c r="J120" s="177">
        <f>IFERROR(H120/D120-1,"-")</f>
        <v>7.4982550603250653E-2</v>
      </c>
      <c r="K120" s="176">
        <f>H120-G120</f>
        <v>-6197</v>
      </c>
      <c r="L120" s="176">
        <f>H120-D120</f>
        <v>3008</v>
      </c>
      <c r="M120" s="177">
        <f>H120/H$8</f>
        <v>1.3622181880324817E-2</v>
      </c>
      <c r="N120" s="79"/>
    </row>
    <row r="121" spans="1:14" x14ac:dyDescent="0.25">
      <c r="A121" s="161" t="s">
        <v>96</v>
      </c>
      <c r="B121" s="157" t="s">
        <v>97</v>
      </c>
      <c r="C121" s="158">
        <v>23290</v>
      </c>
      <c r="D121" s="158">
        <v>20320</v>
      </c>
      <c r="E121" s="158">
        <v>12162</v>
      </c>
      <c r="F121" s="158">
        <v>26214</v>
      </c>
      <c r="G121" s="158">
        <v>28464</v>
      </c>
      <c r="H121" s="158">
        <v>24346</v>
      </c>
      <c r="I121" s="159">
        <f>IFERROR(H121/G121-1,"-")</f>
        <v>-0.14467397414277683</v>
      </c>
      <c r="J121" s="160">
        <f t="shared" ref="J121:J132" si="48">IFERROR(H121/D121-1,"-")</f>
        <v>0.19812992125984241</v>
      </c>
      <c r="K121" s="158">
        <f t="shared" ref="K121:K131" si="49">H121-G121</f>
        <v>-4118</v>
      </c>
      <c r="L121" s="158">
        <f t="shared" ref="L121:L132" si="50">H121-D121</f>
        <v>4026</v>
      </c>
      <c r="M121" s="159">
        <f>H121/H$8</f>
        <v>7.690512013226695E-3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3.5421021259309494E-2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4.4888696691020268E-2</v>
      </c>
      <c r="N123" s="79"/>
    </row>
    <row r="124" spans="1:14" x14ac:dyDescent="0.25">
      <c r="A124" s="161"/>
      <c r="B124" s="157" t="s">
        <v>107</v>
      </c>
      <c r="C124" s="158">
        <v>20789</v>
      </c>
      <c r="D124" s="158">
        <v>19796</v>
      </c>
      <c r="E124" s="158">
        <v>5146</v>
      </c>
      <c r="F124" s="158">
        <v>22032</v>
      </c>
      <c r="G124" s="158">
        <v>20857</v>
      </c>
      <c r="H124" s="158">
        <v>18778</v>
      </c>
      <c r="I124" s="159">
        <f>IFERROR(H124/G124-1,"-")</f>
        <v>-9.9678764923047392E-2</v>
      </c>
      <c r="J124" s="160">
        <f t="shared" si="48"/>
        <v>-5.1424530208122876E-2</v>
      </c>
      <c r="K124" s="158">
        <f t="shared" si="49"/>
        <v>-2079</v>
      </c>
      <c r="L124" s="158">
        <f t="shared" si="50"/>
        <v>-1018</v>
      </c>
      <c r="M124" s="159">
        <f>H124/H$8</f>
        <v>5.9316698670981221E-3</v>
      </c>
      <c r="N124" s="79"/>
    </row>
    <row r="125" spans="1:14" s="56" customFormat="1" x14ac:dyDescent="0.25">
      <c r="A125" s="161"/>
      <c r="B125" s="162" t="s">
        <v>110</v>
      </c>
      <c r="C125" s="163">
        <v>3057</v>
      </c>
      <c r="D125" s="163">
        <v>2070</v>
      </c>
      <c r="E125" s="163">
        <v>273</v>
      </c>
      <c r="F125" s="163">
        <v>2166</v>
      </c>
      <c r="G125" s="163">
        <v>4936</v>
      </c>
      <c r="H125" s="163">
        <v>1826</v>
      </c>
      <c r="I125" s="164">
        <f t="shared" ref="I125:I132" si="51">IFERROR(H125/G125-1,"-")</f>
        <v>-0.63006482982171796</v>
      </c>
      <c r="J125" s="165">
        <f t="shared" si="48"/>
        <v>-0.11787439613526574</v>
      </c>
      <c r="K125" s="163">
        <f t="shared" si="49"/>
        <v>-3110</v>
      </c>
      <c r="L125" s="163">
        <f t="shared" si="50"/>
        <v>-244</v>
      </c>
      <c r="M125" s="164">
        <f t="shared" ref="M125:M132" si="52">H125/H$8</f>
        <v>5.7680419519230859E-4</v>
      </c>
      <c r="N125" s="166"/>
    </row>
    <row r="126" spans="1:14" s="56" customFormat="1" x14ac:dyDescent="0.25">
      <c r="A126" s="161"/>
      <c r="B126" s="162" t="s">
        <v>113</v>
      </c>
      <c r="C126" s="163">
        <v>2637</v>
      </c>
      <c r="D126" s="163">
        <v>2455</v>
      </c>
      <c r="E126" s="163">
        <v>260</v>
      </c>
      <c r="F126" s="163">
        <v>2874</v>
      </c>
      <c r="G126" s="163">
        <v>3162</v>
      </c>
      <c r="H126" s="163">
        <v>3189</v>
      </c>
      <c r="I126" s="164">
        <f t="shared" si="51"/>
        <v>8.5388994307400434E-3</v>
      </c>
      <c r="J126" s="165">
        <f t="shared" si="48"/>
        <v>0.29898167006109988</v>
      </c>
      <c r="K126" s="163">
        <f t="shared" si="49"/>
        <v>27</v>
      </c>
      <c r="L126" s="163">
        <f t="shared" si="50"/>
        <v>734</v>
      </c>
      <c r="M126" s="164">
        <f t="shared" si="52"/>
        <v>1.0073540955466988E-3</v>
      </c>
      <c r="N126" s="166"/>
    </row>
    <row r="127" spans="1:14" x14ac:dyDescent="0.25">
      <c r="A127" s="161"/>
      <c r="B127" s="162" t="s">
        <v>116</v>
      </c>
      <c r="C127" s="163">
        <v>1421</v>
      </c>
      <c r="D127" s="163">
        <v>1738</v>
      </c>
      <c r="E127" s="163">
        <v>349</v>
      </c>
      <c r="F127" s="163">
        <v>1751</v>
      </c>
      <c r="G127" s="163">
        <v>1685</v>
      </c>
      <c r="H127" s="163">
        <v>1740</v>
      </c>
      <c r="I127" s="164">
        <f t="shared" si="51"/>
        <v>3.2640949554896048E-2</v>
      </c>
      <c r="J127" s="165">
        <f t="shared" si="48"/>
        <v>1.1507479861909697E-3</v>
      </c>
      <c r="K127" s="163">
        <f t="shared" si="49"/>
        <v>55</v>
      </c>
      <c r="L127" s="163">
        <f t="shared" si="50"/>
        <v>2</v>
      </c>
      <c r="M127" s="164">
        <f t="shared" si="52"/>
        <v>5.4963817066517912E-4</v>
      </c>
      <c r="N127" s="79"/>
    </row>
    <row r="128" spans="1:14" x14ac:dyDescent="0.25">
      <c r="A128" s="161"/>
      <c r="B128" s="162" t="s">
        <v>123</v>
      </c>
      <c r="C128" s="163">
        <v>365</v>
      </c>
      <c r="D128" s="163">
        <v>306</v>
      </c>
      <c r="E128" s="163">
        <v>47</v>
      </c>
      <c r="F128" s="163">
        <v>371</v>
      </c>
      <c r="G128" s="163">
        <v>441</v>
      </c>
      <c r="H128" s="163">
        <v>517</v>
      </c>
      <c r="I128" s="164">
        <f t="shared" si="51"/>
        <v>0.17233560090702937</v>
      </c>
      <c r="J128" s="165">
        <f t="shared" si="48"/>
        <v>0.68954248366013071</v>
      </c>
      <c r="K128" s="163">
        <f t="shared" si="49"/>
        <v>76</v>
      </c>
      <c r="L128" s="163">
        <f t="shared" si="50"/>
        <v>211</v>
      </c>
      <c r="M128" s="164">
        <f t="shared" si="52"/>
        <v>1.6331203116890666E-4</v>
      </c>
      <c r="N128" s="79"/>
    </row>
    <row r="129" spans="1:14" x14ac:dyDescent="0.25">
      <c r="A129" s="161"/>
      <c r="B129" s="162" t="s">
        <v>119</v>
      </c>
      <c r="C129" s="163">
        <v>406</v>
      </c>
      <c r="D129" s="163">
        <v>285</v>
      </c>
      <c r="E129" s="163">
        <v>131</v>
      </c>
      <c r="F129" s="163">
        <v>291</v>
      </c>
      <c r="G129" s="163">
        <v>386</v>
      </c>
      <c r="H129" s="163">
        <v>369</v>
      </c>
      <c r="I129" s="164">
        <f t="shared" si="51"/>
        <v>-4.4041450777202118E-2</v>
      </c>
      <c r="J129" s="165">
        <f t="shared" si="48"/>
        <v>0.29473684210526319</v>
      </c>
      <c r="K129" s="163">
        <f t="shared" si="49"/>
        <v>-17</v>
      </c>
      <c r="L129" s="163">
        <f t="shared" si="50"/>
        <v>84</v>
      </c>
      <c r="M129" s="164">
        <f t="shared" si="52"/>
        <v>1.1656119826175349E-4</v>
      </c>
      <c r="N129" s="79"/>
    </row>
    <row r="130" spans="1:14" x14ac:dyDescent="0.25">
      <c r="A130" s="161"/>
      <c r="B130" s="162" t="s">
        <v>128</v>
      </c>
      <c r="C130" s="163">
        <v>273</v>
      </c>
      <c r="D130" s="163">
        <v>168</v>
      </c>
      <c r="E130" s="163">
        <v>45</v>
      </c>
      <c r="F130" s="163">
        <v>275</v>
      </c>
      <c r="G130" s="163">
        <v>223</v>
      </c>
      <c r="H130" s="163">
        <v>251</v>
      </c>
      <c r="I130" s="164">
        <f t="shared" si="51"/>
        <v>0.12556053811659185</v>
      </c>
      <c r="J130" s="165">
        <f t="shared" si="48"/>
        <v>0.49404761904761907</v>
      </c>
      <c r="K130" s="163">
        <f t="shared" si="49"/>
        <v>28</v>
      </c>
      <c r="L130" s="163">
        <f t="shared" si="50"/>
        <v>83</v>
      </c>
      <c r="M130" s="164">
        <f t="shared" si="52"/>
        <v>7.9286885538482725E-5</v>
      </c>
      <c r="N130" s="79"/>
    </row>
    <row r="131" spans="1:14" x14ac:dyDescent="0.25">
      <c r="A131" s="161" t="s">
        <v>144</v>
      </c>
      <c r="B131" s="162" t="s">
        <v>131</v>
      </c>
      <c r="C131" s="163">
        <v>526</v>
      </c>
      <c r="D131" s="163">
        <v>472</v>
      </c>
      <c r="E131" s="163">
        <v>33</v>
      </c>
      <c r="F131" s="163">
        <v>286</v>
      </c>
      <c r="G131" s="163">
        <v>452</v>
      </c>
      <c r="H131" s="163">
        <v>379</v>
      </c>
      <c r="I131" s="164">
        <f t="shared" si="51"/>
        <v>-0.16150442477876104</v>
      </c>
      <c r="J131" s="165">
        <f t="shared" si="48"/>
        <v>-0.19703389830508478</v>
      </c>
      <c r="K131" s="163">
        <f t="shared" si="49"/>
        <v>-73</v>
      </c>
      <c r="L131" s="163">
        <f t="shared" si="50"/>
        <v>-93</v>
      </c>
      <c r="M131" s="164">
        <f t="shared" si="52"/>
        <v>1.1972003832304763E-4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12104</v>
      </c>
      <c r="D132" s="169">
        <f t="shared" si="53"/>
        <v>12302</v>
      </c>
      <c r="E132" s="169">
        <f t="shared" si="53"/>
        <v>4008</v>
      </c>
      <c r="F132" s="169">
        <f t="shared" si="53"/>
        <v>14018</v>
      </c>
      <c r="G132" s="169">
        <f t="shared" si="53"/>
        <v>9572</v>
      </c>
      <c r="H132" s="169">
        <f t="shared" si="53"/>
        <v>10507</v>
      </c>
      <c r="I132" s="170">
        <f t="shared" si="51"/>
        <v>9.7680735478478997E-2</v>
      </c>
      <c r="J132" s="171">
        <f t="shared" si="48"/>
        <v>-0.14591123394569994</v>
      </c>
      <c r="K132" s="169">
        <f>H132-G132</f>
        <v>935</v>
      </c>
      <c r="L132" s="169">
        <f t="shared" si="50"/>
        <v>-1795</v>
      </c>
      <c r="M132" s="170">
        <f t="shared" si="52"/>
        <v>3.318993252401745E-3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171180</v>
      </c>
      <c r="D134" s="176">
        <v>161488</v>
      </c>
      <c r="E134" s="176">
        <v>24343</v>
      </c>
      <c r="F134" s="176">
        <v>154114</v>
      </c>
      <c r="G134" s="176">
        <v>170708</v>
      </c>
      <c r="H134" s="176">
        <v>177711</v>
      </c>
      <c r="I134" s="177">
        <f>IFERROR(H134/G134-1,"-")</f>
        <v>4.1023267802329233E-2</v>
      </c>
      <c r="J134" s="177">
        <f>IFERROR(H134/D134-1,"-")</f>
        <v>0.10045947686515411</v>
      </c>
      <c r="K134" s="176">
        <f>H134-G134</f>
        <v>7003</v>
      </c>
      <c r="L134" s="176">
        <f>H134-D134</f>
        <v>16223</v>
      </c>
      <c r="M134" s="177">
        <f>H134/H$8</f>
        <v>5.6136062613264162E-2</v>
      </c>
      <c r="N134" s="79"/>
    </row>
    <row r="135" spans="1:14" x14ac:dyDescent="0.25">
      <c r="A135" s="161" t="s">
        <v>96</v>
      </c>
      <c r="B135" s="157" t="s">
        <v>97</v>
      </c>
      <c r="C135" s="158">
        <v>10336</v>
      </c>
      <c r="D135" s="158">
        <v>14688</v>
      </c>
      <c r="E135" s="158">
        <v>9331</v>
      </c>
      <c r="F135" s="158">
        <v>5869</v>
      </c>
      <c r="G135" s="158">
        <v>7638</v>
      </c>
      <c r="H135" s="158">
        <v>11565</v>
      </c>
      <c r="I135" s="159">
        <f>IFERROR(H135/G135-1,"-")</f>
        <v>0.51413982717989004</v>
      </c>
      <c r="J135" s="160">
        <f t="shared" ref="J135:J146" si="54">IFERROR(H135/D135-1,"-")</f>
        <v>-0.21262254901960786</v>
      </c>
      <c r="K135" s="158">
        <f t="shared" ref="K135:K145" si="55">H135-G135</f>
        <v>3927</v>
      </c>
      <c r="L135" s="158">
        <f t="shared" ref="L135:L146" si="56">H135-D135</f>
        <v>-3123</v>
      </c>
      <c r="M135" s="159">
        <f>H135/H$8</f>
        <v>3.6531985308866644E-3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1.435819161460635E-2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1.4859499532333729E-2</v>
      </c>
      <c r="N137" s="79"/>
    </row>
    <row r="138" spans="1:14" x14ac:dyDescent="0.25">
      <c r="A138" s="161"/>
      <c r="B138" s="157" t="s">
        <v>107</v>
      </c>
      <c r="C138" s="158">
        <v>160844</v>
      </c>
      <c r="D138" s="158">
        <v>146800</v>
      </c>
      <c r="E138" s="158">
        <v>15012</v>
      </c>
      <c r="F138" s="158">
        <v>148245</v>
      </c>
      <c r="G138" s="158">
        <v>163070</v>
      </c>
      <c r="H138" s="158">
        <v>166146</v>
      </c>
      <c r="I138" s="159">
        <f>IFERROR(H138/G138-1,"-")</f>
        <v>1.8863064941436303E-2</v>
      </c>
      <c r="J138" s="160">
        <f t="shared" si="54"/>
        <v>0.13178474114441419</v>
      </c>
      <c r="K138" s="158">
        <f t="shared" si="55"/>
        <v>3076</v>
      </c>
      <c r="L138" s="158">
        <f t="shared" si="56"/>
        <v>19346</v>
      </c>
      <c r="M138" s="159">
        <f>H138/H$8</f>
        <v>5.2482864082377498E-2</v>
      </c>
      <c r="N138" s="79"/>
    </row>
    <row r="139" spans="1:14" s="56" customFormat="1" x14ac:dyDescent="0.25">
      <c r="A139" s="161"/>
      <c r="B139" s="162" t="s">
        <v>110</v>
      </c>
      <c r="C139" s="163">
        <v>87660</v>
      </c>
      <c r="D139" s="163">
        <v>77126</v>
      </c>
      <c r="E139" s="163">
        <v>2708</v>
      </c>
      <c r="F139" s="163">
        <v>74615</v>
      </c>
      <c r="G139" s="163">
        <v>76376</v>
      </c>
      <c r="H139" s="163">
        <v>81903</v>
      </c>
      <c r="I139" s="164">
        <f t="shared" ref="I139:I146" si="57">IFERROR(H139/G139-1,"-")</f>
        <v>7.2365664606682811E-2</v>
      </c>
      <c r="J139" s="165">
        <f t="shared" si="54"/>
        <v>6.1937608588543469E-2</v>
      </c>
      <c r="K139" s="163">
        <f t="shared" si="55"/>
        <v>5527</v>
      </c>
      <c r="L139" s="163">
        <f t="shared" si="56"/>
        <v>4777</v>
      </c>
      <c r="M139" s="164">
        <f t="shared" ref="M139:M146" si="58">H139/H$8</f>
        <v>2.5871847754017335E-2</v>
      </c>
      <c r="N139" s="166"/>
    </row>
    <row r="140" spans="1:14" s="56" customFormat="1" x14ac:dyDescent="0.25">
      <c r="A140" s="161"/>
      <c r="B140" s="162" t="s">
        <v>113</v>
      </c>
      <c r="C140" s="163">
        <v>17354</v>
      </c>
      <c r="D140" s="163">
        <v>11416</v>
      </c>
      <c r="E140" s="163">
        <v>926</v>
      </c>
      <c r="F140" s="163">
        <v>12307</v>
      </c>
      <c r="G140" s="163">
        <v>18958</v>
      </c>
      <c r="H140" s="163">
        <v>17259</v>
      </c>
      <c r="I140" s="164">
        <f t="shared" si="57"/>
        <v>-8.9619158139044197E-2</v>
      </c>
      <c r="J140" s="165">
        <f t="shared" si="54"/>
        <v>0.51182550805886473</v>
      </c>
      <c r="K140" s="163">
        <f t="shared" si="55"/>
        <v>-1699</v>
      </c>
      <c r="L140" s="163">
        <f t="shared" si="56"/>
        <v>5843</v>
      </c>
      <c r="M140" s="164">
        <f t="shared" si="58"/>
        <v>5.4518420617875431E-3</v>
      </c>
      <c r="N140" s="166"/>
    </row>
    <row r="141" spans="1:14" x14ac:dyDescent="0.25">
      <c r="A141" s="161"/>
      <c r="B141" s="162" t="s">
        <v>116</v>
      </c>
      <c r="C141" s="163">
        <v>13224</v>
      </c>
      <c r="D141" s="163">
        <v>12991</v>
      </c>
      <c r="E141" s="163">
        <v>5235</v>
      </c>
      <c r="F141" s="163">
        <v>17416</v>
      </c>
      <c r="G141" s="163">
        <v>15664</v>
      </c>
      <c r="H141" s="163">
        <v>17244</v>
      </c>
      <c r="I141" s="164">
        <f t="shared" si="57"/>
        <v>0.1008682328907049</v>
      </c>
      <c r="J141" s="165">
        <f t="shared" si="54"/>
        <v>0.3273804941882843</v>
      </c>
      <c r="K141" s="163">
        <f t="shared" si="55"/>
        <v>1580</v>
      </c>
      <c r="L141" s="163">
        <f t="shared" si="56"/>
        <v>4253</v>
      </c>
      <c r="M141" s="164">
        <f t="shared" si="58"/>
        <v>5.4471038016956023E-3</v>
      </c>
      <c r="N141" s="79"/>
    </row>
    <row r="142" spans="1:14" x14ac:dyDescent="0.25">
      <c r="A142" s="161"/>
      <c r="B142" s="162" t="s">
        <v>123</v>
      </c>
      <c r="C142" s="163">
        <v>2574</v>
      </c>
      <c r="D142" s="163">
        <v>2824</v>
      </c>
      <c r="E142" s="163">
        <v>87</v>
      </c>
      <c r="F142" s="163">
        <v>4458</v>
      </c>
      <c r="G142" s="163">
        <v>7404</v>
      </c>
      <c r="H142" s="163">
        <v>5114</v>
      </c>
      <c r="I142" s="164">
        <f t="shared" si="57"/>
        <v>-0.3092922744462453</v>
      </c>
      <c r="J142" s="165">
        <f t="shared" si="54"/>
        <v>0.81090651558073645</v>
      </c>
      <c r="K142" s="163">
        <f t="shared" si="55"/>
        <v>-2290</v>
      </c>
      <c r="L142" s="163">
        <f t="shared" si="56"/>
        <v>2290</v>
      </c>
      <c r="M142" s="164">
        <f t="shared" si="58"/>
        <v>1.6154308073458195E-3</v>
      </c>
      <c r="N142" s="79"/>
    </row>
    <row r="143" spans="1:14" x14ac:dyDescent="0.25">
      <c r="A143" s="161"/>
      <c r="B143" s="162" t="s">
        <v>119</v>
      </c>
      <c r="C143" s="163">
        <v>3105</v>
      </c>
      <c r="D143" s="163">
        <v>2405</v>
      </c>
      <c r="E143" s="163">
        <v>641</v>
      </c>
      <c r="F143" s="163">
        <v>2416</v>
      </c>
      <c r="G143" s="163">
        <v>3994</v>
      </c>
      <c r="H143" s="163">
        <v>2226</v>
      </c>
      <c r="I143" s="164">
        <f t="shared" si="57"/>
        <v>-0.44266399599399098</v>
      </c>
      <c r="J143" s="165">
        <f t="shared" si="54"/>
        <v>-7.4428274428274377E-2</v>
      </c>
      <c r="K143" s="163">
        <f t="shared" si="55"/>
        <v>-1768</v>
      </c>
      <c r="L143" s="163">
        <f t="shared" si="56"/>
        <v>-179</v>
      </c>
      <c r="M143" s="164">
        <f t="shared" si="58"/>
        <v>7.0315779764407388E-4</v>
      </c>
      <c r="N143" s="79"/>
    </row>
    <row r="144" spans="1:14" x14ac:dyDescent="0.25">
      <c r="A144" s="161"/>
      <c r="B144" s="162" t="s">
        <v>128</v>
      </c>
      <c r="C144" s="163">
        <v>398</v>
      </c>
      <c r="D144" s="163">
        <v>1656</v>
      </c>
      <c r="E144" s="163">
        <v>3</v>
      </c>
      <c r="F144" s="163">
        <v>539</v>
      </c>
      <c r="G144" s="163">
        <v>545</v>
      </c>
      <c r="H144" s="163">
        <v>1114</v>
      </c>
      <c r="I144" s="164">
        <f t="shared" si="57"/>
        <v>1.0440366972477064</v>
      </c>
      <c r="J144" s="165">
        <f t="shared" si="54"/>
        <v>-0.32729468599033817</v>
      </c>
      <c r="K144" s="163">
        <f t="shared" si="55"/>
        <v>569</v>
      </c>
      <c r="L144" s="163">
        <f t="shared" si="56"/>
        <v>-542</v>
      </c>
      <c r="M144" s="164">
        <f t="shared" si="58"/>
        <v>3.5189478282816639E-4</v>
      </c>
      <c r="N144" s="79"/>
    </row>
    <row r="145" spans="1:14" x14ac:dyDescent="0.25">
      <c r="A145" s="161" t="s">
        <v>144</v>
      </c>
      <c r="B145" s="162" t="s">
        <v>131</v>
      </c>
      <c r="C145" s="163">
        <v>2721</v>
      </c>
      <c r="D145" s="163">
        <v>1637</v>
      </c>
      <c r="E145" s="163">
        <v>331</v>
      </c>
      <c r="F145" s="163">
        <v>612</v>
      </c>
      <c r="G145" s="163">
        <v>560</v>
      </c>
      <c r="H145" s="163">
        <v>1129</v>
      </c>
      <c r="I145" s="164">
        <f t="shared" si="57"/>
        <v>1.0160714285714287</v>
      </c>
      <c r="J145" s="165">
        <f t="shared" si="54"/>
        <v>-0.3103237629810629</v>
      </c>
      <c r="K145" s="163">
        <f t="shared" si="55"/>
        <v>569</v>
      </c>
      <c r="L145" s="163">
        <f t="shared" si="56"/>
        <v>-508</v>
      </c>
      <c r="M145" s="164">
        <f t="shared" si="58"/>
        <v>3.5663304292010754E-4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33808</v>
      </c>
      <c r="D146" s="169">
        <f t="shared" si="59"/>
        <v>36745</v>
      </c>
      <c r="E146" s="169">
        <f t="shared" si="59"/>
        <v>5081</v>
      </c>
      <c r="F146" s="169">
        <f t="shared" si="59"/>
        <v>35882</v>
      </c>
      <c r="G146" s="169">
        <f t="shared" si="59"/>
        <v>39569</v>
      </c>
      <c r="H146" s="169">
        <f t="shared" si="59"/>
        <v>40157</v>
      </c>
      <c r="I146" s="170">
        <f t="shared" si="57"/>
        <v>1.4860117768960457E-2</v>
      </c>
      <c r="J146" s="171">
        <f t="shared" si="54"/>
        <v>9.2856170907606561E-2</v>
      </c>
      <c r="K146" s="169">
        <f>H146-G146</f>
        <v>588</v>
      </c>
      <c r="L146" s="169">
        <f t="shared" si="56"/>
        <v>3412</v>
      </c>
      <c r="M146" s="170">
        <f t="shared" si="58"/>
        <v>1.2684954034138848E-2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61529</v>
      </c>
      <c r="D148" s="176">
        <v>52497</v>
      </c>
      <c r="E148" s="176">
        <v>6958</v>
      </c>
      <c r="F148" s="176">
        <v>49304</v>
      </c>
      <c r="G148" s="176">
        <v>57291</v>
      </c>
      <c r="H148" s="176">
        <v>57597</v>
      </c>
      <c r="I148" s="177">
        <f>IFERROR(H148/G148-1,"-")</f>
        <v>5.3411530606901625E-3</v>
      </c>
      <c r="J148" s="177">
        <f>IFERROR(H148/D148-1,"-")</f>
        <v>9.714840848048456E-2</v>
      </c>
      <c r="K148" s="176">
        <f>H148-G148</f>
        <v>306</v>
      </c>
      <c r="L148" s="176">
        <f>H148-D148</f>
        <v>5100</v>
      </c>
      <c r="M148" s="177">
        <f>H148/H$8</f>
        <v>1.8193971101035815E-2</v>
      </c>
      <c r="N148" s="79"/>
    </row>
    <row r="149" spans="1:14" x14ac:dyDescent="0.25">
      <c r="A149" s="161" t="s">
        <v>96</v>
      </c>
      <c r="B149" s="157" t="s">
        <v>97</v>
      </c>
      <c r="C149" s="158">
        <v>20692</v>
      </c>
      <c r="D149" s="158">
        <v>22852</v>
      </c>
      <c r="E149" s="158">
        <v>4573</v>
      </c>
      <c r="F149" s="158">
        <v>23106</v>
      </c>
      <c r="G149" s="158">
        <v>20408</v>
      </c>
      <c r="H149" s="158">
        <v>21711</v>
      </c>
      <c r="I149" s="159">
        <f>IFERROR(H149/G149-1,"-")</f>
        <v>6.3847510780086214E-2</v>
      </c>
      <c r="J149" s="160">
        <f t="shared" ref="J149:J160" si="60">IFERROR(H149/D149-1,"-")</f>
        <v>-4.992998424645545E-2</v>
      </c>
      <c r="K149" s="158">
        <f t="shared" ref="K149:K159" si="61">H149-G149</f>
        <v>1303</v>
      </c>
      <c r="L149" s="158">
        <f t="shared" ref="L149:L160" si="62">H149-D149</f>
        <v>-1141</v>
      </c>
      <c r="M149" s="159">
        <f>H149/H$8</f>
        <v>6.8581576570756909E-3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4.9321812833040456E-2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2.6027578569039134E-2</v>
      </c>
      <c r="N151" s="79"/>
    </row>
    <row r="152" spans="1:14" x14ac:dyDescent="0.25">
      <c r="A152" s="161"/>
      <c r="B152" s="157" t="s">
        <v>107</v>
      </c>
      <c r="C152" s="158">
        <v>40837</v>
      </c>
      <c r="D152" s="158">
        <v>29645</v>
      </c>
      <c r="E152" s="158">
        <v>2385</v>
      </c>
      <c r="F152" s="158">
        <v>26198</v>
      </c>
      <c r="G152" s="158">
        <v>36883</v>
      </c>
      <c r="H152" s="158">
        <v>35886</v>
      </c>
      <c r="I152" s="159">
        <f>IFERROR(H152/G152-1,"-")</f>
        <v>-2.7031423691131429E-2</v>
      </c>
      <c r="J152" s="160">
        <f t="shared" si="60"/>
        <v>0.21052454039467028</v>
      </c>
      <c r="K152" s="158">
        <f t="shared" si="61"/>
        <v>-997</v>
      </c>
      <c r="L152" s="158">
        <f t="shared" si="62"/>
        <v>6241</v>
      </c>
      <c r="M152" s="159">
        <f>H152/H$8</f>
        <v>1.1335813443960124E-2</v>
      </c>
      <c r="N152" s="79"/>
    </row>
    <row r="153" spans="1:14" s="56" customFormat="1" x14ac:dyDescent="0.25">
      <c r="A153" s="161"/>
      <c r="B153" s="162" t="s">
        <v>110</v>
      </c>
      <c r="C153" s="163">
        <v>9240</v>
      </c>
      <c r="D153" s="163">
        <v>4299</v>
      </c>
      <c r="E153" s="163">
        <v>230</v>
      </c>
      <c r="F153" s="163">
        <v>8549</v>
      </c>
      <c r="G153" s="163">
        <v>11323</v>
      </c>
      <c r="H153" s="163">
        <v>7760</v>
      </c>
      <c r="I153" s="164">
        <f t="shared" ref="I153:I160" si="63">IFERROR(H153/G153-1,"-")</f>
        <v>-0.31466925726397599</v>
      </c>
      <c r="J153" s="165">
        <f t="shared" si="60"/>
        <v>0.80507094673179802</v>
      </c>
      <c r="K153" s="163">
        <f t="shared" si="61"/>
        <v>-3563</v>
      </c>
      <c r="L153" s="163">
        <f t="shared" si="62"/>
        <v>3461</v>
      </c>
      <c r="M153" s="164">
        <f t="shared" ref="M153:M160" si="64">H153/H$8</f>
        <v>2.4512598875642468E-3</v>
      </c>
      <c r="N153" s="166"/>
    </row>
    <row r="154" spans="1:14" s="56" customFormat="1" x14ac:dyDescent="0.25">
      <c r="A154" s="161"/>
      <c r="B154" s="162" t="s">
        <v>113</v>
      </c>
      <c r="C154" s="163">
        <v>13852</v>
      </c>
      <c r="D154" s="163">
        <v>11397</v>
      </c>
      <c r="E154" s="163">
        <v>126</v>
      </c>
      <c r="F154" s="163">
        <v>7099</v>
      </c>
      <c r="G154" s="163">
        <v>8963</v>
      </c>
      <c r="H154" s="163">
        <v>8193</v>
      </c>
      <c r="I154" s="164">
        <f t="shared" si="63"/>
        <v>-8.590873591431436E-2</v>
      </c>
      <c r="J154" s="165">
        <f t="shared" si="60"/>
        <v>-0.28112661226638591</v>
      </c>
      <c r="K154" s="163">
        <f t="shared" si="61"/>
        <v>-770</v>
      </c>
      <c r="L154" s="163">
        <f t="shared" si="62"/>
        <v>-3204</v>
      </c>
      <c r="M154" s="164">
        <f t="shared" si="64"/>
        <v>2.5880376622182829E-3</v>
      </c>
      <c r="N154" s="166"/>
    </row>
    <row r="155" spans="1:14" x14ac:dyDescent="0.25">
      <c r="A155" s="161"/>
      <c r="B155" s="162" t="s">
        <v>116</v>
      </c>
      <c r="C155" s="163">
        <v>7695</v>
      </c>
      <c r="D155" s="163">
        <v>5006</v>
      </c>
      <c r="E155" s="163">
        <v>165</v>
      </c>
      <c r="F155" s="163">
        <v>2990</v>
      </c>
      <c r="G155" s="163">
        <v>6221</v>
      </c>
      <c r="H155" s="163">
        <v>9164</v>
      </c>
      <c r="I155" s="164">
        <f t="shared" si="63"/>
        <v>0.47307506831699087</v>
      </c>
      <c r="J155" s="165">
        <f t="shared" si="60"/>
        <v>0.83060327606871764</v>
      </c>
      <c r="K155" s="163">
        <f t="shared" si="61"/>
        <v>2943</v>
      </c>
      <c r="L155" s="163">
        <f t="shared" si="62"/>
        <v>4158</v>
      </c>
      <c r="M155" s="164">
        <f t="shared" si="64"/>
        <v>2.894761032169943E-3</v>
      </c>
      <c r="N155" s="79"/>
    </row>
    <row r="156" spans="1:14" x14ac:dyDescent="0.25">
      <c r="A156" s="161"/>
      <c r="B156" s="162" t="s">
        <v>123</v>
      </c>
      <c r="C156" s="163">
        <v>723</v>
      </c>
      <c r="D156" s="163">
        <v>827</v>
      </c>
      <c r="E156" s="163">
        <v>5</v>
      </c>
      <c r="F156" s="163">
        <v>866</v>
      </c>
      <c r="G156" s="163">
        <v>1217</v>
      </c>
      <c r="H156" s="163">
        <v>1519</v>
      </c>
      <c r="I156" s="164">
        <f t="shared" si="63"/>
        <v>0.24815119145439613</v>
      </c>
      <c r="J156" s="165">
        <f t="shared" si="60"/>
        <v>0.83675937122128174</v>
      </c>
      <c r="K156" s="163">
        <f t="shared" si="61"/>
        <v>302</v>
      </c>
      <c r="L156" s="163">
        <f t="shared" si="62"/>
        <v>692</v>
      </c>
      <c r="M156" s="164">
        <f t="shared" si="64"/>
        <v>4.7982780531057875E-4</v>
      </c>
      <c r="N156" s="79"/>
    </row>
    <row r="157" spans="1:14" x14ac:dyDescent="0.25">
      <c r="A157" s="161"/>
      <c r="B157" s="162" t="s">
        <v>119</v>
      </c>
      <c r="C157" s="163">
        <v>2228</v>
      </c>
      <c r="D157" s="163">
        <v>727</v>
      </c>
      <c r="E157" s="163">
        <v>730</v>
      </c>
      <c r="F157" s="163">
        <v>1997</v>
      </c>
      <c r="G157" s="163">
        <v>1491</v>
      </c>
      <c r="H157" s="163">
        <v>1446</v>
      </c>
      <c r="I157" s="164">
        <f t="shared" si="63"/>
        <v>-3.0181086519114664E-2</v>
      </c>
      <c r="J157" s="165">
        <f t="shared" si="60"/>
        <v>0.9889958734525448</v>
      </c>
      <c r="K157" s="163">
        <f t="shared" si="61"/>
        <v>-45</v>
      </c>
      <c r="L157" s="163">
        <f t="shared" si="62"/>
        <v>719</v>
      </c>
      <c r="M157" s="164">
        <f t="shared" si="64"/>
        <v>4.5676827286313159E-4</v>
      </c>
      <c r="N157" s="79"/>
    </row>
    <row r="158" spans="1:14" x14ac:dyDescent="0.25">
      <c r="A158" s="161"/>
      <c r="B158" s="162" t="s">
        <v>128</v>
      </c>
      <c r="C158" s="163">
        <v>54</v>
      </c>
      <c r="D158" s="163">
        <v>66</v>
      </c>
      <c r="E158" s="163">
        <v>6</v>
      </c>
      <c r="F158" s="163">
        <v>126</v>
      </c>
      <c r="G158" s="163">
        <v>110</v>
      </c>
      <c r="H158" s="163">
        <v>37</v>
      </c>
      <c r="I158" s="164">
        <f t="shared" si="63"/>
        <v>-0.66363636363636358</v>
      </c>
      <c r="J158" s="165">
        <f t="shared" si="60"/>
        <v>-0.43939393939393945</v>
      </c>
      <c r="K158" s="163">
        <f t="shared" si="61"/>
        <v>-73</v>
      </c>
      <c r="L158" s="163">
        <f t="shared" si="62"/>
        <v>-29</v>
      </c>
      <c r="M158" s="164">
        <f t="shared" si="64"/>
        <v>1.1687708226788291E-5</v>
      </c>
      <c r="N158" s="79"/>
    </row>
    <row r="159" spans="1:14" x14ac:dyDescent="0.25">
      <c r="A159" s="161" t="s">
        <v>144</v>
      </c>
      <c r="B159" s="162" t="s">
        <v>131</v>
      </c>
      <c r="C159" s="163">
        <v>232</v>
      </c>
      <c r="D159" s="163">
        <v>329</v>
      </c>
      <c r="E159" s="163">
        <v>8</v>
      </c>
      <c r="F159" s="163">
        <v>155</v>
      </c>
      <c r="G159" s="163">
        <v>344</v>
      </c>
      <c r="H159" s="163">
        <v>221</v>
      </c>
      <c r="I159" s="164">
        <f t="shared" si="63"/>
        <v>-0.35755813953488369</v>
      </c>
      <c r="J159" s="165">
        <f t="shared" si="60"/>
        <v>-0.32826747720364746</v>
      </c>
      <c r="K159" s="163">
        <f t="shared" si="61"/>
        <v>-123</v>
      </c>
      <c r="L159" s="163">
        <f t="shared" si="62"/>
        <v>-108</v>
      </c>
      <c r="M159" s="164">
        <f t="shared" si="64"/>
        <v>6.9810365354600331E-5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6813</v>
      </c>
      <c r="D160" s="169">
        <f t="shared" si="65"/>
        <v>6994</v>
      </c>
      <c r="E160" s="169">
        <f t="shared" si="65"/>
        <v>1115</v>
      </c>
      <c r="F160" s="169">
        <f t="shared" si="65"/>
        <v>4416</v>
      </c>
      <c r="G160" s="169">
        <f t="shared" si="65"/>
        <v>7214</v>
      </c>
      <c r="H160" s="169">
        <f t="shared" si="65"/>
        <v>7546</v>
      </c>
      <c r="I160" s="170">
        <f t="shared" si="63"/>
        <v>4.6021624618796775E-2</v>
      </c>
      <c r="J160" s="171">
        <f t="shared" si="60"/>
        <v>7.8924792679439415E-2</v>
      </c>
      <c r="K160" s="169">
        <f>H160-G160</f>
        <v>332</v>
      </c>
      <c r="L160" s="169">
        <f t="shared" si="62"/>
        <v>552</v>
      </c>
      <c r="M160" s="170">
        <f t="shared" si="64"/>
        <v>2.3836607102525526E-3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B451-0A7B-4CB6-8B63-DEE54E793EAA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263</v>
      </c>
      <c r="D6" s="172" t="s">
        <v>264</v>
      </c>
      <c r="E6" s="172" t="s">
        <v>265</v>
      </c>
      <c r="F6" s="172" t="s">
        <v>266</v>
      </c>
      <c r="G6" s="172" t="s">
        <v>267</v>
      </c>
      <c r="H6" s="172" t="s">
        <v>268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28920569</v>
      </c>
      <c r="D8" s="176">
        <v>28427477</v>
      </c>
      <c r="E8" s="176">
        <v>9315912</v>
      </c>
      <c r="F8" s="176">
        <v>25825446</v>
      </c>
      <c r="G8" s="176">
        <v>28612657</v>
      </c>
      <c r="H8" s="176">
        <v>30210542</v>
      </c>
      <c r="I8" s="177">
        <f>IFERROR(H8/G8-1,"-")</f>
        <v>5.58453903809073E-2</v>
      </c>
      <c r="J8" s="177">
        <f>IFERROR(H8/D8-1,"-")</f>
        <v>6.2723294086211023E-2</v>
      </c>
      <c r="K8" s="176">
        <f>H8-G8</f>
        <v>1597885</v>
      </c>
      <c r="L8" s="176">
        <f>H8-D8</f>
        <v>1783065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4075248</v>
      </c>
      <c r="D9" s="158">
        <v>4035857</v>
      </c>
      <c r="E9" s="158">
        <v>1512350</v>
      </c>
      <c r="F9" s="158">
        <v>3575173</v>
      </c>
      <c r="G9" s="158">
        <v>3738561</v>
      </c>
      <c r="H9" s="158">
        <v>3694044</v>
      </c>
      <c r="I9" s="159">
        <f>IFERROR(H9/G9-1,"-")</f>
        <v>-1.1907522707266249E-2</v>
      </c>
      <c r="J9" s="160">
        <f t="shared" ref="J9:J20" si="0">IFERROR(H9/D9-1,"-")</f>
        <v>-8.4694031527876246E-2</v>
      </c>
      <c r="K9" s="158">
        <f t="shared" ref="K9:K19" si="1">H9-G9</f>
        <v>-44517</v>
      </c>
      <c r="L9" s="158">
        <f t="shared" ref="L9:L20" si="2">H9-D9</f>
        <v>-341813</v>
      </c>
      <c r="M9" s="159">
        <f>H9/H$8</f>
        <v>0.12227665428842686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3.8804931073398156E-2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8.3471723215028715E-2</v>
      </c>
      <c r="N11" s="79"/>
    </row>
    <row r="12" spans="1:14" x14ac:dyDescent="0.25">
      <c r="A12" s="1"/>
      <c r="B12" s="157" t="s">
        <v>107</v>
      </c>
      <c r="C12" s="158">
        <v>24845321</v>
      </c>
      <c r="D12" s="158">
        <v>24391620</v>
      </c>
      <c r="E12" s="158">
        <v>7803562</v>
      </c>
      <c r="F12" s="158">
        <v>22250273</v>
      </c>
      <c r="G12" s="158">
        <v>24874096</v>
      </c>
      <c r="H12" s="158">
        <v>26516498</v>
      </c>
      <c r="I12" s="159">
        <f>IFERROR(H12/G12-1,"-")</f>
        <v>6.6028610647800079E-2</v>
      </c>
      <c r="J12" s="160">
        <f t="shared" si="0"/>
        <v>8.7115082967019086E-2</v>
      </c>
      <c r="K12" s="158">
        <f t="shared" si="1"/>
        <v>1642402</v>
      </c>
      <c r="L12" s="158">
        <f t="shared" si="2"/>
        <v>2124878</v>
      </c>
      <c r="M12" s="159">
        <f>H12/H$8</f>
        <v>0.87772334571157318</v>
      </c>
      <c r="N12" s="79"/>
    </row>
    <row r="13" spans="1:14" s="56" customFormat="1" x14ac:dyDescent="0.25">
      <c r="A13" s="161"/>
      <c r="B13" s="162" t="s">
        <v>110</v>
      </c>
      <c r="C13" s="163">
        <v>10876985</v>
      </c>
      <c r="D13" s="163">
        <v>11186887</v>
      </c>
      <c r="E13" s="163">
        <v>3001948</v>
      </c>
      <c r="F13" s="163">
        <v>10615397</v>
      </c>
      <c r="G13" s="163">
        <v>11675069</v>
      </c>
      <c r="H13" s="163">
        <v>12500229</v>
      </c>
      <c r="I13" s="164">
        <f t="shared" ref="I13:I20" si="3">IFERROR(H13/G13-1,"-")</f>
        <v>7.0677098353765677E-2</v>
      </c>
      <c r="J13" s="165">
        <f t="shared" si="0"/>
        <v>0.11740013106416458</v>
      </c>
      <c r="K13" s="163">
        <f t="shared" si="1"/>
        <v>825160</v>
      </c>
      <c r="L13" s="163">
        <f t="shared" si="2"/>
        <v>1313342</v>
      </c>
      <c r="M13" s="164">
        <f t="shared" ref="M13:M20" si="4">H13/H$8</f>
        <v>0.41377043152684911</v>
      </c>
      <c r="N13" s="166"/>
    </row>
    <row r="14" spans="1:14" s="56" customFormat="1" x14ac:dyDescent="0.25">
      <c r="A14" s="161"/>
      <c r="B14" s="162" t="s">
        <v>113</v>
      </c>
      <c r="C14" s="163">
        <v>4246868</v>
      </c>
      <c r="D14" s="163">
        <v>3609232</v>
      </c>
      <c r="E14" s="163">
        <v>1160708</v>
      </c>
      <c r="F14" s="163">
        <v>2470654</v>
      </c>
      <c r="G14" s="163">
        <v>2832520</v>
      </c>
      <c r="H14" s="163">
        <v>2982992</v>
      </c>
      <c r="I14" s="164">
        <f t="shared" si="3"/>
        <v>5.3123014135822544E-2</v>
      </c>
      <c r="J14" s="165">
        <f t="shared" si="0"/>
        <v>-0.17351059726833851</v>
      </c>
      <c r="K14" s="163">
        <f t="shared" si="1"/>
        <v>150472</v>
      </c>
      <c r="L14" s="163">
        <f t="shared" si="2"/>
        <v>-626240</v>
      </c>
      <c r="M14" s="164">
        <f t="shared" si="4"/>
        <v>9.874010204782159E-2</v>
      </c>
      <c r="N14" s="166"/>
    </row>
    <row r="15" spans="1:14" x14ac:dyDescent="0.25">
      <c r="A15" s="161"/>
      <c r="B15" s="162" t="s">
        <v>116</v>
      </c>
      <c r="C15" s="163">
        <v>1007203</v>
      </c>
      <c r="D15" s="163">
        <v>1030606</v>
      </c>
      <c r="E15" s="163">
        <v>359040</v>
      </c>
      <c r="F15" s="163">
        <v>1072113</v>
      </c>
      <c r="G15" s="163">
        <v>1296269</v>
      </c>
      <c r="H15" s="163">
        <v>1376511</v>
      </c>
      <c r="I15" s="164">
        <f t="shared" si="3"/>
        <v>6.190227491361755E-2</v>
      </c>
      <c r="J15" s="165">
        <f t="shared" si="0"/>
        <v>0.3356326277937447</v>
      </c>
      <c r="K15" s="163">
        <f t="shared" si="1"/>
        <v>80242</v>
      </c>
      <c r="L15" s="163">
        <f t="shared" si="2"/>
        <v>345905</v>
      </c>
      <c r="M15" s="164">
        <f t="shared" si="4"/>
        <v>4.5563929306531477E-2</v>
      </c>
      <c r="N15" s="79"/>
    </row>
    <row r="16" spans="1:14" x14ac:dyDescent="0.25">
      <c r="A16" s="161"/>
      <c r="B16" s="162" t="s">
        <v>123</v>
      </c>
      <c r="C16" s="163">
        <v>1036604</v>
      </c>
      <c r="D16" s="163">
        <v>962157</v>
      </c>
      <c r="E16" s="163">
        <v>282778</v>
      </c>
      <c r="F16" s="163">
        <v>1110628</v>
      </c>
      <c r="G16" s="163">
        <v>1119405</v>
      </c>
      <c r="H16" s="163">
        <v>1166775</v>
      </c>
      <c r="I16" s="164">
        <f t="shared" si="3"/>
        <v>4.2317123829177072E-2</v>
      </c>
      <c r="J16" s="165">
        <f t="shared" si="0"/>
        <v>0.21266591626938225</v>
      </c>
      <c r="K16" s="163">
        <f t="shared" si="1"/>
        <v>47370</v>
      </c>
      <c r="L16" s="163">
        <f t="shared" si="2"/>
        <v>204618</v>
      </c>
      <c r="M16" s="164">
        <f t="shared" si="4"/>
        <v>3.8621452074577144E-2</v>
      </c>
      <c r="N16" s="79"/>
    </row>
    <row r="17" spans="1:14" x14ac:dyDescent="0.25">
      <c r="A17" s="161"/>
      <c r="B17" s="162" t="s">
        <v>119</v>
      </c>
      <c r="C17" s="163">
        <v>916535</v>
      </c>
      <c r="D17" s="163">
        <v>883964</v>
      </c>
      <c r="E17" s="163">
        <v>409476</v>
      </c>
      <c r="F17" s="163">
        <v>914694</v>
      </c>
      <c r="G17" s="163">
        <v>951216</v>
      </c>
      <c r="H17" s="163">
        <v>983481</v>
      </c>
      <c r="I17" s="164">
        <f t="shared" si="3"/>
        <v>3.391974062673464E-2</v>
      </c>
      <c r="J17" s="165">
        <f t="shared" si="0"/>
        <v>0.11258037657642173</v>
      </c>
      <c r="K17" s="163">
        <f t="shared" si="1"/>
        <v>32265</v>
      </c>
      <c r="L17" s="163">
        <f t="shared" si="2"/>
        <v>99517</v>
      </c>
      <c r="M17" s="164">
        <f t="shared" si="4"/>
        <v>3.2554232227942154E-2</v>
      </c>
      <c r="N17" s="79"/>
    </row>
    <row r="18" spans="1:14" x14ac:dyDescent="0.25">
      <c r="A18" s="161"/>
      <c r="B18" s="162" t="s">
        <v>128</v>
      </c>
      <c r="C18" s="163">
        <v>426822</v>
      </c>
      <c r="D18" s="163">
        <v>456341</v>
      </c>
      <c r="E18" s="163">
        <v>240272</v>
      </c>
      <c r="F18" s="163">
        <v>349565</v>
      </c>
      <c r="G18" s="163">
        <v>398489</v>
      </c>
      <c r="H18" s="163">
        <v>383984</v>
      </c>
      <c r="I18" s="164">
        <f t="shared" si="3"/>
        <v>-3.6400001003791815E-2</v>
      </c>
      <c r="J18" s="165">
        <f t="shared" si="0"/>
        <v>-0.15855906000118336</v>
      </c>
      <c r="K18" s="163">
        <f t="shared" si="1"/>
        <v>-14505</v>
      </c>
      <c r="L18" s="163">
        <f t="shared" si="2"/>
        <v>-72357</v>
      </c>
      <c r="M18" s="164">
        <f t="shared" si="4"/>
        <v>1.2710265178294385E-2</v>
      </c>
      <c r="N18" s="79"/>
    </row>
    <row r="19" spans="1:14" x14ac:dyDescent="0.25">
      <c r="A19" s="161" t="s">
        <v>144</v>
      </c>
      <c r="B19" s="162" t="s">
        <v>131</v>
      </c>
      <c r="C19" s="163">
        <v>673748</v>
      </c>
      <c r="D19" s="163">
        <v>576862</v>
      </c>
      <c r="E19" s="163">
        <v>343263</v>
      </c>
      <c r="F19" s="163">
        <v>253216</v>
      </c>
      <c r="G19" s="163">
        <v>357881</v>
      </c>
      <c r="H19" s="163">
        <v>367398</v>
      </c>
      <c r="I19" s="164">
        <f t="shared" si="3"/>
        <v>2.6592638335088958E-2</v>
      </c>
      <c r="J19" s="165">
        <f t="shared" si="0"/>
        <v>-0.3631093745124484</v>
      </c>
      <c r="K19" s="163">
        <f t="shared" si="1"/>
        <v>9517</v>
      </c>
      <c r="L19" s="163">
        <f t="shared" si="2"/>
        <v>-209464</v>
      </c>
      <c r="M19" s="164">
        <f t="shared" si="4"/>
        <v>1.2161251526040149E-2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5660556</v>
      </c>
      <c r="D20" s="169">
        <f t="shared" si="5"/>
        <v>5685571</v>
      </c>
      <c r="E20" s="169">
        <f t="shared" si="5"/>
        <v>2006077</v>
      </c>
      <c r="F20" s="169">
        <f t="shared" si="5"/>
        <v>5464006</v>
      </c>
      <c r="G20" s="169">
        <f t="shared" si="5"/>
        <v>6243247</v>
      </c>
      <c r="H20" s="169">
        <f t="shared" si="5"/>
        <v>6755128</v>
      </c>
      <c r="I20" s="170">
        <f t="shared" si="3"/>
        <v>8.198954806689529E-2</v>
      </c>
      <c r="J20" s="171">
        <f t="shared" si="0"/>
        <v>0.18811778095814824</v>
      </c>
      <c r="K20" s="169">
        <f>H20-G20</f>
        <v>511881</v>
      </c>
      <c r="L20" s="169">
        <f t="shared" si="2"/>
        <v>1069557</v>
      </c>
      <c r="M20" s="170">
        <f t="shared" si="4"/>
        <v>0.22360168182351711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10725543</v>
      </c>
      <c r="D22" s="176">
        <v>11006882</v>
      </c>
      <c r="E22" s="176">
        <v>3365944</v>
      </c>
      <c r="F22" s="176">
        <v>10458907</v>
      </c>
      <c r="G22" s="176">
        <v>11285244</v>
      </c>
      <c r="H22" s="176">
        <v>11574731</v>
      </c>
      <c r="I22" s="177">
        <f>IFERROR(H22/G22-1,"-")</f>
        <v>2.5651815769335506E-2</v>
      </c>
      <c r="J22" s="177">
        <f>IFERROR(H22/D22-1,"-")</f>
        <v>5.1590359558683296E-2</v>
      </c>
      <c r="K22" s="176">
        <f>H22-G22</f>
        <v>289487</v>
      </c>
      <c r="L22" s="176">
        <f>H22-D22</f>
        <v>567849</v>
      </c>
      <c r="M22" s="177">
        <f>H22/H$8</f>
        <v>0.38313549621188525</v>
      </c>
      <c r="N22" s="79"/>
    </row>
    <row r="23" spans="1:14" x14ac:dyDescent="0.25">
      <c r="A23" s="161" t="s">
        <v>96</v>
      </c>
      <c r="B23" s="157" t="s">
        <v>97</v>
      </c>
      <c r="C23" s="158">
        <v>765921</v>
      </c>
      <c r="D23" s="158">
        <v>911936</v>
      </c>
      <c r="E23" s="158">
        <v>329366</v>
      </c>
      <c r="F23" s="158">
        <v>805373</v>
      </c>
      <c r="G23" s="158">
        <v>715304</v>
      </c>
      <c r="H23" s="158">
        <v>652740</v>
      </c>
      <c r="I23" s="159">
        <f>IFERROR(H23/G23-1,"-")</f>
        <v>-8.7464910024269371E-2</v>
      </c>
      <c r="J23" s="160">
        <f t="shared" ref="J23:J34" si="6">IFERROR(H23/D23-1,"-")</f>
        <v>-0.28422608604112565</v>
      </c>
      <c r="K23" s="158">
        <f t="shared" ref="K23:K33" si="7">H23-G23</f>
        <v>-62564</v>
      </c>
      <c r="L23" s="158">
        <f t="shared" ref="L23:L34" si="8">H23-D23</f>
        <v>-259196</v>
      </c>
      <c r="M23" s="159">
        <f>H23/H$8</f>
        <v>2.1606365089378403E-2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6.4916412290782471E-3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1.5114723860300156E-2</v>
      </c>
      <c r="N25" s="79"/>
    </row>
    <row r="26" spans="1:14" x14ac:dyDescent="0.25">
      <c r="A26" s="161"/>
      <c r="B26" s="157" t="s">
        <v>107</v>
      </c>
      <c r="C26" s="158">
        <v>9959622</v>
      </c>
      <c r="D26" s="158">
        <v>10094946</v>
      </c>
      <c r="E26" s="158">
        <v>3036578</v>
      </c>
      <c r="F26" s="158">
        <v>9653534</v>
      </c>
      <c r="G26" s="158">
        <v>10569940</v>
      </c>
      <c r="H26" s="158">
        <v>10921991</v>
      </c>
      <c r="I26" s="159">
        <f>IFERROR(H26/G26-1,"-")</f>
        <v>3.3306811580765761E-2</v>
      </c>
      <c r="J26" s="160">
        <f t="shared" si="6"/>
        <v>8.1926639330215378E-2</v>
      </c>
      <c r="K26" s="158">
        <f t="shared" si="7"/>
        <v>352051</v>
      </c>
      <c r="L26" s="158">
        <f t="shared" si="8"/>
        <v>827045</v>
      </c>
      <c r="M26" s="159">
        <f>H26/H$8</f>
        <v>0.36152913112250684</v>
      </c>
      <c r="N26" s="79"/>
    </row>
    <row r="27" spans="1:14" s="56" customFormat="1" x14ac:dyDescent="0.25">
      <c r="A27" s="161"/>
      <c r="B27" s="162" t="s">
        <v>110</v>
      </c>
      <c r="C27" s="163">
        <v>4572107</v>
      </c>
      <c r="D27" s="163">
        <v>4797859</v>
      </c>
      <c r="E27" s="163">
        <v>1278867</v>
      </c>
      <c r="F27" s="163">
        <v>4904862</v>
      </c>
      <c r="G27" s="163">
        <v>5434073</v>
      </c>
      <c r="H27" s="163">
        <v>5667269</v>
      </c>
      <c r="I27" s="164">
        <f t="shared" ref="I27:I34" si="9">IFERROR(H27/G27-1,"-")</f>
        <v>4.2913667151692758E-2</v>
      </c>
      <c r="J27" s="165">
        <f t="shared" si="6"/>
        <v>0.18120790961134947</v>
      </c>
      <c r="K27" s="163">
        <f t="shared" si="7"/>
        <v>233196</v>
      </c>
      <c r="L27" s="163">
        <f t="shared" si="8"/>
        <v>869410</v>
      </c>
      <c r="M27" s="164">
        <f t="shared" ref="M27:M34" si="10">H27/H$8</f>
        <v>0.18759243048337232</v>
      </c>
      <c r="N27" s="166"/>
    </row>
    <row r="28" spans="1:14" s="56" customFormat="1" x14ac:dyDescent="0.25">
      <c r="A28" s="161"/>
      <c r="B28" s="162" t="s">
        <v>113</v>
      </c>
      <c r="C28" s="163">
        <v>1637976</v>
      </c>
      <c r="D28" s="163">
        <v>1506479</v>
      </c>
      <c r="E28" s="163">
        <v>418778</v>
      </c>
      <c r="F28" s="163">
        <v>1139756</v>
      </c>
      <c r="G28" s="163">
        <v>1212128</v>
      </c>
      <c r="H28" s="163">
        <v>1197540</v>
      </c>
      <c r="I28" s="164">
        <f t="shared" si="9"/>
        <v>-1.2035032603817442E-2</v>
      </c>
      <c r="J28" s="165">
        <f t="shared" si="6"/>
        <v>-0.20507355230308555</v>
      </c>
      <c r="K28" s="163">
        <f t="shared" si="7"/>
        <v>-14588</v>
      </c>
      <c r="L28" s="163">
        <f t="shared" si="8"/>
        <v>-308939</v>
      </c>
      <c r="M28" s="164">
        <f t="shared" si="10"/>
        <v>3.9639805204421688E-2</v>
      </c>
      <c r="N28" s="166"/>
    </row>
    <row r="29" spans="1:14" x14ac:dyDescent="0.25">
      <c r="A29" s="161"/>
      <c r="B29" s="162" t="s">
        <v>116</v>
      </c>
      <c r="C29" s="163">
        <v>350519</v>
      </c>
      <c r="D29" s="163">
        <v>367531</v>
      </c>
      <c r="E29" s="163">
        <v>150527</v>
      </c>
      <c r="F29" s="163">
        <v>394345</v>
      </c>
      <c r="G29" s="163">
        <v>453330</v>
      </c>
      <c r="H29" s="163">
        <v>402067</v>
      </c>
      <c r="I29" s="164">
        <f t="shared" si="9"/>
        <v>-0.11308097853660692</v>
      </c>
      <c r="J29" s="165">
        <f t="shared" si="6"/>
        <v>9.3967583686818346E-2</v>
      </c>
      <c r="K29" s="163">
        <f t="shared" si="7"/>
        <v>-51263</v>
      </c>
      <c r="L29" s="163">
        <f t="shared" si="8"/>
        <v>34536</v>
      </c>
      <c r="M29" s="164">
        <f t="shared" si="10"/>
        <v>1.3308831069631256E-2</v>
      </c>
      <c r="N29" s="79"/>
    </row>
    <row r="30" spans="1:14" x14ac:dyDescent="0.25">
      <c r="A30" s="161"/>
      <c r="B30" s="162" t="s">
        <v>123</v>
      </c>
      <c r="C30" s="163">
        <v>462383</v>
      </c>
      <c r="D30" s="163">
        <v>431334</v>
      </c>
      <c r="E30" s="163">
        <v>122447</v>
      </c>
      <c r="F30" s="163">
        <v>512097</v>
      </c>
      <c r="G30" s="163">
        <v>474886</v>
      </c>
      <c r="H30" s="163">
        <v>478395</v>
      </c>
      <c r="I30" s="164">
        <f t="shared" si="9"/>
        <v>7.3891418150882071E-3</v>
      </c>
      <c r="J30" s="165">
        <f t="shared" si="6"/>
        <v>0.1091057046279682</v>
      </c>
      <c r="K30" s="163">
        <f t="shared" si="7"/>
        <v>3509</v>
      </c>
      <c r="L30" s="163">
        <f t="shared" si="8"/>
        <v>47061</v>
      </c>
      <c r="M30" s="164">
        <f t="shared" si="10"/>
        <v>1.5835366343311549E-2</v>
      </c>
      <c r="N30" s="79"/>
    </row>
    <row r="31" spans="1:14" x14ac:dyDescent="0.25">
      <c r="A31" s="161"/>
      <c r="B31" s="162" t="s">
        <v>119</v>
      </c>
      <c r="C31" s="163">
        <v>482659</v>
      </c>
      <c r="D31" s="163">
        <v>465454</v>
      </c>
      <c r="E31" s="163">
        <v>203480</v>
      </c>
      <c r="F31" s="163">
        <v>521622</v>
      </c>
      <c r="G31" s="163">
        <v>497643</v>
      </c>
      <c r="H31" s="163">
        <v>514784</v>
      </c>
      <c r="I31" s="164">
        <f t="shared" si="9"/>
        <v>3.4444370763780485E-2</v>
      </c>
      <c r="J31" s="165">
        <f t="shared" si="6"/>
        <v>0.10598254607329616</v>
      </c>
      <c r="K31" s="163">
        <f t="shared" si="7"/>
        <v>17141</v>
      </c>
      <c r="L31" s="163">
        <f t="shared" si="8"/>
        <v>49330</v>
      </c>
      <c r="M31" s="164">
        <f t="shared" si="10"/>
        <v>1.7039879655254116E-2</v>
      </c>
      <c r="N31" s="79"/>
    </row>
    <row r="32" spans="1:14" x14ac:dyDescent="0.25">
      <c r="A32" s="161"/>
      <c r="B32" s="162" t="s">
        <v>128</v>
      </c>
      <c r="C32" s="163">
        <v>167909</v>
      </c>
      <c r="D32" s="163">
        <v>193235</v>
      </c>
      <c r="E32" s="163">
        <v>94535</v>
      </c>
      <c r="F32" s="163">
        <v>131098</v>
      </c>
      <c r="G32" s="163">
        <v>142686</v>
      </c>
      <c r="H32" s="163">
        <v>141703</v>
      </c>
      <c r="I32" s="164">
        <f t="shared" si="9"/>
        <v>-6.8892533254839572E-3</v>
      </c>
      <c r="J32" s="165">
        <f t="shared" si="6"/>
        <v>-0.2666804667891427</v>
      </c>
      <c r="K32" s="163">
        <f t="shared" si="7"/>
        <v>-983</v>
      </c>
      <c r="L32" s="163">
        <f t="shared" si="8"/>
        <v>-51532</v>
      </c>
      <c r="M32" s="164">
        <f t="shared" si="10"/>
        <v>4.6905149864573765E-3</v>
      </c>
      <c r="N32" s="79"/>
    </row>
    <row r="33" spans="1:14" x14ac:dyDescent="0.25">
      <c r="A33" s="161" t="s">
        <v>144</v>
      </c>
      <c r="B33" s="162" t="s">
        <v>131</v>
      </c>
      <c r="C33" s="163">
        <v>206154</v>
      </c>
      <c r="D33" s="163">
        <v>186650</v>
      </c>
      <c r="E33" s="163">
        <v>104071</v>
      </c>
      <c r="F33" s="163">
        <v>81865</v>
      </c>
      <c r="G33" s="163">
        <v>122820</v>
      </c>
      <c r="H33" s="163">
        <v>116203</v>
      </c>
      <c r="I33" s="164">
        <f t="shared" si="9"/>
        <v>-5.3875590294740316E-2</v>
      </c>
      <c r="J33" s="165">
        <f t="shared" si="6"/>
        <v>-0.37742834181623364</v>
      </c>
      <c r="K33" s="163">
        <f t="shared" si="7"/>
        <v>-6617</v>
      </c>
      <c r="L33" s="163">
        <f t="shared" si="8"/>
        <v>-70447</v>
      </c>
      <c r="M33" s="164">
        <f t="shared" si="10"/>
        <v>3.8464387696188966E-3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2079915</v>
      </c>
      <c r="D34" s="169">
        <f t="shared" si="11"/>
        <v>2146404</v>
      </c>
      <c r="E34" s="169">
        <f t="shared" si="11"/>
        <v>663873</v>
      </c>
      <c r="F34" s="169">
        <f t="shared" si="11"/>
        <v>1967889</v>
      </c>
      <c r="G34" s="169">
        <f t="shared" si="11"/>
        <v>2232374</v>
      </c>
      <c r="H34" s="169">
        <f t="shared" si="11"/>
        <v>2404030</v>
      </c>
      <c r="I34" s="170">
        <f t="shared" si="9"/>
        <v>7.6893925480228775E-2</v>
      </c>
      <c r="J34" s="171">
        <f t="shared" si="6"/>
        <v>0.12002679831010377</v>
      </c>
      <c r="K34" s="169">
        <f>H34-G34</f>
        <v>171656</v>
      </c>
      <c r="L34" s="169">
        <f t="shared" si="8"/>
        <v>257626</v>
      </c>
      <c r="M34" s="170">
        <f t="shared" si="10"/>
        <v>7.9575864610439626E-2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8526822</v>
      </c>
      <c r="D36" s="176">
        <v>8401894</v>
      </c>
      <c r="E36" s="176">
        <v>2506467</v>
      </c>
      <c r="F36" s="176">
        <v>7289014</v>
      </c>
      <c r="G36" s="176">
        <v>8059754</v>
      </c>
      <c r="H36" s="176">
        <v>8362569</v>
      </c>
      <c r="I36" s="177">
        <f>IFERROR(H36/G36-1,"-")</f>
        <v>3.7571245971030898E-2</v>
      </c>
      <c r="J36" s="177">
        <f>IFERROR(H36/D36-1,"-")</f>
        <v>-4.680492279478865E-3</v>
      </c>
      <c r="K36" s="176">
        <f>H36-G36</f>
        <v>302815</v>
      </c>
      <c r="L36" s="176">
        <f>H36-D36</f>
        <v>-39325</v>
      </c>
      <c r="M36" s="177">
        <f>H36/H$8</f>
        <v>0.27680963155179406</v>
      </c>
      <c r="N36" s="79"/>
    </row>
    <row r="37" spans="1:14" x14ac:dyDescent="0.25">
      <c r="A37" s="161" t="s">
        <v>96</v>
      </c>
      <c r="B37" s="157" t="s">
        <v>97</v>
      </c>
      <c r="C37" s="158">
        <v>599700</v>
      </c>
      <c r="D37" s="158">
        <v>535597</v>
      </c>
      <c r="E37" s="158">
        <v>203267</v>
      </c>
      <c r="F37" s="158">
        <v>445959</v>
      </c>
      <c r="G37" s="158">
        <v>494880</v>
      </c>
      <c r="H37" s="158">
        <v>482419</v>
      </c>
      <c r="I37" s="159">
        <f>IFERROR(H37/G37-1,"-")</f>
        <v>-2.5179841577756212E-2</v>
      </c>
      <c r="J37" s="160">
        <f t="shared" ref="J37:J48" si="12">IFERROR(H37/D37-1,"-")</f>
        <v>-9.9287337307714552E-2</v>
      </c>
      <c r="K37" s="158">
        <f t="shared" ref="K37:K47" si="13">H37-G37</f>
        <v>-12461</v>
      </c>
      <c r="L37" s="158">
        <f t="shared" ref="L37:L48" si="14">H37-D37</f>
        <v>-53178</v>
      </c>
      <c r="M37" s="159">
        <f>H37/H$8</f>
        <v>1.5968564880431472E-2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7.108114776623339E-3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8.8604501038081346E-3</v>
      </c>
      <c r="N39" s="79"/>
    </row>
    <row r="40" spans="1:14" x14ac:dyDescent="0.25">
      <c r="A40" s="161"/>
      <c r="B40" s="157" t="s">
        <v>107</v>
      </c>
      <c r="C40" s="158">
        <v>7927122</v>
      </c>
      <c r="D40" s="158">
        <v>7866297</v>
      </c>
      <c r="E40" s="158">
        <v>2303200</v>
      </c>
      <c r="F40" s="158">
        <v>6843055</v>
      </c>
      <c r="G40" s="158">
        <v>7564874</v>
      </c>
      <c r="H40" s="158">
        <v>7880150</v>
      </c>
      <c r="I40" s="159">
        <f>IFERROR(H40/G40-1,"-")</f>
        <v>4.1676305514143364E-2</v>
      </c>
      <c r="J40" s="160">
        <f t="shared" si="12"/>
        <v>1.7610573310415933E-3</v>
      </c>
      <c r="K40" s="158">
        <f t="shared" si="13"/>
        <v>315276</v>
      </c>
      <c r="L40" s="158">
        <f t="shared" si="14"/>
        <v>13853</v>
      </c>
      <c r="M40" s="159">
        <f>H40/H$8</f>
        <v>0.26084106667136259</v>
      </c>
      <c r="N40" s="79"/>
    </row>
    <row r="41" spans="1:14" s="56" customFormat="1" x14ac:dyDescent="0.25">
      <c r="A41" s="161"/>
      <c r="B41" s="162" t="s">
        <v>110</v>
      </c>
      <c r="C41" s="163">
        <v>4084279</v>
      </c>
      <c r="D41" s="163">
        <v>4367953</v>
      </c>
      <c r="E41" s="163">
        <v>1005724</v>
      </c>
      <c r="F41" s="163">
        <v>3576394</v>
      </c>
      <c r="G41" s="163">
        <v>3920000</v>
      </c>
      <c r="H41" s="163">
        <v>4161787</v>
      </c>
      <c r="I41" s="164">
        <f t="shared" ref="I41:I48" si="15">IFERROR(H41/G41-1,"-")</f>
        <v>6.1680357142857245E-2</v>
      </c>
      <c r="J41" s="165">
        <f t="shared" si="12"/>
        <v>-4.7199683696230288E-2</v>
      </c>
      <c r="K41" s="163">
        <f t="shared" si="13"/>
        <v>241787</v>
      </c>
      <c r="L41" s="163">
        <f t="shared" si="14"/>
        <v>-206166</v>
      </c>
      <c r="M41" s="164">
        <f t="shared" ref="M41:M48" si="16">H41/H$8</f>
        <v>0.13775942848029671</v>
      </c>
      <c r="N41" s="166"/>
    </row>
    <row r="42" spans="1:14" s="56" customFormat="1" x14ac:dyDescent="0.25">
      <c r="A42" s="161"/>
      <c r="B42" s="162" t="s">
        <v>113</v>
      </c>
      <c r="C42" s="163">
        <v>533141</v>
      </c>
      <c r="D42" s="163">
        <v>384338</v>
      </c>
      <c r="E42" s="163">
        <v>119434</v>
      </c>
      <c r="F42" s="163">
        <v>238491</v>
      </c>
      <c r="G42" s="163">
        <v>283326</v>
      </c>
      <c r="H42" s="163">
        <v>275563</v>
      </c>
      <c r="I42" s="164">
        <f t="shared" si="15"/>
        <v>-2.7399532693787365E-2</v>
      </c>
      <c r="J42" s="165">
        <f t="shared" si="12"/>
        <v>-0.28301911338457297</v>
      </c>
      <c r="K42" s="163">
        <f t="shared" si="13"/>
        <v>-7763</v>
      </c>
      <c r="L42" s="163">
        <f t="shared" si="14"/>
        <v>-108775</v>
      </c>
      <c r="M42" s="164">
        <f t="shared" si="16"/>
        <v>9.1214186094377252E-3</v>
      </c>
      <c r="N42" s="166"/>
    </row>
    <row r="43" spans="1:14" x14ac:dyDescent="0.25">
      <c r="A43" s="161"/>
      <c r="B43" s="162" t="s">
        <v>116</v>
      </c>
      <c r="C43" s="163">
        <v>158114</v>
      </c>
      <c r="D43" s="163">
        <v>152993</v>
      </c>
      <c r="E43" s="163">
        <v>61048</v>
      </c>
      <c r="F43" s="163">
        <v>163873</v>
      </c>
      <c r="G43" s="163">
        <v>207861</v>
      </c>
      <c r="H43" s="163">
        <v>207311</v>
      </c>
      <c r="I43" s="164">
        <f t="shared" si="15"/>
        <v>-2.645999008953126E-3</v>
      </c>
      <c r="J43" s="165">
        <f t="shared" si="12"/>
        <v>0.35503585131345883</v>
      </c>
      <c r="K43" s="163">
        <f t="shared" si="13"/>
        <v>-550</v>
      </c>
      <c r="L43" s="163">
        <f t="shared" si="14"/>
        <v>54318</v>
      </c>
      <c r="M43" s="164">
        <f t="shared" si="16"/>
        <v>6.8622072387843954E-3</v>
      </c>
      <c r="N43" s="79"/>
    </row>
    <row r="44" spans="1:14" x14ac:dyDescent="0.25">
      <c r="A44" s="161"/>
      <c r="B44" s="162" t="s">
        <v>123</v>
      </c>
      <c r="C44" s="163">
        <v>410380</v>
      </c>
      <c r="D44" s="163">
        <v>391197</v>
      </c>
      <c r="E44" s="163">
        <v>103813</v>
      </c>
      <c r="F44" s="163">
        <v>411305</v>
      </c>
      <c r="G44" s="163">
        <v>424993</v>
      </c>
      <c r="H44" s="163">
        <v>422008</v>
      </c>
      <c r="I44" s="164">
        <f t="shared" si="15"/>
        <v>-7.0236450953309326E-3</v>
      </c>
      <c r="J44" s="165">
        <f t="shared" si="12"/>
        <v>7.8760828942962213E-2</v>
      </c>
      <c r="K44" s="163">
        <f t="shared" si="13"/>
        <v>-2985</v>
      </c>
      <c r="L44" s="163">
        <f t="shared" si="14"/>
        <v>30811</v>
      </c>
      <c r="M44" s="164">
        <f t="shared" si="16"/>
        <v>1.3968898671198948E-2</v>
      </c>
      <c r="N44" s="79"/>
    </row>
    <row r="45" spans="1:14" x14ac:dyDescent="0.25">
      <c r="A45" s="161"/>
      <c r="B45" s="162" t="s">
        <v>119</v>
      </c>
      <c r="C45" s="163">
        <v>291930</v>
      </c>
      <c r="D45" s="163">
        <v>282365</v>
      </c>
      <c r="E45" s="163">
        <v>117501</v>
      </c>
      <c r="F45" s="163">
        <v>253270</v>
      </c>
      <c r="G45" s="163">
        <v>303691</v>
      </c>
      <c r="H45" s="163">
        <v>301431</v>
      </c>
      <c r="I45" s="164">
        <f t="shared" si="15"/>
        <v>-7.4417746986246147E-3</v>
      </c>
      <c r="J45" s="165">
        <f t="shared" si="12"/>
        <v>6.7522532891824305E-2</v>
      </c>
      <c r="K45" s="163">
        <f t="shared" si="13"/>
        <v>-2260</v>
      </c>
      <c r="L45" s="163">
        <f t="shared" si="14"/>
        <v>19066</v>
      </c>
      <c r="M45" s="164">
        <f t="shared" si="16"/>
        <v>9.9776760046211676E-3</v>
      </c>
      <c r="N45" s="79"/>
    </row>
    <row r="46" spans="1:14" x14ac:dyDescent="0.25">
      <c r="A46" s="161"/>
      <c r="B46" s="162" t="s">
        <v>128</v>
      </c>
      <c r="C46" s="163">
        <v>179312</v>
      </c>
      <c r="D46" s="163">
        <v>170337</v>
      </c>
      <c r="E46" s="163">
        <v>86006</v>
      </c>
      <c r="F46" s="163">
        <v>136931</v>
      </c>
      <c r="G46" s="163">
        <v>142670</v>
      </c>
      <c r="H46" s="163">
        <v>137164</v>
      </c>
      <c r="I46" s="164">
        <f t="shared" si="15"/>
        <v>-3.8592556248685739E-2</v>
      </c>
      <c r="J46" s="165">
        <f t="shared" si="12"/>
        <v>-0.19474923240399911</v>
      </c>
      <c r="K46" s="163">
        <f t="shared" si="13"/>
        <v>-5506</v>
      </c>
      <c r="L46" s="163">
        <f t="shared" si="14"/>
        <v>-33173</v>
      </c>
      <c r="M46" s="164">
        <f t="shared" si="16"/>
        <v>4.5402694198601271E-3</v>
      </c>
      <c r="N46" s="79"/>
    </row>
    <row r="47" spans="1:14" x14ac:dyDescent="0.25">
      <c r="A47" s="161" t="s">
        <v>144</v>
      </c>
      <c r="B47" s="162" t="s">
        <v>131</v>
      </c>
      <c r="C47" s="163">
        <v>290684</v>
      </c>
      <c r="D47" s="163">
        <v>250452</v>
      </c>
      <c r="E47" s="163">
        <v>141204</v>
      </c>
      <c r="F47" s="163">
        <v>113789</v>
      </c>
      <c r="G47" s="163">
        <v>145549</v>
      </c>
      <c r="H47" s="163">
        <v>150872</v>
      </c>
      <c r="I47" s="164">
        <f t="shared" si="15"/>
        <v>3.6571876137933002E-2</v>
      </c>
      <c r="J47" s="165">
        <f t="shared" si="12"/>
        <v>-0.39760113714404355</v>
      </c>
      <c r="K47" s="163">
        <f t="shared" si="13"/>
        <v>5323</v>
      </c>
      <c r="L47" s="163">
        <f t="shared" si="14"/>
        <v>-99580</v>
      </c>
      <c r="M47" s="164">
        <f t="shared" si="16"/>
        <v>4.994018313210005E-3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1979282</v>
      </c>
      <c r="D48" s="169">
        <f t="shared" si="17"/>
        <v>1866662</v>
      </c>
      <c r="E48" s="169">
        <f t="shared" si="17"/>
        <v>668470</v>
      </c>
      <c r="F48" s="169">
        <f t="shared" si="17"/>
        <v>1949002</v>
      </c>
      <c r="G48" s="169">
        <f t="shared" si="17"/>
        <v>2136784</v>
      </c>
      <c r="H48" s="169">
        <f t="shared" si="17"/>
        <v>2224014</v>
      </c>
      <c r="I48" s="170">
        <f t="shared" si="15"/>
        <v>4.0823031246957964E-2</v>
      </c>
      <c r="J48" s="171">
        <f t="shared" si="12"/>
        <v>0.19143905002619643</v>
      </c>
      <c r="K48" s="169">
        <f>H48-G48</f>
        <v>87230</v>
      </c>
      <c r="L48" s="169">
        <f t="shared" si="14"/>
        <v>357352</v>
      </c>
      <c r="M48" s="170">
        <f t="shared" si="16"/>
        <v>7.3617149933953518E-2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195531</v>
      </c>
      <c r="D50" s="176">
        <v>190027</v>
      </c>
      <c r="E50" s="176">
        <v>59506</v>
      </c>
      <c r="F50" s="176">
        <v>133756</v>
      </c>
      <c r="G50" s="176">
        <v>142013</v>
      </c>
      <c r="H50" s="176">
        <v>160183</v>
      </c>
      <c r="I50" s="177">
        <f>IFERROR(H50/G50-1,"-")</f>
        <v>0.12794603310964492</v>
      </c>
      <c r="J50" s="177">
        <f>IFERROR(H50/D50-1,"-")</f>
        <v>-0.1570513663847769</v>
      </c>
      <c r="K50" s="176">
        <f>H50-G50</f>
        <v>18170</v>
      </c>
      <c r="L50" s="176">
        <f>H50-D50</f>
        <v>-29844</v>
      </c>
      <c r="M50" s="177">
        <f>H50/H$8</f>
        <v>5.3022219859544389E-3</v>
      </c>
      <c r="N50" s="79"/>
    </row>
    <row r="51" spans="1:14" x14ac:dyDescent="0.25">
      <c r="A51" s="161" t="s">
        <v>96</v>
      </c>
      <c r="B51" s="157" t="s">
        <v>97</v>
      </c>
      <c r="C51" s="158">
        <v>29068</v>
      </c>
      <c r="D51" s="158">
        <v>28038</v>
      </c>
      <c r="E51" s="158">
        <v>6410</v>
      </c>
      <c r="F51" s="158">
        <v>15342</v>
      </c>
      <c r="G51" s="158">
        <v>34035</v>
      </c>
      <c r="H51" s="158">
        <v>23076</v>
      </c>
      <c r="I51" s="159">
        <f>IFERROR(H51/G51-1,"-")</f>
        <v>-0.32199206698986338</v>
      </c>
      <c r="J51" s="160">
        <f t="shared" ref="J51:J62" si="18">IFERROR(H51/D51-1,"-")</f>
        <v>-0.17697410656965551</v>
      </c>
      <c r="K51" s="158">
        <f t="shared" ref="K51:K61" si="19">H51-G51</f>
        <v>-10959</v>
      </c>
      <c r="L51" s="158">
        <f t="shared" ref="L51:L62" si="20">H51-D51</f>
        <v>-4962</v>
      </c>
      <c r="M51" s="159">
        <f>H51/H$8</f>
        <v>7.6383932469665725E-4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4.3759559163155694E-4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3.2624373306510025E-4</v>
      </c>
      <c r="N53" s="79"/>
    </row>
    <row r="54" spans="1:14" x14ac:dyDescent="0.25">
      <c r="A54" s="161"/>
      <c r="B54" s="157" t="s">
        <v>107</v>
      </c>
      <c r="C54" s="158">
        <v>166463</v>
      </c>
      <c r="D54" s="158">
        <v>161989</v>
      </c>
      <c r="E54" s="158">
        <v>53096</v>
      </c>
      <c r="F54" s="158">
        <v>118414</v>
      </c>
      <c r="G54" s="158">
        <v>107978</v>
      </c>
      <c r="H54" s="158">
        <v>137107</v>
      </c>
      <c r="I54" s="159">
        <f>IFERROR(H54/G54-1,"-")</f>
        <v>0.26976791568652869</v>
      </c>
      <c r="J54" s="160">
        <f t="shared" si="18"/>
        <v>-0.15360302242744883</v>
      </c>
      <c r="K54" s="158">
        <f t="shared" si="19"/>
        <v>29129</v>
      </c>
      <c r="L54" s="158">
        <f t="shared" si="20"/>
        <v>-24882</v>
      </c>
      <c r="M54" s="159">
        <f>H54/H$8</f>
        <v>4.5383826612577826E-3</v>
      </c>
      <c r="N54" s="79"/>
    </row>
    <row r="55" spans="1:14" s="56" customFormat="1" x14ac:dyDescent="0.25">
      <c r="A55" s="161"/>
      <c r="B55" s="162" t="s">
        <v>110</v>
      </c>
      <c r="C55" s="163">
        <v>54978</v>
      </c>
      <c r="D55" s="163">
        <v>57054</v>
      </c>
      <c r="E55" s="163">
        <v>19218</v>
      </c>
      <c r="F55" s="163">
        <v>54862</v>
      </c>
      <c r="G55" s="163">
        <v>44985</v>
      </c>
      <c r="H55" s="163">
        <v>58295</v>
      </c>
      <c r="I55" s="164">
        <f t="shared" ref="I55:I62" si="21">IFERROR(H55/G55-1,"-")</f>
        <v>0.29587640324552633</v>
      </c>
      <c r="J55" s="165">
        <f t="shared" si="18"/>
        <v>2.1751323307743542E-2</v>
      </c>
      <c r="K55" s="163">
        <f t="shared" si="19"/>
        <v>13310</v>
      </c>
      <c r="L55" s="163">
        <f t="shared" si="20"/>
        <v>1241</v>
      </c>
      <c r="M55" s="164">
        <f t="shared" ref="M55:M62" si="22">H55/H$8</f>
        <v>1.9296244337489873E-3</v>
      </c>
      <c r="N55" s="166"/>
    </row>
    <row r="56" spans="1:14" s="56" customFormat="1" x14ac:dyDescent="0.25">
      <c r="A56" s="161"/>
      <c r="B56" s="162" t="s">
        <v>113</v>
      </c>
      <c r="C56" s="163">
        <v>65971</v>
      </c>
      <c r="D56" s="163">
        <v>51784</v>
      </c>
      <c r="E56" s="163">
        <v>15319</v>
      </c>
      <c r="F56" s="163">
        <v>25954</v>
      </c>
      <c r="G56" s="163">
        <v>22828</v>
      </c>
      <c r="H56" s="163">
        <v>30312</v>
      </c>
      <c r="I56" s="164">
        <f t="shared" si="21"/>
        <v>0.32784299982477649</v>
      </c>
      <c r="J56" s="165">
        <f t="shared" si="18"/>
        <v>-0.41464545033214895</v>
      </c>
      <c r="K56" s="163">
        <f t="shared" si="19"/>
        <v>7484</v>
      </c>
      <c r="L56" s="163">
        <f t="shared" si="20"/>
        <v>-21472</v>
      </c>
      <c r="M56" s="164">
        <f t="shared" si="22"/>
        <v>1.0033583641101177E-3</v>
      </c>
      <c r="N56" s="166"/>
    </row>
    <row r="57" spans="1:14" x14ac:dyDescent="0.25">
      <c r="A57" s="161"/>
      <c r="B57" s="162" t="s">
        <v>116</v>
      </c>
      <c r="C57" s="163">
        <v>4167</v>
      </c>
      <c r="D57" s="163">
        <v>6170</v>
      </c>
      <c r="E57" s="163">
        <v>1415</v>
      </c>
      <c r="F57" s="163">
        <v>5068</v>
      </c>
      <c r="G57" s="163">
        <v>5554</v>
      </c>
      <c r="H57" s="163">
        <v>5721</v>
      </c>
      <c r="I57" s="164">
        <f t="shared" si="21"/>
        <v>3.0068419157364135E-2</v>
      </c>
      <c r="J57" s="165">
        <f t="shared" si="18"/>
        <v>-7.2771474878444042E-2</v>
      </c>
      <c r="K57" s="163">
        <f t="shared" si="19"/>
        <v>167</v>
      </c>
      <c r="L57" s="163">
        <f t="shared" si="20"/>
        <v>-449</v>
      </c>
      <c r="M57" s="164">
        <f t="shared" si="22"/>
        <v>1.8937098182482127E-4</v>
      </c>
      <c r="N57" s="79"/>
    </row>
    <row r="58" spans="1:14" x14ac:dyDescent="0.25">
      <c r="A58" s="161"/>
      <c r="B58" s="162" t="s">
        <v>123</v>
      </c>
      <c r="C58" s="163">
        <v>2734</v>
      </c>
      <c r="D58" s="163">
        <v>3367</v>
      </c>
      <c r="E58" s="163">
        <v>928</v>
      </c>
      <c r="F58" s="163">
        <v>2463</v>
      </c>
      <c r="G58" s="163">
        <v>1849</v>
      </c>
      <c r="H58" s="163">
        <v>3975</v>
      </c>
      <c r="I58" s="164">
        <f t="shared" si="21"/>
        <v>1.1498107084910765</v>
      </c>
      <c r="J58" s="165">
        <f t="shared" si="18"/>
        <v>0.18057618057618052</v>
      </c>
      <c r="K58" s="163">
        <f t="shared" si="19"/>
        <v>2126</v>
      </c>
      <c r="L58" s="163">
        <f t="shared" si="20"/>
        <v>608</v>
      </c>
      <c r="M58" s="164">
        <f t="shared" si="22"/>
        <v>1.315765867424689E-4</v>
      </c>
      <c r="N58" s="79"/>
    </row>
    <row r="59" spans="1:14" x14ac:dyDescent="0.25">
      <c r="A59" s="161"/>
      <c r="B59" s="162" t="s">
        <v>119</v>
      </c>
      <c r="C59" s="163">
        <v>2671</v>
      </c>
      <c r="D59" s="163">
        <v>3841</v>
      </c>
      <c r="E59" s="163">
        <v>828</v>
      </c>
      <c r="F59" s="163">
        <v>1950</v>
      </c>
      <c r="G59" s="163">
        <v>2073</v>
      </c>
      <c r="H59" s="163">
        <v>2665</v>
      </c>
      <c r="I59" s="164">
        <f t="shared" si="21"/>
        <v>0.2855764592378196</v>
      </c>
      <c r="J59" s="165">
        <f t="shared" si="18"/>
        <v>-0.30617026815933346</v>
      </c>
      <c r="K59" s="163">
        <f t="shared" si="19"/>
        <v>592</v>
      </c>
      <c r="L59" s="163">
        <f t="shared" si="20"/>
        <v>-1176</v>
      </c>
      <c r="M59" s="164">
        <f t="shared" si="22"/>
        <v>8.8214239916648959E-5</v>
      </c>
      <c r="N59" s="79"/>
    </row>
    <row r="60" spans="1:14" x14ac:dyDescent="0.25">
      <c r="A60" s="161"/>
      <c r="B60" s="162" t="s">
        <v>128</v>
      </c>
      <c r="C60" s="163">
        <v>913</v>
      </c>
      <c r="D60" s="163">
        <v>1106</v>
      </c>
      <c r="E60" s="163">
        <v>713</v>
      </c>
      <c r="F60" s="163">
        <v>315</v>
      </c>
      <c r="G60" s="163">
        <v>603</v>
      </c>
      <c r="H60" s="163">
        <v>460</v>
      </c>
      <c r="I60" s="164">
        <f t="shared" si="21"/>
        <v>-0.23714759535655061</v>
      </c>
      <c r="J60" s="165">
        <f t="shared" si="18"/>
        <v>-0.58408679927667273</v>
      </c>
      <c r="K60" s="163">
        <f t="shared" si="19"/>
        <v>-143</v>
      </c>
      <c r="L60" s="163">
        <f t="shared" si="20"/>
        <v>-646</v>
      </c>
      <c r="M60" s="164">
        <f t="shared" si="22"/>
        <v>1.5226472931203949E-5</v>
      </c>
      <c r="N60" s="79"/>
    </row>
    <row r="61" spans="1:14" x14ac:dyDescent="0.25">
      <c r="A61" s="161" t="s">
        <v>144</v>
      </c>
      <c r="B61" s="162" t="s">
        <v>131</v>
      </c>
      <c r="C61" s="163">
        <v>1023</v>
      </c>
      <c r="D61" s="163">
        <v>1822</v>
      </c>
      <c r="E61" s="163">
        <v>1494</v>
      </c>
      <c r="F61" s="163">
        <v>271</v>
      </c>
      <c r="G61" s="163">
        <v>520</v>
      </c>
      <c r="H61" s="163">
        <v>413</v>
      </c>
      <c r="I61" s="164">
        <f t="shared" si="21"/>
        <v>-0.20576923076923082</v>
      </c>
      <c r="J61" s="165">
        <f t="shared" si="18"/>
        <v>-0.77332601536772771</v>
      </c>
      <c r="K61" s="163">
        <f t="shared" si="19"/>
        <v>-107</v>
      </c>
      <c r="L61" s="163">
        <f t="shared" si="20"/>
        <v>-1409</v>
      </c>
      <c r="M61" s="164">
        <f t="shared" si="22"/>
        <v>1.3670724609972241E-5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34006</v>
      </c>
      <c r="D62" s="169">
        <f t="shared" si="23"/>
        <v>36845</v>
      </c>
      <c r="E62" s="169">
        <f t="shared" si="23"/>
        <v>13181</v>
      </c>
      <c r="F62" s="169">
        <f t="shared" si="23"/>
        <v>27531</v>
      </c>
      <c r="G62" s="169">
        <f t="shared" si="23"/>
        <v>29566</v>
      </c>
      <c r="H62" s="169">
        <f t="shared" si="23"/>
        <v>35266</v>
      </c>
      <c r="I62" s="170">
        <f t="shared" si="21"/>
        <v>0.19278901440844209</v>
      </c>
      <c r="J62" s="171">
        <f t="shared" si="18"/>
        <v>-4.2855204233953059E-2</v>
      </c>
      <c r="K62" s="169">
        <f>H62-G62</f>
        <v>5700</v>
      </c>
      <c r="L62" s="169">
        <f t="shared" si="20"/>
        <v>-1579</v>
      </c>
      <c r="M62" s="170">
        <f t="shared" si="22"/>
        <v>1.1673408573735619E-3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751051</v>
      </c>
      <c r="D64" s="176">
        <v>704626</v>
      </c>
      <c r="E64" s="176">
        <v>211025</v>
      </c>
      <c r="F64" s="176">
        <v>824915</v>
      </c>
      <c r="G64" s="176">
        <v>892817</v>
      </c>
      <c r="H64" s="176">
        <v>1185602</v>
      </c>
      <c r="I64" s="177">
        <f>IFERROR(H64/G64-1,"-")</f>
        <v>0.3279339439101181</v>
      </c>
      <c r="J64" s="177">
        <f>IFERROR(H64/D64-1,"-")</f>
        <v>0.68259757658672826</v>
      </c>
      <c r="K64" s="176">
        <f>H64-G64</f>
        <v>292785</v>
      </c>
      <c r="L64" s="176">
        <f>H64-D64</f>
        <v>480976</v>
      </c>
      <c r="M64" s="177">
        <f>H64/H$8</f>
        <v>3.9244645130828835E-2</v>
      </c>
      <c r="N64" s="79"/>
    </row>
    <row r="65" spans="1:14" x14ac:dyDescent="0.25">
      <c r="A65" s="161" t="s">
        <v>96</v>
      </c>
      <c r="B65" s="157" t="s">
        <v>97</v>
      </c>
      <c r="C65" s="158">
        <v>129238</v>
      </c>
      <c r="D65" s="158">
        <v>140185</v>
      </c>
      <c r="E65" s="158">
        <v>66009</v>
      </c>
      <c r="F65" s="158">
        <v>110785</v>
      </c>
      <c r="G65" s="158">
        <v>148519</v>
      </c>
      <c r="H65" s="158">
        <v>225043</v>
      </c>
      <c r="I65" s="159">
        <f>IFERROR(H65/G65-1,"-")</f>
        <v>0.51524720742800589</v>
      </c>
      <c r="J65" s="160">
        <f t="shared" ref="J65:J76" si="24">IFERROR(H65/D65-1,"-")</f>
        <v>0.6053286728251952</v>
      </c>
      <c r="K65" s="158">
        <f t="shared" ref="K65:K75" si="25">H65-G65</f>
        <v>76524</v>
      </c>
      <c r="L65" s="158">
        <f t="shared" ref="L65:L76" si="26">H65-D65</f>
        <v>84858</v>
      </c>
      <c r="M65" s="159">
        <f>H65/H$8</f>
        <v>7.4491546692541958E-3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3.6868918141223683E-3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3.7622628551318279E-3</v>
      </c>
      <c r="N67" s="79"/>
    </row>
    <row r="68" spans="1:14" x14ac:dyDescent="0.25">
      <c r="A68" s="161"/>
      <c r="B68" s="157" t="s">
        <v>107</v>
      </c>
      <c r="C68" s="158">
        <v>621813</v>
      </c>
      <c r="D68" s="158">
        <v>564441</v>
      </c>
      <c r="E68" s="158">
        <v>145016</v>
      </c>
      <c r="F68" s="158">
        <v>714130</v>
      </c>
      <c r="G68" s="158">
        <v>744298</v>
      </c>
      <c r="H68" s="158">
        <v>960559</v>
      </c>
      <c r="I68" s="159">
        <f>IFERROR(H68/G68-1,"-")</f>
        <v>0.29055700808009699</v>
      </c>
      <c r="J68" s="160">
        <f t="shared" si="24"/>
        <v>0.70178814083314278</v>
      </c>
      <c r="K68" s="158">
        <f t="shared" si="25"/>
        <v>216261</v>
      </c>
      <c r="L68" s="158">
        <f t="shared" si="26"/>
        <v>396118</v>
      </c>
      <c r="M68" s="159">
        <f>H68/H$8</f>
        <v>3.1795490461574635E-2</v>
      </c>
      <c r="N68" s="79"/>
    </row>
    <row r="69" spans="1:14" s="56" customFormat="1" x14ac:dyDescent="0.25">
      <c r="A69" s="161"/>
      <c r="B69" s="162" t="s">
        <v>110</v>
      </c>
      <c r="C69" s="163">
        <v>284834</v>
      </c>
      <c r="D69" s="163">
        <v>242219</v>
      </c>
      <c r="E69" s="163">
        <v>52391</v>
      </c>
      <c r="F69" s="163">
        <v>339495</v>
      </c>
      <c r="G69" s="163">
        <v>271883</v>
      </c>
      <c r="H69" s="163">
        <v>400639</v>
      </c>
      <c r="I69" s="164">
        <f t="shared" ref="I69:I76" si="27">IFERROR(H69/G69-1,"-")</f>
        <v>0.47357135238319414</v>
      </c>
      <c r="J69" s="165">
        <f t="shared" si="24"/>
        <v>0.65403622341765089</v>
      </c>
      <c r="K69" s="163">
        <f t="shared" si="25"/>
        <v>128756</v>
      </c>
      <c r="L69" s="163">
        <f t="shared" si="26"/>
        <v>158420</v>
      </c>
      <c r="M69" s="164">
        <f t="shared" ref="M69:M76" si="28">H69/H$8</f>
        <v>1.3261562801488302E-2</v>
      </c>
      <c r="N69" s="166"/>
    </row>
    <row r="70" spans="1:14" s="56" customFormat="1" x14ac:dyDescent="0.25">
      <c r="A70" s="161"/>
      <c r="B70" s="162" t="s">
        <v>113</v>
      </c>
      <c r="C70" s="163">
        <v>96649</v>
      </c>
      <c r="D70" s="163">
        <v>77035</v>
      </c>
      <c r="E70" s="163">
        <v>21284</v>
      </c>
      <c r="F70" s="163">
        <v>46059</v>
      </c>
      <c r="G70" s="163">
        <v>62417</v>
      </c>
      <c r="H70" s="163">
        <v>60318</v>
      </c>
      <c r="I70" s="164">
        <f t="shared" si="27"/>
        <v>-3.3628658858964711E-2</v>
      </c>
      <c r="J70" s="165">
        <f t="shared" si="24"/>
        <v>-0.21700525735055498</v>
      </c>
      <c r="K70" s="163">
        <f t="shared" si="25"/>
        <v>-2099</v>
      </c>
      <c r="L70" s="163">
        <f t="shared" si="26"/>
        <v>-16717</v>
      </c>
      <c r="M70" s="164">
        <f t="shared" si="28"/>
        <v>1.9965878136181735E-3</v>
      </c>
      <c r="N70" s="166"/>
    </row>
    <row r="71" spans="1:14" x14ac:dyDescent="0.25">
      <c r="A71" s="161"/>
      <c r="B71" s="162" t="s">
        <v>116</v>
      </c>
      <c r="C71" s="163">
        <v>39639</v>
      </c>
      <c r="D71" s="163">
        <v>64630</v>
      </c>
      <c r="E71" s="163">
        <v>17911</v>
      </c>
      <c r="F71" s="163">
        <v>100707</v>
      </c>
      <c r="G71" s="163">
        <v>103020</v>
      </c>
      <c r="H71" s="163">
        <v>123780</v>
      </c>
      <c r="I71" s="164">
        <f t="shared" si="27"/>
        <v>0.20151426907396619</v>
      </c>
      <c r="J71" s="165">
        <f t="shared" si="24"/>
        <v>0.91520965495899742</v>
      </c>
      <c r="K71" s="163">
        <f t="shared" si="25"/>
        <v>20760</v>
      </c>
      <c r="L71" s="163">
        <f t="shared" si="26"/>
        <v>59150</v>
      </c>
      <c r="M71" s="164">
        <f t="shared" si="28"/>
        <v>4.0972452596183149E-3</v>
      </c>
      <c r="N71" s="79"/>
    </row>
    <row r="72" spans="1:14" x14ac:dyDescent="0.25">
      <c r="A72" s="161"/>
      <c r="B72" s="162" t="s">
        <v>123</v>
      </c>
      <c r="C72" s="163">
        <v>15177</v>
      </c>
      <c r="D72" s="163">
        <v>9855</v>
      </c>
      <c r="E72" s="163">
        <v>1613</v>
      </c>
      <c r="F72" s="163">
        <v>19610</v>
      </c>
      <c r="G72" s="163">
        <v>22196</v>
      </c>
      <c r="H72" s="163">
        <v>41464</v>
      </c>
      <c r="I72" s="164">
        <f t="shared" si="27"/>
        <v>0.86808433952063435</v>
      </c>
      <c r="J72" s="165">
        <f t="shared" si="24"/>
        <v>3.2074074074074073</v>
      </c>
      <c r="K72" s="163">
        <f t="shared" si="25"/>
        <v>19268</v>
      </c>
      <c r="L72" s="163">
        <f t="shared" si="26"/>
        <v>31609</v>
      </c>
      <c r="M72" s="164">
        <f t="shared" si="28"/>
        <v>1.3725010296074794E-3</v>
      </c>
      <c r="N72" s="79"/>
    </row>
    <row r="73" spans="1:14" x14ac:dyDescent="0.25">
      <c r="A73" s="161"/>
      <c r="B73" s="162" t="s">
        <v>119</v>
      </c>
      <c r="C73" s="163">
        <v>15378</v>
      </c>
      <c r="D73" s="163">
        <v>11621</v>
      </c>
      <c r="E73" s="163">
        <v>5937</v>
      </c>
      <c r="F73" s="163">
        <v>19219</v>
      </c>
      <c r="G73" s="163">
        <v>16032</v>
      </c>
      <c r="H73" s="163">
        <v>23981</v>
      </c>
      <c r="I73" s="164">
        <f t="shared" si="27"/>
        <v>0.49582085828343314</v>
      </c>
      <c r="J73" s="165">
        <f t="shared" si="24"/>
        <v>1.0635917735134668</v>
      </c>
      <c r="K73" s="163">
        <f t="shared" si="25"/>
        <v>7949</v>
      </c>
      <c r="L73" s="163">
        <f t="shared" si="26"/>
        <v>12360</v>
      </c>
      <c r="M73" s="164">
        <f t="shared" si="28"/>
        <v>7.9379575513739546E-4</v>
      </c>
      <c r="N73" s="79"/>
    </row>
    <row r="74" spans="1:14" x14ac:dyDescent="0.25">
      <c r="A74" s="161"/>
      <c r="B74" s="162" t="s">
        <v>128</v>
      </c>
      <c r="C74" s="163">
        <v>7300</v>
      </c>
      <c r="D74" s="163">
        <v>11308</v>
      </c>
      <c r="E74" s="163">
        <v>5454</v>
      </c>
      <c r="F74" s="163">
        <v>10053</v>
      </c>
      <c r="G74" s="163">
        <v>24512</v>
      </c>
      <c r="H74" s="163">
        <v>19261</v>
      </c>
      <c r="I74" s="164">
        <f t="shared" si="27"/>
        <v>-0.2142216057441253</v>
      </c>
      <c r="J74" s="165">
        <f t="shared" si="24"/>
        <v>0.70330739299610889</v>
      </c>
      <c r="K74" s="163">
        <f t="shared" si="25"/>
        <v>-5251</v>
      </c>
      <c r="L74" s="163">
        <f t="shared" si="26"/>
        <v>7953</v>
      </c>
      <c r="M74" s="164">
        <f t="shared" si="28"/>
        <v>6.3755890245199842E-4</v>
      </c>
      <c r="N74" s="79"/>
    </row>
    <row r="75" spans="1:14" x14ac:dyDescent="0.25">
      <c r="A75" s="161" t="s">
        <v>144</v>
      </c>
      <c r="B75" s="162" t="s">
        <v>131</v>
      </c>
      <c r="C75" s="163">
        <v>10550</v>
      </c>
      <c r="D75" s="163">
        <v>8775</v>
      </c>
      <c r="E75" s="163">
        <v>4802</v>
      </c>
      <c r="F75" s="163">
        <v>3088</v>
      </c>
      <c r="G75" s="163">
        <v>7254</v>
      </c>
      <c r="H75" s="163">
        <v>13134</v>
      </c>
      <c r="I75" s="164">
        <f t="shared" si="27"/>
        <v>0.81058726220016553</v>
      </c>
      <c r="J75" s="165">
        <f t="shared" si="24"/>
        <v>0.49675213675213681</v>
      </c>
      <c r="K75" s="163">
        <f t="shared" si="25"/>
        <v>5880</v>
      </c>
      <c r="L75" s="163">
        <f t="shared" si="26"/>
        <v>4359</v>
      </c>
      <c r="M75" s="164">
        <f t="shared" si="28"/>
        <v>4.3474890321398407E-4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152286</v>
      </c>
      <c r="D76" s="169">
        <f t="shared" si="29"/>
        <v>138998</v>
      </c>
      <c r="E76" s="169">
        <f t="shared" si="29"/>
        <v>35624</v>
      </c>
      <c r="F76" s="169">
        <f t="shared" si="29"/>
        <v>175899</v>
      </c>
      <c r="G76" s="169">
        <f t="shared" si="29"/>
        <v>236984</v>
      </c>
      <c r="H76" s="169">
        <f t="shared" si="29"/>
        <v>277982</v>
      </c>
      <c r="I76" s="170">
        <f t="shared" si="27"/>
        <v>0.17299902103095577</v>
      </c>
      <c r="J76" s="171">
        <f t="shared" si="24"/>
        <v>0.99989927912631837</v>
      </c>
      <c r="K76" s="169">
        <f>H76-G76</f>
        <v>40998</v>
      </c>
      <c r="L76" s="169">
        <f t="shared" si="26"/>
        <v>138984</v>
      </c>
      <c r="M76" s="170">
        <f t="shared" si="28"/>
        <v>9.2014899964389905E-3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4862284</v>
      </c>
      <c r="D78" s="176">
        <v>4567746</v>
      </c>
      <c r="E78" s="176">
        <v>1394761</v>
      </c>
      <c r="F78" s="176">
        <v>3540445</v>
      </c>
      <c r="G78" s="176">
        <v>4226384</v>
      </c>
      <c r="H78" s="176">
        <v>4800011</v>
      </c>
      <c r="I78" s="177">
        <f>IFERROR(H78/G78-1,"-")</f>
        <v>0.13572524408572439</v>
      </c>
      <c r="J78" s="177">
        <f>IFERROR(H78/D78-1,"-")</f>
        <v>5.084893074177077E-2</v>
      </c>
      <c r="K78" s="176">
        <f>H78-G78</f>
        <v>573627</v>
      </c>
      <c r="L78" s="176">
        <f>H78-D78</f>
        <v>232265</v>
      </c>
      <c r="M78" s="177">
        <f>H78/H$8</f>
        <v>0.1588852990456113</v>
      </c>
      <c r="N78" s="79"/>
    </row>
    <row r="79" spans="1:14" x14ac:dyDescent="0.25">
      <c r="A79" s="161" t="s">
        <v>96</v>
      </c>
      <c r="B79" s="157" t="s">
        <v>97</v>
      </c>
      <c r="C79" s="158">
        <v>1713649</v>
      </c>
      <c r="D79" s="158">
        <v>1635045</v>
      </c>
      <c r="E79" s="158">
        <v>407148</v>
      </c>
      <c r="F79" s="158">
        <v>1438330</v>
      </c>
      <c r="G79" s="158">
        <v>1476085</v>
      </c>
      <c r="H79" s="158">
        <v>1483539</v>
      </c>
      <c r="I79" s="159">
        <f>IFERROR(H79/G79-1,"-")</f>
        <v>5.0498446905158367E-3</v>
      </c>
      <c r="J79" s="160">
        <f t="shared" ref="J79:J90" si="30">IFERROR(H79/D79-1,"-")</f>
        <v>-9.2661669862297402E-2</v>
      </c>
      <c r="K79" s="158">
        <f t="shared" ref="K79:K89" si="31">H79-G79</f>
        <v>7454</v>
      </c>
      <c r="L79" s="158">
        <f t="shared" ref="L79:L90" si="32">H79-D79</f>
        <v>-151506</v>
      </c>
      <c r="M79" s="159">
        <f>H79/H$8</f>
        <v>4.9106666143229075E-2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8.4199085206746703E-3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4.0686757622554408E-2</v>
      </c>
      <c r="N81" s="79"/>
    </row>
    <row r="82" spans="1:14" x14ac:dyDescent="0.25">
      <c r="A82" s="161"/>
      <c r="B82" s="157" t="s">
        <v>107</v>
      </c>
      <c r="C82" s="158">
        <v>3148635</v>
      </c>
      <c r="D82" s="158">
        <v>2932701</v>
      </c>
      <c r="E82" s="158">
        <v>987613</v>
      </c>
      <c r="F82" s="158">
        <v>2102115</v>
      </c>
      <c r="G82" s="158">
        <v>2750299</v>
      </c>
      <c r="H82" s="158">
        <v>3316472</v>
      </c>
      <c r="I82" s="159">
        <f>IFERROR(H82/G82-1,"-")</f>
        <v>0.20585870845315357</v>
      </c>
      <c r="J82" s="160">
        <f t="shared" si="30"/>
        <v>0.13085923181394898</v>
      </c>
      <c r="K82" s="158">
        <f t="shared" si="31"/>
        <v>566173</v>
      </c>
      <c r="L82" s="158">
        <f t="shared" si="32"/>
        <v>383771</v>
      </c>
      <c r="M82" s="159">
        <f>H82/H$8</f>
        <v>0.10977863290238223</v>
      </c>
      <c r="N82" s="79"/>
    </row>
    <row r="83" spans="1:14" s="56" customFormat="1" x14ac:dyDescent="0.25">
      <c r="A83" s="161"/>
      <c r="B83" s="162" t="s">
        <v>110</v>
      </c>
      <c r="C83" s="163">
        <v>424703</v>
      </c>
      <c r="D83" s="163">
        <v>473424</v>
      </c>
      <c r="E83" s="163">
        <v>143645</v>
      </c>
      <c r="F83" s="163">
        <v>410915</v>
      </c>
      <c r="G83" s="163">
        <v>542908</v>
      </c>
      <c r="H83" s="163">
        <v>659100</v>
      </c>
      <c r="I83" s="164">
        <f t="shared" ref="I83:I90" si="33">IFERROR(H83/G83-1,"-")</f>
        <v>0.21401784464402818</v>
      </c>
      <c r="J83" s="165">
        <f t="shared" si="30"/>
        <v>0.39219811416404737</v>
      </c>
      <c r="K83" s="163">
        <f t="shared" si="31"/>
        <v>116192</v>
      </c>
      <c r="L83" s="163">
        <f t="shared" si="32"/>
        <v>185676</v>
      </c>
      <c r="M83" s="164">
        <f t="shared" ref="M83:M90" si="34">H83/H$8</f>
        <v>2.1816887628166352E-2</v>
      </c>
      <c r="N83" s="166"/>
    </row>
    <row r="84" spans="1:14" s="56" customFormat="1" x14ac:dyDescent="0.25">
      <c r="A84" s="161"/>
      <c r="B84" s="162" t="s">
        <v>113</v>
      </c>
      <c r="C84" s="163">
        <v>1514863</v>
      </c>
      <c r="D84" s="163">
        <v>1265085</v>
      </c>
      <c r="E84" s="163">
        <v>409095</v>
      </c>
      <c r="F84" s="163">
        <v>770353</v>
      </c>
      <c r="G84" s="163">
        <v>927884</v>
      </c>
      <c r="H84" s="163">
        <v>1085325</v>
      </c>
      <c r="I84" s="164">
        <f t="shared" si="33"/>
        <v>0.1696774596824604</v>
      </c>
      <c r="J84" s="165">
        <f t="shared" si="30"/>
        <v>-0.14209321903271321</v>
      </c>
      <c r="K84" s="163">
        <f t="shared" si="31"/>
        <v>157441</v>
      </c>
      <c r="L84" s="163">
        <f t="shared" si="32"/>
        <v>-179760</v>
      </c>
      <c r="M84" s="164">
        <f t="shared" si="34"/>
        <v>3.5925373334910707E-2</v>
      </c>
      <c r="N84" s="166"/>
    </row>
    <row r="85" spans="1:14" x14ac:dyDescent="0.25">
      <c r="A85" s="161"/>
      <c r="B85" s="162" t="s">
        <v>116</v>
      </c>
      <c r="C85" s="163">
        <v>138490</v>
      </c>
      <c r="D85" s="163">
        <v>151586</v>
      </c>
      <c r="E85" s="163">
        <v>45538</v>
      </c>
      <c r="F85" s="163">
        <v>149520</v>
      </c>
      <c r="G85" s="163">
        <v>229021</v>
      </c>
      <c r="H85" s="163">
        <v>333977</v>
      </c>
      <c r="I85" s="164">
        <f t="shared" si="33"/>
        <v>0.45828111832539364</v>
      </c>
      <c r="J85" s="165">
        <f t="shared" si="30"/>
        <v>1.2032179752747614</v>
      </c>
      <c r="K85" s="163">
        <f t="shared" si="31"/>
        <v>104956</v>
      </c>
      <c r="L85" s="163">
        <f t="shared" si="32"/>
        <v>182391</v>
      </c>
      <c r="M85" s="164">
        <f t="shared" si="34"/>
        <v>1.105498206553196E-2</v>
      </c>
      <c r="N85" s="79"/>
    </row>
    <row r="86" spans="1:14" x14ac:dyDescent="0.25">
      <c r="A86" s="161"/>
      <c r="B86" s="162" t="s">
        <v>123</v>
      </c>
      <c r="C86" s="163">
        <v>88441</v>
      </c>
      <c r="D86" s="163">
        <v>65693</v>
      </c>
      <c r="E86" s="163">
        <v>12980</v>
      </c>
      <c r="F86" s="163">
        <v>61673</v>
      </c>
      <c r="G86" s="163">
        <v>74728</v>
      </c>
      <c r="H86" s="163">
        <v>113006</v>
      </c>
      <c r="I86" s="164">
        <f t="shared" si="33"/>
        <v>0.51223102451557656</v>
      </c>
      <c r="J86" s="165">
        <f t="shared" si="30"/>
        <v>0.72021372140106243</v>
      </c>
      <c r="K86" s="163">
        <f t="shared" si="31"/>
        <v>38278</v>
      </c>
      <c r="L86" s="163">
        <f t="shared" si="32"/>
        <v>47313</v>
      </c>
      <c r="M86" s="164">
        <f t="shared" si="34"/>
        <v>3.7406147827470293E-3</v>
      </c>
      <c r="N86" s="79"/>
    </row>
    <row r="87" spans="1:14" x14ac:dyDescent="0.25">
      <c r="A87" s="161"/>
      <c r="B87" s="162" t="s">
        <v>119</v>
      </c>
      <c r="C87" s="163">
        <v>49261</v>
      </c>
      <c r="D87" s="163">
        <v>40928</v>
      </c>
      <c r="E87" s="163">
        <v>13733</v>
      </c>
      <c r="F87" s="163">
        <v>26694</v>
      </c>
      <c r="G87" s="163">
        <v>37999</v>
      </c>
      <c r="H87" s="163">
        <v>49600</v>
      </c>
      <c r="I87" s="164">
        <f t="shared" si="33"/>
        <v>0.30529750782915333</v>
      </c>
      <c r="J87" s="165">
        <f t="shared" si="30"/>
        <v>0.21188428459734165</v>
      </c>
      <c r="K87" s="163">
        <f t="shared" si="31"/>
        <v>11601</v>
      </c>
      <c r="L87" s="163">
        <f t="shared" si="32"/>
        <v>8672</v>
      </c>
      <c r="M87" s="164">
        <f t="shared" si="34"/>
        <v>1.6418109943211214E-3</v>
      </c>
      <c r="N87" s="79"/>
    </row>
    <row r="88" spans="1:14" x14ac:dyDescent="0.25">
      <c r="A88" s="161"/>
      <c r="B88" s="162" t="s">
        <v>128</v>
      </c>
      <c r="C88" s="163">
        <v>50470</v>
      </c>
      <c r="D88" s="163">
        <v>55903</v>
      </c>
      <c r="E88" s="163">
        <v>30309</v>
      </c>
      <c r="F88" s="163">
        <v>41850</v>
      </c>
      <c r="G88" s="163">
        <v>54825</v>
      </c>
      <c r="H88" s="163">
        <v>51168</v>
      </c>
      <c r="I88" s="164">
        <f t="shared" si="33"/>
        <v>-6.6703146374828992E-2</v>
      </c>
      <c r="J88" s="165">
        <f t="shared" si="30"/>
        <v>-8.4700284421229677E-2</v>
      </c>
      <c r="K88" s="163">
        <f t="shared" si="31"/>
        <v>-3657</v>
      </c>
      <c r="L88" s="163">
        <f t="shared" si="32"/>
        <v>-4735</v>
      </c>
      <c r="M88" s="164">
        <f t="shared" si="34"/>
        <v>1.6937134063996601E-3</v>
      </c>
      <c r="N88" s="79"/>
    </row>
    <row r="89" spans="1:14" x14ac:dyDescent="0.25">
      <c r="A89" s="161" t="s">
        <v>144</v>
      </c>
      <c r="B89" s="162" t="s">
        <v>131</v>
      </c>
      <c r="C89" s="163">
        <v>89087</v>
      </c>
      <c r="D89" s="163">
        <v>74707</v>
      </c>
      <c r="E89" s="163">
        <v>49079</v>
      </c>
      <c r="F89" s="163">
        <v>35470</v>
      </c>
      <c r="G89" s="163">
        <v>54870</v>
      </c>
      <c r="H89" s="163">
        <v>56994</v>
      </c>
      <c r="I89" s="164">
        <f t="shared" si="33"/>
        <v>3.8709677419354938E-2</v>
      </c>
      <c r="J89" s="165">
        <f t="shared" si="30"/>
        <v>-0.23709960244689254</v>
      </c>
      <c r="K89" s="163">
        <f t="shared" si="31"/>
        <v>2124</v>
      </c>
      <c r="L89" s="163">
        <f t="shared" si="32"/>
        <v>-17713</v>
      </c>
      <c r="M89" s="164">
        <f t="shared" si="34"/>
        <v>1.8865599961761692E-3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793320</v>
      </c>
      <c r="D90" s="169">
        <f t="shared" si="35"/>
        <v>805375</v>
      </c>
      <c r="E90" s="169">
        <f t="shared" si="35"/>
        <v>283234</v>
      </c>
      <c r="F90" s="169">
        <f t="shared" si="35"/>
        <v>605640</v>
      </c>
      <c r="G90" s="169">
        <f t="shared" si="35"/>
        <v>828064</v>
      </c>
      <c r="H90" s="169">
        <f t="shared" si="35"/>
        <v>967302</v>
      </c>
      <c r="I90" s="170">
        <f t="shared" si="33"/>
        <v>0.1681488387371024</v>
      </c>
      <c r="J90" s="171">
        <f t="shared" si="30"/>
        <v>0.20105789228620208</v>
      </c>
      <c r="K90" s="169">
        <f>H90-G90</f>
        <v>139238</v>
      </c>
      <c r="L90" s="169">
        <f t="shared" si="32"/>
        <v>161927</v>
      </c>
      <c r="M90" s="170">
        <f t="shared" si="34"/>
        <v>3.2018690694129222E-2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112117</v>
      </c>
      <c r="D92" s="176">
        <v>108944</v>
      </c>
      <c r="E92" s="176">
        <v>47970</v>
      </c>
      <c r="F92" s="176">
        <v>112590</v>
      </c>
      <c r="G92" s="176">
        <v>123254</v>
      </c>
      <c r="H92" s="176">
        <v>124009</v>
      </c>
      <c r="I92" s="177">
        <f>IFERROR(H92/G92-1,"-")</f>
        <v>6.1255618478912588E-3</v>
      </c>
      <c r="J92" s="177">
        <f>IFERROR(H92/D92-1,"-")</f>
        <v>0.1382820531649287</v>
      </c>
      <c r="K92" s="176">
        <f>H92-G92</f>
        <v>755</v>
      </c>
      <c r="L92" s="176">
        <f>H92-D92</f>
        <v>15065</v>
      </c>
      <c r="M92" s="177">
        <f>H92/H$8</f>
        <v>4.1048253950558052E-3</v>
      </c>
      <c r="N92" s="79"/>
    </row>
    <row r="93" spans="1:14" x14ac:dyDescent="0.25">
      <c r="A93" s="161" t="s">
        <v>96</v>
      </c>
      <c r="B93" s="157" t="s">
        <v>97</v>
      </c>
      <c r="C93" s="158">
        <v>58027</v>
      </c>
      <c r="D93" s="158">
        <v>59433</v>
      </c>
      <c r="E93" s="158">
        <v>24250</v>
      </c>
      <c r="F93" s="158">
        <v>58913</v>
      </c>
      <c r="G93" s="158">
        <v>63184</v>
      </c>
      <c r="H93" s="158">
        <v>57440</v>
      </c>
      <c r="I93" s="159">
        <f>IFERROR(H93/G93-1,"-")</f>
        <v>-9.0909090909090939E-2</v>
      </c>
      <c r="J93" s="160">
        <f t="shared" ref="J93:J104" si="36">IFERROR(H93/D93-1,"-")</f>
        <v>-3.3533558797301133E-2</v>
      </c>
      <c r="K93" s="158">
        <f t="shared" ref="K93:K103" si="37">H93-G93</f>
        <v>-5744</v>
      </c>
      <c r="L93" s="158">
        <f t="shared" ref="L93:L104" si="38">H93-D93</f>
        <v>-1993</v>
      </c>
      <c r="M93" s="159">
        <f>H93/H$8</f>
        <v>1.9013230547138148E-3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5.2812690351599788E-4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1.373196151197817E-3</v>
      </c>
      <c r="N95" s="79"/>
    </row>
    <row r="96" spans="1:14" x14ac:dyDescent="0.25">
      <c r="A96" s="161"/>
      <c r="B96" s="157" t="s">
        <v>107</v>
      </c>
      <c r="C96" s="158">
        <v>54090</v>
      </c>
      <c r="D96" s="158">
        <v>49511</v>
      </c>
      <c r="E96" s="158">
        <v>23720</v>
      </c>
      <c r="F96" s="158">
        <v>53677</v>
      </c>
      <c r="G96" s="158">
        <v>60070</v>
      </c>
      <c r="H96" s="158">
        <v>66569</v>
      </c>
      <c r="I96" s="159">
        <f>IFERROR(H96/G96-1,"-")</f>
        <v>0.10819044448143833</v>
      </c>
      <c r="J96" s="160">
        <f t="shared" si="36"/>
        <v>0.3445294984952838</v>
      </c>
      <c r="K96" s="158">
        <f t="shared" si="37"/>
        <v>6499</v>
      </c>
      <c r="L96" s="158">
        <f t="shared" si="38"/>
        <v>17058</v>
      </c>
      <c r="M96" s="159">
        <f>H96/H$8</f>
        <v>2.2035023403419907E-3</v>
      </c>
      <c r="N96" s="79"/>
    </row>
    <row r="97" spans="1:14" s="56" customFormat="1" x14ac:dyDescent="0.25">
      <c r="A97" s="161"/>
      <c r="B97" s="162" t="s">
        <v>110</v>
      </c>
      <c r="C97" s="163">
        <v>5785</v>
      </c>
      <c r="D97" s="163">
        <v>6550</v>
      </c>
      <c r="E97" s="163">
        <v>4639</v>
      </c>
      <c r="F97" s="163">
        <v>7354</v>
      </c>
      <c r="G97" s="163">
        <v>9095</v>
      </c>
      <c r="H97" s="163">
        <v>10362</v>
      </c>
      <c r="I97" s="164">
        <f t="shared" ref="I97:I104" si="39">IFERROR(H97/G97-1,"-")</f>
        <v>0.13930731170973054</v>
      </c>
      <c r="J97" s="165">
        <f t="shared" si="36"/>
        <v>0.58198473282442742</v>
      </c>
      <c r="K97" s="163">
        <f t="shared" si="37"/>
        <v>1267</v>
      </c>
      <c r="L97" s="163">
        <f t="shared" si="38"/>
        <v>3812</v>
      </c>
      <c r="M97" s="164">
        <f t="shared" ref="M97:M104" si="40">H97/H$8</f>
        <v>3.429928532894246E-4</v>
      </c>
      <c r="N97" s="166"/>
    </row>
    <row r="98" spans="1:14" s="56" customFormat="1" x14ac:dyDescent="0.25">
      <c r="A98" s="161"/>
      <c r="B98" s="162" t="s">
        <v>113</v>
      </c>
      <c r="C98" s="163">
        <v>20071</v>
      </c>
      <c r="D98" s="163">
        <v>15905</v>
      </c>
      <c r="E98" s="163">
        <v>6968</v>
      </c>
      <c r="F98" s="163">
        <v>16794</v>
      </c>
      <c r="G98" s="163">
        <v>17695</v>
      </c>
      <c r="H98" s="163">
        <v>19667</v>
      </c>
      <c r="I98" s="164">
        <f t="shared" si="39"/>
        <v>0.11144391070923998</v>
      </c>
      <c r="J98" s="165">
        <f t="shared" si="36"/>
        <v>0.23652939327255584</v>
      </c>
      <c r="K98" s="163">
        <f t="shared" si="37"/>
        <v>1972</v>
      </c>
      <c r="L98" s="163">
        <f t="shared" si="38"/>
        <v>3762</v>
      </c>
      <c r="M98" s="164">
        <f t="shared" si="40"/>
        <v>6.5099791986519145E-4</v>
      </c>
      <c r="N98" s="166"/>
    </row>
    <row r="99" spans="1:14" x14ac:dyDescent="0.25">
      <c r="A99" s="161"/>
      <c r="B99" s="162" t="s">
        <v>116</v>
      </c>
      <c r="C99" s="163">
        <v>7207</v>
      </c>
      <c r="D99" s="163">
        <v>7095</v>
      </c>
      <c r="E99" s="163">
        <v>3938</v>
      </c>
      <c r="F99" s="163">
        <v>6488</v>
      </c>
      <c r="G99" s="163">
        <v>7083</v>
      </c>
      <c r="H99" s="163">
        <v>8264</v>
      </c>
      <c r="I99" s="164">
        <f t="shared" si="39"/>
        <v>0.16673725822391638</v>
      </c>
      <c r="J99" s="165">
        <f t="shared" si="36"/>
        <v>0.16476391825229042</v>
      </c>
      <c r="K99" s="163">
        <f t="shared" si="37"/>
        <v>1181</v>
      </c>
      <c r="L99" s="163">
        <f t="shared" si="38"/>
        <v>1169</v>
      </c>
      <c r="M99" s="164">
        <f t="shared" si="40"/>
        <v>2.7354689631189005E-4</v>
      </c>
      <c r="N99" s="79"/>
    </row>
    <row r="100" spans="1:14" x14ac:dyDescent="0.25">
      <c r="A100" s="161"/>
      <c r="B100" s="162" t="s">
        <v>123</v>
      </c>
      <c r="C100" s="163">
        <v>1881</v>
      </c>
      <c r="D100" s="163">
        <v>1973</v>
      </c>
      <c r="E100" s="163">
        <v>869</v>
      </c>
      <c r="F100" s="163">
        <v>3894</v>
      </c>
      <c r="G100" s="163">
        <v>2936</v>
      </c>
      <c r="H100" s="163">
        <v>3317</v>
      </c>
      <c r="I100" s="164">
        <f t="shared" si="39"/>
        <v>0.12976839237057214</v>
      </c>
      <c r="J100" s="165">
        <f t="shared" si="36"/>
        <v>0.68119614799797268</v>
      </c>
      <c r="K100" s="163">
        <f t="shared" si="37"/>
        <v>381</v>
      </c>
      <c r="L100" s="163">
        <f t="shared" si="38"/>
        <v>1344</v>
      </c>
      <c r="M100" s="164">
        <f t="shared" si="40"/>
        <v>1.0979611024522499E-4</v>
      </c>
      <c r="N100" s="79"/>
    </row>
    <row r="101" spans="1:14" x14ac:dyDescent="0.25">
      <c r="A101" s="161"/>
      <c r="B101" s="162" t="s">
        <v>119</v>
      </c>
      <c r="C101" s="163">
        <v>1202</v>
      </c>
      <c r="D101" s="163">
        <v>1063</v>
      </c>
      <c r="E101" s="163">
        <v>574</v>
      </c>
      <c r="F101" s="163">
        <v>1623</v>
      </c>
      <c r="G101" s="163">
        <v>1339</v>
      </c>
      <c r="H101" s="163">
        <v>1849</v>
      </c>
      <c r="I101" s="164">
        <f t="shared" si="39"/>
        <v>0.38088125466766254</v>
      </c>
      <c r="J101" s="165">
        <f t="shared" si="36"/>
        <v>0.73941674506114774</v>
      </c>
      <c r="K101" s="163">
        <f t="shared" si="37"/>
        <v>510</v>
      </c>
      <c r="L101" s="163">
        <f t="shared" si="38"/>
        <v>786</v>
      </c>
      <c r="M101" s="164">
        <f t="shared" si="40"/>
        <v>6.1203800977817604E-5</v>
      </c>
      <c r="N101" s="79"/>
    </row>
    <row r="102" spans="1:14" x14ac:dyDescent="0.25">
      <c r="A102" s="161"/>
      <c r="B102" s="162" t="s">
        <v>128</v>
      </c>
      <c r="C102" s="163">
        <v>242</v>
      </c>
      <c r="D102" s="163">
        <v>331</v>
      </c>
      <c r="E102" s="163">
        <v>568</v>
      </c>
      <c r="F102" s="163">
        <v>676</v>
      </c>
      <c r="G102" s="163">
        <v>304</v>
      </c>
      <c r="H102" s="163">
        <v>656</v>
      </c>
      <c r="I102" s="164">
        <f t="shared" si="39"/>
        <v>1.1578947368421053</v>
      </c>
      <c r="J102" s="165">
        <f t="shared" si="36"/>
        <v>0.98187311178247727</v>
      </c>
      <c r="K102" s="163">
        <f t="shared" si="37"/>
        <v>352</v>
      </c>
      <c r="L102" s="163">
        <f t="shared" si="38"/>
        <v>325</v>
      </c>
      <c r="M102" s="164">
        <f t="shared" si="40"/>
        <v>2.1714274441021282E-5</v>
      </c>
      <c r="N102" s="79"/>
    </row>
    <row r="103" spans="1:14" x14ac:dyDescent="0.25">
      <c r="A103" s="161" t="s">
        <v>144</v>
      </c>
      <c r="B103" s="162" t="s">
        <v>131</v>
      </c>
      <c r="C103" s="163">
        <v>745</v>
      </c>
      <c r="D103" s="163">
        <v>431</v>
      </c>
      <c r="E103" s="163">
        <v>225</v>
      </c>
      <c r="F103" s="163">
        <v>267</v>
      </c>
      <c r="G103" s="163">
        <v>706</v>
      </c>
      <c r="H103" s="163">
        <v>993</v>
      </c>
      <c r="I103" s="164">
        <f t="shared" si="39"/>
        <v>0.40651558073654392</v>
      </c>
      <c r="J103" s="165">
        <f t="shared" si="36"/>
        <v>1.3039443155452437</v>
      </c>
      <c r="K103" s="163">
        <f t="shared" si="37"/>
        <v>287</v>
      </c>
      <c r="L103" s="163">
        <f t="shared" si="38"/>
        <v>562</v>
      </c>
      <c r="M103" s="164">
        <f t="shared" si="40"/>
        <v>3.2869320914533743E-5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16957</v>
      </c>
      <c r="D104" s="169">
        <f t="shared" si="41"/>
        <v>16163</v>
      </c>
      <c r="E104" s="169">
        <f t="shared" si="41"/>
        <v>5939</v>
      </c>
      <c r="F104" s="169">
        <f t="shared" si="41"/>
        <v>16581</v>
      </c>
      <c r="G104" s="169">
        <f t="shared" si="41"/>
        <v>20912</v>
      </c>
      <c r="H104" s="169">
        <f t="shared" si="41"/>
        <v>21461</v>
      </c>
      <c r="I104" s="170">
        <f t="shared" si="39"/>
        <v>2.6252869166029091E-2</v>
      </c>
      <c r="J104" s="171">
        <f t="shared" si="36"/>
        <v>0.327785683350863</v>
      </c>
      <c r="K104" s="169">
        <f>H104-G104</f>
        <v>549</v>
      </c>
      <c r="L104" s="169">
        <f t="shared" si="38"/>
        <v>5298</v>
      </c>
      <c r="M104" s="170">
        <f t="shared" si="40"/>
        <v>7.1038116429688681E-4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887197</v>
      </c>
      <c r="D106" s="176">
        <v>880258</v>
      </c>
      <c r="E106" s="176">
        <v>370665</v>
      </c>
      <c r="F106" s="176">
        <v>1093304</v>
      </c>
      <c r="G106" s="176">
        <v>1210630</v>
      </c>
      <c r="H106" s="176">
        <v>1245782</v>
      </c>
      <c r="I106" s="177">
        <f>IFERROR(H106/G106-1,"-")</f>
        <v>2.9036121688707617E-2</v>
      </c>
      <c r="J106" s="177">
        <f>IFERROR(H106/D106-1,"-")</f>
        <v>0.4152464391121693</v>
      </c>
      <c r="K106" s="176">
        <f>H106-G106</f>
        <v>35152</v>
      </c>
      <c r="L106" s="176">
        <f>H106-D106</f>
        <v>365524</v>
      </c>
      <c r="M106" s="177">
        <f>H106/H$8</f>
        <v>4.1236665002567646E-2</v>
      </c>
      <c r="N106" s="79"/>
    </row>
    <row r="107" spans="1:14" x14ac:dyDescent="0.25">
      <c r="A107" s="161" t="s">
        <v>96</v>
      </c>
      <c r="B107" s="157" t="s">
        <v>97</v>
      </c>
      <c r="C107" s="158">
        <v>138260</v>
      </c>
      <c r="D107" s="158">
        <v>131988</v>
      </c>
      <c r="E107" s="158">
        <v>112563</v>
      </c>
      <c r="F107" s="158">
        <v>170955</v>
      </c>
      <c r="G107" s="158">
        <v>192212</v>
      </c>
      <c r="H107" s="158">
        <v>184519</v>
      </c>
      <c r="I107" s="159">
        <f>IFERROR(H107/G107-1,"-")</f>
        <v>-4.0023515701413048E-2</v>
      </c>
      <c r="J107" s="160">
        <f t="shared" ref="J107:J118" si="42">IFERROR(H107/D107-1,"-")</f>
        <v>0.39799830287601901</v>
      </c>
      <c r="K107" s="158">
        <f t="shared" ref="K107:K117" si="43">H107-G107</f>
        <v>-7693</v>
      </c>
      <c r="L107" s="158">
        <f t="shared" ref="L107:L118" si="44">H107-D107</f>
        <v>52531</v>
      </c>
      <c r="M107" s="159">
        <f>H107/H$8</f>
        <v>6.1077686060713506E-3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1.7479990925022132E-3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4.3597695135691372E-3</v>
      </c>
      <c r="N109" s="79"/>
    </row>
    <row r="110" spans="1:14" x14ac:dyDescent="0.25">
      <c r="A110" s="161"/>
      <c r="B110" s="157" t="s">
        <v>107</v>
      </c>
      <c r="C110" s="158">
        <v>748937</v>
      </c>
      <c r="D110" s="158">
        <v>748270</v>
      </c>
      <c r="E110" s="158">
        <v>258102</v>
      </c>
      <c r="F110" s="158">
        <v>922349</v>
      </c>
      <c r="G110" s="158">
        <v>1018418</v>
      </c>
      <c r="H110" s="158">
        <v>1061263</v>
      </c>
      <c r="I110" s="159">
        <f>IFERROR(H110/G110-1,"-")</f>
        <v>4.2070151941540734E-2</v>
      </c>
      <c r="J110" s="160">
        <f t="shared" si="42"/>
        <v>0.41828885295414753</v>
      </c>
      <c r="K110" s="158">
        <f t="shared" si="43"/>
        <v>42845</v>
      </c>
      <c r="L110" s="158">
        <f t="shared" si="44"/>
        <v>312993</v>
      </c>
      <c r="M110" s="159">
        <f>H110/H$8</f>
        <v>3.5128896396496294E-2</v>
      </c>
      <c r="N110" s="79"/>
    </row>
    <row r="111" spans="1:14" s="56" customFormat="1" x14ac:dyDescent="0.25">
      <c r="A111" s="161"/>
      <c r="B111" s="162" t="s">
        <v>110</v>
      </c>
      <c r="C111" s="163">
        <v>419877</v>
      </c>
      <c r="D111" s="163">
        <v>402974</v>
      </c>
      <c r="E111" s="163">
        <v>133518</v>
      </c>
      <c r="F111" s="163">
        <v>568160</v>
      </c>
      <c r="G111" s="163">
        <v>650057</v>
      </c>
      <c r="H111" s="163">
        <v>658325</v>
      </c>
      <c r="I111" s="164">
        <f t="shared" ref="I111:I118" si="45">IFERROR(H111/G111-1,"-")</f>
        <v>1.2718884651653717E-2</v>
      </c>
      <c r="J111" s="165">
        <f t="shared" si="42"/>
        <v>0.63366619186349493</v>
      </c>
      <c r="K111" s="163">
        <f t="shared" si="43"/>
        <v>8268</v>
      </c>
      <c r="L111" s="163">
        <f t="shared" si="44"/>
        <v>255351</v>
      </c>
      <c r="M111" s="164">
        <f t="shared" ref="M111:M118" si="46">H111/H$8</f>
        <v>2.1791234331380086E-2</v>
      </c>
      <c r="N111" s="166"/>
    </row>
    <row r="112" spans="1:14" s="56" customFormat="1" x14ac:dyDescent="0.25">
      <c r="A112" s="161"/>
      <c r="B112" s="162" t="s">
        <v>113</v>
      </c>
      <c r="C112" s="163">
        <v>91712</v>
      </c>
      <c r="D112" s="163">
        <v>70340</v>
      </c>
      <c r="E112" s="163">
        <v>18998</v>
      </c>
      <c r="F112" s="163">
        <v>35944</v>
      </c>
      <c r="G112" s="163">
        <v>47820</v>
      </c>
      <c r="H112" s="163">
        <v>47025</v>
      </c>
      <c r="I112" s="164">
        <f t="shared" si="45"/>
        <v>-1.6624843161856973E-2</v>
      </c>
      <c r="J112" s="165">
        <f t="shared" si="42"/>
        <v>-0.33146147284617566</v>
      </c>
      <c r="K112" s="163">
        <f t="shared" si="43"/>
        <v>-795</v>
      </c>
      <c r="L112" s="163">
        <f t="shared" si="44"/>
        <v>-23315</v>
      </c>
      <c r="M112" s="164">
        <f t="shared" si="46"/>
        <v>1.5565758469344906E-3</v>
      </c>
      <c r="N112" s="166"/>
    </row>
    <row r="113" spans="1:14" x14ac:dyDescent="0.25">
      <c r="A113" s="161"/>
      <c r="B113" s="162" t="s">
        <v>116</v>
      </c>
      <c r="C113" s="163">
        <v>88228</v>
      </c>
      <c r="D113" s="163">
        <v>87644</v>
      </c>
      <c r="E113" s="163">
        <v>12749</v>
      </c>
      <c r="F113" s="163">
        <v>55819</v>
      </c>
      <c r="G113" s="163">
        <v>68095</v>
      </c>
      <c r="H113" s="163">
        <v>71104</v>
      </c>
      <c r="I113" s="164">
        <f t="shared" si="45"/>
        <v>4.4188266392539921E-2</v>
      </c>
      <c r="J113" s="165">
        <f t="shared" si="42"/>
        <v>-0.18871799552736068</v>
      </c>
      <c r="K113" s="163">
        <f t="shared" si="43"/>
        <v>3009</v>
      </c>
      <c r="L113" s="163">
        <f t="shared" si="44"/>
        <v>-16540</v>
      </c>
      <c r="M113" s="164">
        <f t="shared" si="46"/>
        <v>2.3536155028267948E-3</v>
      </c>
      <c r="N113" s="79"/>
    </row>
    <row r="114" spans="1:14" x14ac:dyDescent="0.25">
      <c r="A114" s="161"/>
      <c r="B114" s="162" t="s">
        <v>123</v>
      </c>
      <c r="C114" s="163">
        <v>13632</v>
      </c>
      <c r="D114" s="163">
        <v>15516</v>
      </c>
      <c r="E114" s="163">
        <v>7651</v>
      </c>
      <c r="F114" s="163">
        <v>34672</v>
      </c>
      <c r="G114" s="163">
        <v>35304</v>
      </c>
      <c r="H114" s="163">
        <v>34011</v>
      </c>
      <c r="I114" s="164">
        <f t="shared" si="45"/>
        <v>-3.6624745071380027E-2</v>
      </c>
      <c r="J114" s="165">
        <f t="shared" si="42"/>
        <v>1.1919953596287702</v>
      </c>
      <c r="K114" s="163">
        <f t="shared" si="43"/>
        <v>-1293</v>
      </c>
      <c r="L114" s="163">
        <f t="shared" si="44"/>
        <v>18495</v>
      </c>
      <c r="M114" s="164">
        <f t="shared" si="46"/>
        <v>1.1257990670938641E-3</v>
      </c>
      <c r="N114" s="79"/>
    </row>
    <row r="115" spans="1:14" x14ac:dyDescent="0.25">
      <c r="A115" s="161"/>
      <c r="B115" s="162" t="s">
        <v>119</v>
      </c>
      <c r="C115" s="163">
        <v>22851</v>
      </c>
      <c r="D115" s="163">
        <v>25673</v>
      </c>
      <c r="E115" s="163">
        <v>18826</v>
      </c>
      <c r="F115" s="163">
        <v>36949</v>
      </c>
      <c r="G115" s="163">
        <v>35389</v>
      </c>
      <c r="H115" s="163">
        <v>27130</v>
      </c>
      <c r="I115" s="164">
        <f t="shared" si="45"/>
        <v>-0.23337760321003698</v>
      </c>
      <c r="J115" s="165">
        <f t="shared" si="42"/>
        <v>5.6752229969228463E-2</v>
      </c>
      <c r="K115" s="163">
        <f t="shared" si="43"/>
        <v>-8259</v>
      </c>
      <c r="L115" s="163">
        <f t="shared" si="44"/>
        <v>1457</v>
      </c>
      <c r="M115" s="164">
        <f t="shared" si="46"/>
        <v>8.980308926599198E-4</v>
      </c>
      <c r="N115" s="79"/>
    </row>
    <row r="116" spans="1:14" x14ac:dyDescent="0.25">
      <c r="A116" s="161"/>
      <c r="B116" s="162" t="s">
        <v>128</v>
      </c>
      <c r="C116" s="163">
        <v>3065</v>
      </c>
      <c r="D116" s="163">
        <v>4222</v>
      </c>
      <c r="E116" s="163">
        <v>2329</v>
      </c>
      <c r="F116" s="163">
        <v>9679</v>
      </c>
      <c r="G116" s="163">
        <v>7799</v>
      </c>
      <c r="H116" s="163">
        <v>10345</v>
      </c>
      <c r="I116" s="164">
        <f t="shared" si="45"/>
        <v>0.32645210924477497</v>
      </c>
      <c r="J116" s="165">
        <f t="shared" si="42"/>
        <v>1.4502605400284225</v>
      </c>
      <c r="K116" s="163">
        <f t="shared" si="43"/>
        <v>2546</v>
      </c>
      <c r="L116" s="163">
        <f t="shared" si="44"/>
        <v>6123</v>
      </c>
      <c r="M116" s="164">
        <f t="shared" si="46"/>
        <v>3.4243013581153228E-4</v>
      </c>
      <c r="N116" s="79"/>
    </row>
    <row r="117" spans="1:14" x14ac:dyDescent="0.25">
      <c r="A117" s="161" t="s">
        <v>144</v>
      </c>
      <c r="B117" s="162" t="s">
        <v>131</v>
      </c>
      <c r="C117" s="163">
        <v>8222</v>
      </c>
      <c r="D117" s="163">
        <v>8597</v>
      </c>
      <c r="E117" s="163">
        <v>7254</v>
      </c>
      <c r="F117" s="163">
        <v>5619</v>
      </c>
      <c r="G117" s="163">
        <v>4722</v>
      </c>
      <c r="H117" s="163">
        <v>9099</v>
      </c>
      <c r="I117" s="164">
        <f t="shared" si="45"/>
        <v>0.92693773824650583</v>
      </c>
      <c r="J117" s="165">
        <f t="shared" si="42"/>
        <v>5.8392462486914098E-2</v>
      </c>
      <c r="K117" s="163">
        <f t="shared" si="43"/>
        <v>4377</v>
      </c>
      <c r="L117" s="163">
        <f t="shared" si="44"/>
        <v>502</v>
      </c>
      <c r="M117" s="164">
        <f t="shared" si="46"/>
        <v>3.0118625478483635E-4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101350</v>
      </c>
      <c r="D118" s="169">
        <f t="shared" si="47"/>
        <v>133304</v>
      </c>
      <c r="E118" s="169">
        <f t="shared" si="47"/>
        <v>56777</v>
      </c>
      <c r="F118" s="169">
        <f t="shared" si="47"/>
        <v>175507</v>
      </c>
      <c r="G118" s="169">
        <f t="shared" si="47"/>
        <v>169232</v>
      </c>
      <c r="H118" s="169">
        <f t="shared" si="47"/>
        <v>204224</v>
      </c>
      <c r="I118" s="170">
        <f t="shared" si="45"/>
        <v>0.20676940531341592</v>
      </c>
      <c r="J118" s="171">
        <f t="shared" si="42"/>
        <v>0.532017043749625</v>
      </c>
      <c r="K118" s="169">
        <f>H118-G118</f>
        <v>34992</v>
      </c>
      <c r="L118" s="169">
        <f t="shared" si="44"/>
        <v>70920</v>
      </c>
      <c r="M118" s="170">
        <f t="shared" si="46"/>
        <v>6.760024365004772E-3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435931</v>
      </c>
      <c r="D120" s="176">
        <v>406844</v>
      </c>
      <c r="E120" s="176">
        <v>165295</v>
      </c>
      <c r="F120" s="176">
        <v>433395</v>
      </c>
      <c r="G120" s="176">
        <v>467345</v>
      </c>
      <c r="H120" s="176">
        <v>475889</v>
      </c>
      <c r="I120" s="177">
        <f>IFERROR(H120/G120-1,"-")</f>
        <v>1.8281997239726566E-2</v>
      </c>
      <c r="J120" s="177">
        <f>IFERROR(H120/D120-1,"-")</f>
        <v>0.16970878272753187</v>
      </c>
      <c r="K120" s="176">
        <f>H120-G120</f>
        <v>8544</v>
      </c>
      <c r="L120" s="176">
        <f>H120-D120</f>
        <v>69045</v>
      </c>
      <c r="M120" s="177">
        <f>H120/H$8</f>
        <v>1.5752415166864601E-2</v>
      </c>
      <c r="N120" s="79"/>
    </row>
    <row r="121" spans="1:14" x14ac:dyDescent="0.25">
      <c r="A121" s="161" t="s">
        <v>96</v>
      </c>
      <c r="B121" s="157" t="s">
        <v>97</v>
      </c>
      <c r="C121" s="158">
        <v>224724</v>
      </c>
      <c r="D121" s="158">
        <v>192777</v>
      </c>
      <c r="E121" s="158">
        <v>82724</v>
      </c>
      <c r="F121" s="158">
        <v>225216</v>
      </c>
      <c r="G121" s="158">
        <v>253425</v>
      </c>
      <c r="H121" s="158">
        <v>254238</v>
      </c>
      <c r="I121" s="159">
        <f>IFERROR(H121/G121-1,"-")</f>
        <v>3.208049718851802E-3</v>
      </c>
      <c r="J121" s="160">
        <f t="shared" ref="J121:J132" si="48">IFERROR(H121/D121-1,"-")</f>
        <v>0.31881915373721958</v>
      </c>
      <c r="K121" s="158">
        <f t="shared" ref="K121:K131" si="49">H121-G121</f>
        <v>813</v>
      </c>
      <c r="L121" s="158">
        <f t="shared" ref="L121:L132" si="50">H121-D121</f>
        <v>61461</v>
      </c>
      <c r="M121" s="159">
        <f>H121/H$8</f>
        <v>8.4155391849639778E-3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3.7117175852058532E-3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4.7038215997581238E-3</v>
      </c>
      <c r="N123" s="79"/>
    </row>
    <row r="124" spans="1:14" x14ac:dyDescent="0.25">
      <c r="A124" s="161"/>
      <c r="B124" s="157" t="s">
        <v>107</v>
      </c>
      <c r="C124" s="158">
        <v>211207</v>
      </c>
      <c r="D124" s="158">
        <v>214067</v>
      </c>
      <c r="E124" s="158">
        <v>82571</v>
      </c>
      <c r="F124" s="158">
        <v>208179</v>
      </c>
      <c r="G124" s="158">
        <v>213920</v>
      </c>
      <c r="H124" s="158">
        <v>221651</v>
      </c>
      <c r="I124" s="159">
        <f>IFERROR(H124/G124-1,"-")</f>
        <v>3.6139678384442764E-2</v>
      </c>
      <c r="J124" s="160">
        <f t="shared" si="48"/>
        <v>3.5428160342322768E-2</v>
      </c>
      <c r="K124" s="158">
        <f t="shared" si="49"/>
        <v>7731</v>
      </c>
      <c r="L124" s="158">
        <f t="shared" si="50"/>
        <v>7584</v>
      </c>
      <c r="M124" s="159">
        <f>H124/H$8</f>
        <v>7.336875981900623E-3</v>
      </c>
      <c r="N124" s="79"/>
    </row>
    <row r="125" spans="1:14" s="56" customFormat="1" x14ac:dyDescent="0.25">
      <c r="A125" s="161"/>
      <c r="B125" s="162" t="s">
        <v>110</v>
      </c>
      <c r="C125" s="163">
        <v>29244</v>
      </c>
      <c r="D125" s="163">
        <v>26273</v>
      </c>
      <c r="E125" s="163">
        <v>9691</v>
      </c>
      <c r="F125" s="163">
        <v>27029</v>
      </c>
      <c r="G125" s="163">
        <v>33297</v>
      </c>
      <c r="H125" s="163">
        <v>29838</v>
      </c>
      <c r="I125" s="164">
        <f t="shared" ref="I125:I132" si="51">IFERROR(H125/G125-1,"-")</f>
        <v>-0.10388323272366884</v>
      </c>
      <c r="J125" s="165">
        <f t="shared" si="48"/>
        <v>0.13569063296920802</v>
      </c>
      <c r="K125" s="163">
        <f t="shared" si="49"/>
        <v>-3459</v>
      </c>
      <c r="L125" s="163">
        <f t="shared" si="50"/>
        <v>3565</v>
      </c>
      <c r="M125" s="164">
        <f t="shared" ref="M125:M132" si="52">H125/H$8</f>
        <v>9.8766847678535526E-4</v>
      </c>
      <c r="N125" s="166"/>
    </row>
    <row r="126" spans="1:14" s="56" customFormat="1" x14ac:dyDescent="0.25">
      <c r="A126" s="161"/>
      <c r="B126" s="162" t="s">
        <v>113</v>
      </c>
      <c r="C126" s="163">
        <v>27050</v>
      </c>
      <c r="D126" s="163">
        <v>23613</v>
      </c>
      <c r="E126" s="163">
        <v>9874</v>
      </c>
      <c r="F126" s="163">
        <v>24712</v>
      </c>
      <c r="G126" s="163">
        <v>32782</v>
      </c>
      <c r="H126" s="163">
        <v>32200</v>
      </c>
      <c r="I126" s="164">
        <f t="shared" si="51"/>
        <v>-1.7753645293148712E-2</v>
      </c>
      <c r="J126" s="165">
        <f t="shared" si="48"/>
        <v>0.36365561343327824</v>
      </c>
      <c r="K126" s="163">
        <f t="shared" si="49"/>
        <v>-582</v>
      </c>
      <c r="L126" s="163">
        <f t="shared" si="50"/>
        <v>8587</v>
      </c>
      <c r="M126" s="164">
        <f t="shared" si="52"/>
        <v>1.0658531051842765E-3</v>
      </c>
      <c r="N126" s="166"/>
    </row>
    <row r="127" spans="1:14" x14ac:dyDescent="0.25">
      <c r="A127" s="161"/>
      <c r="B127" s="162" t="s">
        <v>116</v>
      </c>
      <c r="C127" s="163">
        <v>15643</v>
      </c>
      <c r="D127" s="163">
        <v>16609</v>
      </c>
      <c r="E127" s="163">
        <v>5911</v>
      </c>
      <c r="F127" s="163">
        <v>18814</v>
      </c>
      <c r="G127" s="163">
        <v>21615</v>
      </c>
      <c r="H127" s="163">
        <v>21985</v>
      </c>
      <c r="I127" s="164">
        <f t="shared" si="51"/>
        <v>1.7117742308581985E-2</v>
      </c>
      <c r="J127" s="165">
        <f t="shared" si="48"/>
        <v>0.32367993256668082</v>
      </c>
      <c r="K127" s="163">
        <f t="shared" si="49"/>
        <v>370</v>
      </c>
      <c r="L127" s="163">
        <f t="shared" si="50"/>
        <v>5376</v>
      </c>
      <c r="M127" s="164">
        <f t="shared" si="52"/>
        <v>7.2772610302721484E-4</v>
      </c>
      <c r="N127" s="79"/>
    </row>
    <row r="128" spans="1:14" x14ac:dyDescent="0.25">
      <c r="A128" s="161"/>
      <c r="B128" s="162" t="s">
        <v>123</v>
      </c>
      <c r="C128" s="163">
        <v>3854</v>
      </c>
      <c r="D128" s="163">
        <v>3795</v>
      </c>
      <c r="E128" s="163">
        <v>1464</v>
      </c>
      <c r="F128" s="163">
        <v>4863</v>
      </c>
      <c r="G128" s="163">
        <v>5575</v>
      </c>
      <c r="H128" s="163">
        <v>5980</v>
      </c>
      <c r="I128" s="164">
        <f t="shared" si="51"/>
        <v>7.2645739910313978E-2</v>
      </c>
      <c r="J128" s="165">
        <f t="shared" si="48"/>
        <v>0.57575757575757569</v>
      </c>
      <c r="K128" s="163">
        <f t="shared" si="49"/>
        <v>405</v>
      </c>
      <c r="L128" s="163">
        <f t="shared" si="50"/>
        <v>2185</v>
      </c>
      <c r="M128" s="164">
        <f t="shared" si="52"/>
        <v>1.9794414810565133E-4</v>
      </c>
      <c r="N128" s="79"/>
    </row>
    <row r="129" spans="1:14" x14ac:dyDescent="0.25">
      <c r="A129" s="161"/>
      <c r="B129" s="162" t="s">
        <v>119</v>
      </c>
      <c r="C129" s="163">
        <v>4083</v>
      </c>
      <c r="D129" s="163">
        <v>3034</v>
      </c>
      <c r="E129" s="163">
        <v>1517</v>
      </c>
      <c r="F129" s="163">
        <v>3717</v>
      </c>
      <c r="G129" s="163">
        <v>4323</v>
      </c>
      <c r="H129" s="163">
        <v>4572</v>
      </c>
      <c r="I129" s="164">
        <f t="shared" si="51"/>
        <v>5.7598889659958408E-2</v>
      </c>
      <c r="J129" s="165">
        <f t="shared" si="48"/>
        <v>0.50692155570204345</v>
      </c>
      <c r="K129" s="163">
        <f t="shared" si="49"/>
        <v>249</v>
      </c>
      <c r="L129" s="163">
        <f t="shared" si="50"/>
        <v>1538</v>
      </c>
      <c r="M129" s="164">
        <f t="shared" si="52"/>
        <v>1.5133790052492273E-4</v>
      </c>
      <c r="N129" s="79"/>
    </row>
    <row r="130" spans="1:14" x14ac:dyDescent="0.25">
      <c r="A130" s="161"/>
      <c r="B130" s="162" t="s">
        <v>128</v>
      </c>
      <c r="C130" s="163">
        <v>3251</v>
      </c>
      <c r="D130" s="163">
        <v>3538</v>
      </c>
      <c r="E130" s="163">
        <v>1636</v>
      </c>
      <c r="F130" s="163">
        <v>1978</v>
      </c>
      <c r="G130" s="163">
        <v>2618</v>
      </c>
      <c r="H130" s="163">
        <v>3241</v>
      </c>
      <c r="I130" s="164">
        <f t="shared" si="51"/>
        <v>0.23796791443850274</v>
      </c>
      <c r="J130" s="165">
        <f t="shared" si="48"/>
        <v>-8.3945732052006838E-2</v>
      </c>
      <c r="K130" s="163">
        <f t="shared" si="49"/>
        <v>623</v>
      </c>
      <c r="L130" s="163">
        <f t="shared" si="50"/>
        <v>-297</v>
      </c>
      <c r="M130" s="164">
        <f t="shared" si="52"/>
        <v>1.0728043210876521E-4</v>
      </c>
      <c r="N130" s="79"/>
    </row>
    <row r="131" spans="1:14" x14ac:dyDescent="0.25">
      <c r="A131" s="161" t="s">
        <v>144</v>
      </c>
      <c r="B131" s="162" t="s">
        <v>131</v>
      </c>
      <c r="C131" s="163">
        <v>5456</v>
      </c>
      <c r="D131" s="163">
        <v>4393</v>
      </c>
      <c r="E131" s="163">
        <v>2018</v>
      </c>
      <c r="F131" s="163">
        <v>2819</v>
      </c>
      <c r="G131" s="163">
        <v>3621</v>
      </c>
      <c r="H131" s="163">
        <v>3873</v>
      </c>
      <c r="I131" s="164">
        <f t="shared" si="51"/>
        <v>6.9594034797017423E-2</v>
      </c>
      <c r="J131" s="165">
        <f t="shared" si="48"/>
        <v>-0.11837013430457544</v>
      </c>
      <c r="K131" s="163">
        <f t="shared" si="49"/>
        <v>252</v>
      </c>
      <c r="L131" s="163">
        <f t="shared" si="50"/>
        <v>-520</v>
      </c>
      <c r="M131" s="164">
        <f t="shared" si="52"/>
        <v>1.2820028187511499E-4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122626</v>
      </c>
      <c r="D132" s="169">
        <f t="shared" si="53"/>
        <v>132812</v>
      </c>
      <c r="E132" s="169">
        <f t="shared" si="53"/>
        <v>50460</v>
      </c>
      <c r="F132" s="169">
        <f t="shared" si="53"/>
        <v>124247</v>
      </c>
      <c r="G132" s="169">
        <f t="shared" si="53"/>
        <v>110089</v>
      </c>
      <c r="H132" s="169">
        <f t="shared" si="53"/>
        <v>119962</v>
      </c>
      <c r="I132" s="170">
        <f t="shared" si="51"/>
        <v>8.9681984576115648E-2</v>
      </c>
      <c r="J132" s="171">
        <f t="shared" si="48"/>
        <v>-9.675330542420868E-2</v>
      </c>
      <c r="K132" s="169">
        <f>H132-G132</f>
        <v>9873</v>
      </c>
      <c r="L132" s="169">
        <f t="shared" si="50"/>
        <v>-12850</v>
      </c>
      <c r="M132" s="170">
        <f t="shared" si="52"/>
        <v>3.9708655342893216E-3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1766837</v>
      </c>
      <c r="D134" s="176">
        <v>1561981</v>
      </c>
      <c r="E134" s="176">
        <v>520456</v>
      </c>
      <c r="F134" s="176">
        <v>1443953</v>
      </c>
      <c r="G134" s="176">
        <v>1563825</v>
      </c>
      <c r="H134" s="176">
        <v>1665600</v>
      </c>
      <c r="I134" s="177">
        <f>IFERROR(H134/G134-1,"-")</f>
        <v>6.5080811471871947E-2</v>
      </c>
      <c r="J134" s="177">
        <f>IFERROR(H134/D134-1,"-")</f>
        <v>6.6338194894816294E-2</v>
      </c>
      <c r="K134" s="176">
        <f>H134-G134</f>
        <v>101775</v>
      </c>
      <c r="L134" s="176">
        <f>H134-D134</f>
        <v>103619</v>
      </c>
      <c r="M134" s="177">
        <f>H134/H$8</f>
        <v>5.513307242220282E-2</v>
      </c>
      <c r="N134" s="79"/>
    </row>
    <row r="135" spans="1:14" x14ac:dyDescent="0.25">
      <c r="A135" s="161" t="s">
        <v>96</v>
      </c>
      <c r="B135" s="157" t="s">
        <v>97</v>
      </c>
      <c r="C135" s="158">
        <v>193733</v>
      </c>
      <c r="D135" s="158">
        <v>177992</v>
      </c>
      <c r="E135" s="158">
        <v>53748</v>
      </c>
      <c r="F135" s="158">
        <v>93705</v>
      </c>
      <c r="G135" s="158">
        <v>103244</v>
      </c>
      <c r="H135" s="158">
        <v>92495</v>
      </c>
      <c r="I135" s="159">
        <f>IFERROR(H135/G135-1,"-")</f>
        <v>-0.1041125876564255</v>
      </c>
      <c r="J135" s="160">
        <f t="shared" ref="J135:J146" si="54">IFERROR(H135/D135-1,"-")</f>
        <v>-0.48034181311519619</v>
      </c>
      <c r="K135" s="158">
        <f t="shared" ref="K135:K145" si="55">H135-G135</f>
        <v>-10749</v>
      </c>
      <c r="L135" s="158">
        <f t="shared" ref="L135:L146" si="56">H135-D135</f>
        <v>-85497</v>
      </c>
      <c r="M135" s="159">
        <f>H135/H$8</f>
        <v>3.0616795951558897E-3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1.504574131771618E-3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1.5571054633842715E-3</v>
      </c>
      <c r="N137" s="79"/>
    </row>
    <row r="138" spans="1:14" x14ac:dyDescent="0.25">
      <c r="A138" s="161"/>
      <c r="B138" s="157" t="s">
        <v>107</v>
      </c>
      <c r="C138" s="158">
        <v>1573104</v>
      </c>
      <c r="D138" s="158">
        <v>1383989</v>
      </c>
      <c r="E138" s="158">
        <v>466708</v>
      </c>
      <c r="F138" s="158">
        <v>1350248</v>
      </c>
      <c r="G138" s="158">
        <v>1460581</v>
      </c>
      <c r="H138" s="158">
        <v>1573105</v>
      </c>
      <c r="I138" s="159">
        <f>IFERROR(H138/G138-1,"-")</f>
        <v>7.7040574949283958E-2</v>
      </c>
      <c r="J138" s="160">
        <f t="shared" si="54"/>
        <v>0.13664559472654769</v>
      </c>
      <c r="K138" s="158">
        <f t="shared" si="55"/>
        <v>112524</v>
      </c>
      <c r="L138" s="158">
        <f t="shared" si="56"/>
        <v>189116</v>
      </c>
      <c r="M138" s="159">
        <f>H138/H$8</f>
        <v>5.2071392827046932E-2</v>
      </c>
      <c r="N138" s="79"/>
    </row>
    <row r="139" spans="1:14" s="56" customFormat="1" x14ac:dyDescent="0.25">
      <c r="A139" s="161"/>
      <c r="B139" s="162" t="s">
        <v>110</v>
      </c>
      <c r="C139" s="163">
        <v>872335</v>
      </c>
      <c r="D139" s="163">
        <v>713843</v>
      </c>
      <c r="E139" s="163">
        <v>204322</v>
      </c>
      <c r="F139" s="163">
        <v>620606</v>
      </c>
      <c r="G139" s="163">
        <v>622599</v>
      </c>
      <c r="H139" s="163">
        <v>724683</v>
      </c>
      <c r="I139" s="164">
        <f t="shared" ref="I139:I146" si="57">IFERROR(H139/G139-1,"-")</f>
        <v>0.16396428519801676</v>
      </c>
      <c r="J139" s="165">
        <f t="shared" si="54"/>
        <v>1.5185411918307024E-2</v>
      </c>
      <c r="K139" s="163">
        <f t="shared" si="55"/>
        <v>102084</v>
      </c>
      <c r="L139" s="163">
        <f t="shared" si="56"/>
        <v>10840</v>
      </c>
      <c r="M139" s="164">
        <f t="shared" ref="M139:M146" si="58">H139/H$8</f>
        <v>2.398775235479059E-2</v>
      </c>
      <c r="N139" s="166"/>
    </row>
    <row r="140" spans="1:14" s="56" customFormat="1" x14ac:dyDescent="0.25">
      <c r="A140" s="161"/>
      <c r="B140" s="162" t="s">
        <v>113</v>
      </c>
      <c r="C140" s="163">
        <v>106491</v>
      </c>
      <c r="D140" s="163">
        <v>92576</v>
      </c>
      <c r="E140" s="163">
        <v>34480</v>
      </c>
      <c r="F140" s="163">
        <v>99779</v>
      </c>
      <c r="G140" s="163">
        <v>145560</v>
      </c>
      <c r="H140" s="163">
        <v>154849</v>
      </c>
      <c r="I140" s="164">
        <f t="shared" si="57"/>
        <v>6.3815608683704284E-2</v>
      </c>
      <c r="J140" s="165">
        <f t="shared" si="54"/>
        <v>0.67266894227445562</v>
      </c>
      <c r="K140" s="163">
        <f t="shared" si="55"/>
        <v>9289</v>
      </c>
      <c r="L140" s="163">
        <f t="shared" si="56"/>
        <v>62273</v>
      </c>
      <c r="M140" s="164">
        <f t="shared" si="58"/>
        <v>5.1256611020086959E-3</v>
      </c>
      <c r="N140" s="166"/>
    </row>
    <row r="141" spans="1:14" x14ac:dyDescent="0.25">
      <c r="A141" s="161"/>
      <c r="B141" s="162" t="s">
        <v>116</v>
      </c>
      <c r="C141" s="163">
        <v>143583</v>
      </c>
      <c r="D141" s="163">
        <v>119757</v>
      </c>
      <c r="E141" s="163">
        <v>36892</v>
      </c>
      <c r="F141" s="163">
        <v>146618</v>
      </c>
      <c r="G141" s="163">
        <v>141298</v>
      </c>
      <c r="H141" s="163">
        <v>149266</v>
      </c>
      <c r="I141" s="164">
        <f t="shared" si="57"/>
        <v>5.6391456354654812E-2</v>
      </c>
      <c r="J141" s="165">
        <f t="shared" si="54"/>
        <v>0.24640730813230127</v>
      </c>
      <c r="K141" s="163">
        <f t="shared" si="55"/>
        <v>7968</v>
      </c>
      <c r="L141" s="163">
        <f t="shared" si="56"/>
        <v>29509</v>
      </c>
      <c r="M141" s="164">
        <f t="shared" si="58"/>
        <v>4.9408580620632359E-3</v>
      </c>
      <c r="N141" s="79"/>
    </row>
    <row r="142" spans="1:14" x14ac:dyDescent="0.25">
      <c r="A142" s="161"/>
      <c r="B142" s="162" t="s">
        <v>123</v>
      </c>
      <c r="C142" s="163">
        <v>32063</v>
      </c>
      <c r="D142" s="163">
        <v>33265</v>
      </c>
      <c r="E142" s="163">
        <v>6901</v>
      </c>
      <c r="F142" s="163">
        <v>53239</v>
      </c>
      <c r="G142" s="163">
        <v>67017</v>
      </c>
      <c r="H142" s="163">
        <v>51676</v>
      </c>
      <c r="I142" s="164">
        <f t="shared" si="57"/>
        <v>-0.22891206708745537</v>
      </c>
      <c r="J142" s="165">
        <f t="shared" si="54"/>
        <v>0.55346460243499163</v>
      </c>
      <c r="K142" s="163">
        <f t="shared" si="55"/>
        <v>-15341</v>
      </c>
      <c r="L142" s="163">
        <f t="shared" si="56"/>
        <v>18411</v>
      </c>
      <c r="M142" s="164">
        <f t="shared" si="58"/>
        <v>1.7105287286802071E-3</v>
      </c>
      <c r="N142" s="79"/>
    </row>
    <row r="143" spans="1:14" x14ac:dyDescent="0.25">
      <c r="A143" s="161"/>
      <c r="B143" s="162" t="s">
        <v>119</v>
      </c>
      <c r="C143" s="163">
        <v>32379</v>
      </c>
      <c r="D143" s="163">
        <v>32619</v>
      </c>
      <c r="E143" s="163">
        <v>10923</v>
      </c>
      <c r="F143" s="163">
        <v>25996</v>
      </c>
      <c r="G143" s="163">
        <v>33903</v>
      </c>
      <c r="H143" s="163">
        <v>35840</v>
      </c>
      <c r="I143" s="164">
        <f t="shared" si="57"/>
        <v>5.7133586998200814E-2</v>
      </c>
      <c r="J143" s="165">
        <f t="shared" si="54"/>
        <v>9.8746129556393614E-2</v>
      </c>
      <c r="K143" s="163">
        <f t="shared" si="55"/>
        <v>1937</v>
      </c>
      <c r="L143" s="163">
        <f t="shared" si="56"/>
        <v>3221</v>
      </c>
      <c r="M143" s="164">
        <f t="shared" si="58"/>
        <v>1.1863408475094555E-3</v>
      </c>
      <c r="N143" s="79"/>
    </row>
    <row r="144" spans="1:14" x14ac:dyDescent="0.25">
      <c r="A144" s="161"/>
      <c r="B144" s="162" t="s">
        <v>128</v>
      </c>
      <c r="C144" s="163">
        <v>12687</v>
      </c>
      <c r="D144" s="163">
        <v>13783</v>
      </c>
      <c r="E144" s="163">
        <v>15298</v>
      </c>
      <c r="F144" s="163">
        <v>15349</v>
      </c>
      <c r="G144" s="163">
        <v>19191</v>
      </c>
      <c r="H144" s="163">
        <v>17732</v>
      </c>
      <c r="I144" s="164">
        <f t="shared" si="57"/>
        <v>-7.6025220155281126E-2</v>
      </c>
      <c r="J144" s="165">
        <f t="shared" si="54"/>
        <v>0.2865123703112531</v>
      </c>
      <c r="K144" s="163">
        <f t="shared" si="55"/>
        <v>-1459</v>
      </c>
      <c r="L144" s="163">
        <f t="shared" si="56"/>
        <v>3949</v>
      </c>
      <c r="M144" s="164">
        <f t="shared" si="58"/>
        <v>5.8694743046980085E-4</v>
      </c>
      <c r="N144" s="79"/>
    </row>
    <row r="145" spans="1:14" x14ac:dyDescent="0.25">
      <c r="A145" s="161" t="s">
        <v>144</v>
      </c>
      <c r="B145" s="162" t="s">
        <v>131</v>
      </c>
      <c r="C145" s="163">
        <v>55792</v>
      </c>
      <c r="D145" s="163">
        <v>35516</v>
      </c>
      <c r="E145" s="163">
        <v>29128</v>
      </c>
      <c r="F145" s="163">
        <v>7226</v>
      </c>
      <c r="G145" s="163">
        <v>13473</v>
      </c>
      <c r="H145" s="163">
        <v>11848</v>
      </c>
      <c r="I145" s="164">
        <f t="shared" si="57"/>
        <v>-0.1206115935574853</v>
      </c>
      <c r="J145" s="165">
        <f t="shared" si="54"/>
        <v>-0.66640387431017012</v>
      </c>
      <c r="K145" s="163">
        <f t="shared" si="55"/>
        <v>-1625</v>
      </c>
      <c r="L145" s="163">
        <f t="shared" si="56"/>
        <v>-23668</v>
      </c>
      <c r="M145" s="164">
        <f t="shared" si="58"/>
        <v>3.9218098106283563E-4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317774</v>
      </c>
      <c r="D146" s="169">
        <f t="shared" si="59"/>
        <v>342630</v>
      </c>
      <c r="E146" s="169">
        <f t="shared" si="59"/>
        <v>128764</v>
      </c>
      <c r="F146" s="169">
        <f t="shared" si="59"/>
        <v>381435</v>
      </c>
      <c r="G146" s="169">
        <f t="shared" si="59"/>
        <v>417540</v>
      </c>
      <c r="H146" s="169">
        <f t="shared" si="59"/>
        <v>427211</v>
      </c>
      <c r="I146" s="170">
        <f t="shared" si="57"/>
        <v>2.3161852756622192E-2</v>
      </c>
      <c r="J146" s="171">
        <f t="shared" si="54"/>
        <v>0.24685812684236641</v>
      </c>
      <c r="K146" s="169">
        <f>H146-G146</f>
        <v>9671</v>
      </c>
      <c r="L146" s="169">
        <f t="shared" si="56"/>
        <v>84581</v>
      </c>
      <c r="M146" s="170">
        <f t="shared" si="58"/>
        <v>1.4141123320462108E-2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657256</v>
      </c>
      <c r="D148" s="176">
        <v>598275</v>
      </c>
      <c r="E148" s="176">
        <v>204716</v>
      </c>
      <c r="F148" s="176">
        <v>495167</v>
      </c>
      <c r="G148" s="176">
        <v>641391</v>
      </c>
      <c r="H148" s="176">
        <v>616166</v>
      </c>
      <c r="I148" s="177">
        <f>IFERROR(H148/G148-1,"-")</f>
        <v>-3.9328584280103662E-2</v>
      </c>
      <c r="J148" s="177">
        <f>IFERROR(H148/D148-1,"-")</f>
        <v>2.9904308219464326E-2</v>
      </c>
      <c r="K148" s="176">
        <f>H148-G148</f>
        <v>-25225</v>
      </c>
      <c r="L148" s="176">
        <f>H148-D148</f>
        <v>17891</v>
      </c>
      <c r="M148" s="177">
        <f>H148/H$8</f>
        <v>2.0395728087235245E-2</v>
      </c>
      <c r="N148" s="79"/>
    </row>
    <row r="149" spans="1:14" x14ac:dyDescent="0.25">
      <c r="A149" s="161" t="s">
        <v>96</v>
      </c>
      <c r="B149" s="157" t="s">
        <v>97</v>
      </c>
      <c r="C149" s="158">
        <v>222928</v>
      </c>
      <c r="D149" s="158">
        <v>222866</v>
      </c>
      <c r="E149" s="158">
        <v>76683</v>
      </c>
      <c r="F149" s="158">
        <v>210595</v>
      </c>
      <c r="G149" s="158">
        <v>257673</v>
      </c>
      <c r="H149" s="158">
        <v>238535</v>
      </c>
      <c r="I149" s="159">
        <f>IFERROR(H149/G149-1,"-")</f>
        <v>-7.427243056121513E-2</v>
      </c>
      <c r="J149" s="160">
        <f t="shared" ref="J149:J160" si="60">IFERROR(H149/D149-1,"-")</f>
        <v>7.0306821139159759E-2</v>
      </c>
      <c r="K149" s="158">
        <f t="shared" ref="K149:K159" si="61">H149-G149</f>
        <v>-19138</v>
      </c>
      <c r="L149" s="158">
        <f t="shared" ref="L149:L160" si="62">H149-D149</f>
        <v>15669</v>
      </c>
      <c r="M149" s="159">
        <f>H149/H$8</f>
        <v>7.8957537405320299E-3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5.1683614282722898E-3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2.7273923122597401E-3</v>
      </c>
      <c r="N151" s="79"/>
    </row>
    <row r="152" spans="1:14" x14ac:dyDescent="0.25">
      <c r="A152" s="161"/>
      <c r="B152" s="157" t="s">
        <v>107</v>
      </c>
      <c r="C152" s="158">
        <v>434328</v>
      </c>
      <c r="D152" s="158">
        <v>375409</v>
      </c>
      <c r="E152" s="158">
        <v>128033</v>
      </c>
      <c r="F152" s="158">
        <v>284572</v>
      </c>
      <c r="G152" s="158">
        <v>383718</v>
      </c>
      <c r="H152" s="158">
        <v>377631</v>
      </c>
      <c r="I152" s="159">
        <f>IFERROR(H152/G152-1,"-")</f>
        <v>-1.5863212046346553E-2</v>
      </c>
      <c r="J152" s="160">
        <f t="shared" si="60"/>
        <v>5.9188778106011863E-3</v>
      </c>
      <c r="K152" s="158">
        <f t="shared" si="61"/>
        <v>-6087</v>
      </c>
      <c r="L152" s="158">
        <f t="shared" si="62"/>
        <v>2222</v>
      </c>
      <c r="M152" s="159">
        <f>H152/H$8</f>
        <v>1.2499974346703214E-2</v>
      </c>
      <c r="N152" s="79"/>
    </row>
    <row r="153" spans="1:14" s="56" customFormat="1" x14ac:dyDescent="0.25">
      <c r="A153" s="161"/>
      <c r="B153" s="162" t="s">
        <v>110</v>
      </c>
      <c r="C153" s="163">
        <v>128843</v>
      </c>
      <c r="D153" s="163">
        <v>98738</v>
      </c>
      <c r="E153" s="163">
        <v>26992</v>
      </c>
      <c r="F153" s="163">
        <v>105720</v>
      </c>
      <c r="G153" s="163">
        <v>146172</v>
      </c>
      <c r="H153" s="163">
        <v>129931</v>
      </c>
      <c r="I153" s="164">
        <f t="shared" ref="I153:I160" si="63">IFERROR(H153/G153-1,"-")</f>
        <v>-0.11110883069260868</v>
      </c>
      <c r="J153" s="165">
        <f t="shared" si="60"/>
        <v>0.31591687091089549</v>
      </c>
      <c r="K153" s="163">
        <f t="shared" si="61"/>
        <v>-16241</v>
      </c>
      <c r="L153" s="163">
        <f t="shared" si="62"/>
        <v>31193</v>
      </c>
      <c r="M153" s="164">
        <f t="shared" ref="M153:M160" si="64">H153/H$8</f>
        <v>4.3008496835310007E-3</v>
      </c>
      <c r="N153" s="166"/>
    </row>
    <row r="154" spans="1:14" s="56" customFormat="1" x14ac:dyDescent="0.25">
      <c r="A154" s="161"/>
      <c r="B154" s="162" t="s">
        <v>113</v>
      </c>
      <c r="C154" s="163">
        <v>152944</v>
      </c>
      <c r="D154" s="163">
        <v>122077</v>
      </c>
      <c r="E154" s="163">
        <v>46028</v>
      </c>
      <c r="F154" s="163">
        <v>72812</v>
      </c>
      <c r="G154" s="163">
        <v>80080</v>
      </c>
      <c r="H154" s="163">
        <v>80193</v>
      </c>
      <c r="I154" s="164">
        <f t="shared" si="63"/>
        <v>1.4110889110889868E-3</v>
      </c>
      <c r="J154" s="165">
        <f t="shared" si="60"/>
        <v>-0.34309493188725149</v>
      </c>
      <c r="K154" s="163">
        <f t="shared" si="61"/>
        <v>113</v>
      </c>
      <c r="L154" s="163">
        <f t="shared" si="62"/>
        <v>-41884</v>
      </c>
      <c r="M154" s="164">
        <f t="shared" si="64"/>
        <v>2.6544707473305181E-3</v>
      </c>
      <c r="N154" s="166"/>
    </row>
    <row r="155" spans="1:14" x14ac:dyDescent="0.25">
      <c r="A155" s="161"/>
      <c r="B155" s="162" t="s">
        <v>116</v>
      </c>
      <c r="C155" s="163">
        <v>61613</v>
      </c>
      <c r="D155" s="163">
        <v>56591</v>
      </c>
      <c r="E155" s="163">
        <v>13069</v>
      </c>
      <c r="F155" s="163">
        <v>30861</v>
      </c>
      <c r="G155" s="163">
        <v>59392</v>
      </c>
      <c r="H155" s="163">
        <v>53036</v>
      </c>
      <c r="I155" s="164">
        <f t="shared" si="63"/>
        <v>-0.10701778017241381</v>
      </c>
      <c r="J155" s="165">
        <f t="shared" si="60"/>
        <v>-6.2819176194094495E-2</v>
      </c>
      <c r="K155" s="163">
        <f t="shared" si="61"/>
        <v>-6356</v>
      </c>
      <c r="L155" s="163">
        <f t="shared" si="62"/>
        <v>-3555</v>
      </c>
      <c r="M155" s="164">
        <f t="shared" si="64"/>
        <v>1.7555461269115928E-3</v>
      </c>
      <c r="N155" s="79"/>
    </row>
    <row r="156" spans="1:14" x14ac:dyDescent="0.25">
      <c r="A156" s="161"/>
      <c r="B156" s="162" t="s">
        <v>123</v>
      </c>
      <c r="C156" s="163">
        <v>6059</v>
      </c>
      <c r="D156" s="163">
        <v>6162</v>
      </c>
      <c r="E156" s="163">
        <v>2476</v>
      </c>
      <c r="F156" s="163">
        <v>6812</v>
      </c>
      <c r="G156" s="163">
        <v>9921</v>
      </c>
      <c r="H156" s="163">
        <v>12943</v>
      </c>
      <c r="I156" s="164">
        <f t="shared" si="63"/>
        <v>0.30460639048483018</v>
      </c>
      <c r="J156" s="165">
        <f t="shared" si="60"/>
        <v>1.1004543979227526</v>
      </c>
      <c r="K156" s="163">
        <f t="shared" si="61"/>
        <v>3022</v>
      </c>
      <c r="L156" s="163">
        <f t="shared" si="62"/>
        <v>6781</v>
      </c>
      <c r="M156" s="164">
        <f t="shared" si="64"/>
        <v>4.2842660684472327E-4</v>
      </c>
      <c r="N156" s="79"/>
    </row>
    <row r="157" spans="1:14" x14ac:dyDescent="0.25">
      <c r="A157" s="161"/>
      <c r="B157" s="162" t="s">
        <v>119</v>
      </c>
      <c r="C157" s="163">
        <v>14121</v>
      </c>
      <c r="D157" s="163">
        <v>17366</v>
      </c>
      <c r="E157" s="163">
        <v>9107</v>
      </c>
      <c r="F157" s="163">
        <v>23654</v>
      </c>
      <c r="G157" s="163">
        <v>18824</v>
      </c>
      <c r="H157" s="163">
        <v>21629</v>
      </c>
      <c r="I157" s="164">
        <f t="shared" si="63"/>
        <v>0.14901189970250739</v>
      </c>
      <c r="J157" s="165">
        <f t="shared" si="60"/>
        <v>0.24547967292410466</v>
      </c>
      <c r="K157" s="163">
        <f t="shared" si="61"/>
        <v>2805</v>
      </c>
      <c r="L157" s="163">
        <f t="shared" si="62"/>
        <v>4263</v>
      </c>
      <c r="M157" s="164">
        <f t="shared" si="64"/>
        <v>7.1594213701958742E-4</v>
      </c>
      <c r="N157" s="79"/>
    </row>
    <row r="158" spans="1:14" x14ac:dyDescent="0.25">
      <c r="A158" s="161"/>
      <c r="B158" s="162" t="s">
        <v>128</v>
      </c>
      <c r="C158" s="163">
        <v>1673</v>
      </c>
      <c r="D158" s="163">
        <v>2578</v>
      </c>
      <c r="E158" s="163">
        <v>2809</v>
      </c>
      <c r="F158" s="163">
        <v>1636</v>
      </c>
      <c r="G158" s="163">
        <v>3281</v>
      </c>
      <c r="H158" s="163">
        <v>2254</v>
      </c>
      <c r="I158" s="164">
        <f t="shared" si="63"/>
        <v>-0.31301432490094483</v>
      </c>
      <c r="J158" s="165">
        <f t="shared" si="60"/>
        <v>-0.1256788207913111</v>
      </c>
      <c r="K158" s="163">
        <f t="shared" si="61"/>
        <v>-1027</v>
      </c>
      <c r="L158" s="163">
        <f t="shared" si="62"/>
        <v>-324</v>
      </c>
      <c r="M158" s="164">
        <f t="shared" si="64"/>
        <v>7.4609717362899352E-5</v>
      </c>
      <c r="N158" s="79"/>
    </row>
    <row r="159" spans="1:14" x14ac:dyDescent="0.25">
      <c r="A159" s="161" t="s">
        <v>144</v>
      </c>
      <c r="B159" s="162" t="s">
        <v>131</v>
      </c>
      <c r="C159" s="163">
        <v>6035</v>
      </c>
      <c r="D159" s="163">
        <v>5519</v>
      </c>
      <c r="E159" s="163">
        <v>3734</v>
      </c>
      <c r="F159" s="163">
        <v>2802</v>
      </c>
      <c r="G159" s="163">
        <v>4346</v>
      </c>
      <c r="H159" s="163">
        <v>3969</v>
      </c>
      <c r="I159" s="164">
        <f t="shared" si="63"/>
        <v>-8.6746433502070897E-2</v>
      </c>
      <c r="J159" s="165">
        <f t="shared" si="60"/>
        <v>-0.28084797970646858</v>
      </c>
      <c r="K159" s="163">
        <f t="shared" si="61"/>
        <v>-377</v>
      </c>
      <c r="L159" s="163">
        <f t="shared" si="62"/>
        <v>-1550</v>
      </c>
      <c r="M159" s="164">
        <f t="shared" si="64"/>
        <v>1.3137798057380102E-4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63040</v>
      </c>
      <c r="D160" s="169">
        <f t="shared" si="65"/>
        <v>66378</v>
      </c>
      <c r="E160" s="169">
        <f t="shared" si="65"/>
        <v>23818</v>
      </c>
      <c r="F160" s="169">
        <f t="shared" si="65"/>
        <v>40275</v>
      </c>
      <c r="G160" s="169">
        <f t="shared" si="65"/>
        <v>61702</v>
      </c>
      <c r="H160" s="169">
        <f t="shared" si="65"/>
        <v>73676</v>
      </c>
      <c r="I160" s="170">
        <f t="shared" si="63"/>
        <v>0.1940617808174776</v>
      </c>
      <c r="J160" s="171">
        <f t="shared" si="60"/>
        <v>0.10994606646780558</v>
      </c>
      <c r="K160" s="169">
        <f>H160-G160</f>
        <v>11974</v>
      </c>
      <c r="L160" s="169">
        <f t="shared" si="62"/>
        <v>7298</v>
      </c>
      <c r="M160" s="170">
        <f t="shared" si="64"/>
        <v>2.4387513471290914E-3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99C6-0E05-417D-A9BB-E3E5668C1BCF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2B44-6BAC-440B-A8B5-295AEE49D9E9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7D2A-D859-4D19-9F90-756CA423C3D6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238</v>
      </c>
      <c r="E1" t="s">
        <v>238</v>
      </c>
      <c r="G1" t="s">
        <v>238</v>
      </c>
    </row>
    <row r="4" spans="1:16" ht="48.75" customHeight="1" thickBot="1" x14ac:dyDescent="0.3">
      <c r="B4" s="270" t="s">
        <v>295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8.4391259025923144</v>
      </c>
      <c r="D9" s="185">
        <v>-5.9962589926898957E-2</v>
      </c>
      <c r="E9" s="184">
        <v>8.3584141926140472</v>
      </c>
      <c r="F9" s="185">
        <f t="shared" ref="F9:J21" si="0">IFERROR(E9-C9,"-")</f>
        <v>-8.0711709978267265E-2</v>
      </c>
      <c r="G9" s="184">
        <v>6.4821499143722834</v>
      </c>
      <c r="H9" s="185">
        <f t="shared" si="0"/>
        <v>-1.8762642782417638</v>
      </c>
      <c r="I9" s="184">
        <v>7.8675924721608022</v>
      </c>
      <c r="J9" s="185">
        <f t="shared" si="0"/>
        <v>1.3854425577885188</v>
      </c>
      <c r="K9" s="184">
        <v>7.9193492929900717</v>
      </c>
      <c r="L9" s="185">
        <f t="shared" ref="L9:L21" si="1">IFERROR(K9-I9,"-")</f>
        <v>5.1756820829269579E-2</v>
      </c>
      <c r="M9" s="184">
        <v>7.7202650323008113</v>
      </c>
      <c r="N9" s="185">
        <f t="shared" ref="N9:N14" si="2">IFERROR(M9-K9,"-")</f>
        <v>-0.19908426068926044</v>
      </c>
      <c r="O9" s="185">
        <f t="shared" ref="O9:O14" si="3">IFERROR(M9-C9,"-")</f>
        <v>-0.71886087029150314</v>
      </c>
    </row>
    <row r="10" spans="1:16" x14ac:dyDescent="0.25">
      <c r="A10" s="1" t="s">
        <v>72</v>
      </c>
      <c r="B10" s="114" t="s">
        <v>73</v>
      </c>
      <c r="C10" s="184">
        <v>7.8240038206453502</v>
      </c>
      <c r="D10" s="185">
        <v>-4.7672353798990486E-2</v>
      </c>
      <c r="E10" s="184">
        <v>7.5206875631951462</v>
      </c>
      <c r="F10" s="185">
        <f t="shared" si="0"/>
        <v>-0.30331625745020396</v>
      </c>
      <c r="G10" s="184">
        <v>5.3613997002119191</v>
      </c>
      <c r="H10" s="185">
        <f t="shared" si="0"/>
        <v>-2.1592878629832271</v>
      </c>
      <c r="I10" s="184">
        <v>6.9710077389092184</v>
      </c>
      <c r="J10" s="185">
        <f t="shared" si="0"/>
        <v>1.6096080386972993</v>
      </c>
      <c r="K10" s="184">
        <v>7.327375365571652</v>
      </c>
      <c r="L10" s="185">
        <f t="shared" si="1"/>
        <v>0.3563676266624336</v>
      </c>
      <c r="M10" s="184">
        <v>7.2083939787951126</v>
      </c>
      <c r="N10" s="185">
        <f t="shared" si="2"/>
        <v>-0.11898138677653947</v>
      </c>
      <c r="O10" s="185">
        <f>IFERROR(M10-C10,"-")</f>
        <v>-0.61560984185023759</v>
      </c>
    </row>
    <row r="11" spans="1:16" x14ac:dyDescent="0.25">
      <c r="A11" s="1" t="s">
        <v>74</v>
      </c>
      <c r="B11" s="114" t="s">
        <v>75</v>
      </c>
      <c r="C11" s="184">
        <v>7.2115145221524903</v>
      </c>
      <c r="D11" s="185">
        <v>0.10031589881540626</v>
      </c>
      <c r="E11" s="184">
        <v>8.5986659736659732</v>
      </c>
      <c r="F11" s="185">
        <f t="shared" si="0"/>
        <v>1.3871514515134828</v>
      </c>
      <c r="G11" s="184">
        <v>4.9198430493273539</v>
      </c>
      <c r="H11" s="185">
        <f t="shared" si="0"/>
        <v>-3.6788229243386192</v>
      </c>
      <c r="I11" s="184">
        <v>7.5340370483881314</v>
      </c>
      <c r="J11" s="185">
        <f t="shared" si="0"/>
        <v>2.6141939990607774</v>
      </c>
      <c r="K11" s="184">
        <v>7.125946545716455</v>
      </c>
      <c r="L11" s="185">
        <f t="shared" si="1"/>
        <v>-0.40809050267167635</v>
      </c>
      <c r="M11" s="184">
        <v>6.8141729239968853</v>
      </c>
      <c r="N11" s="185">
        <f t="shared" si="2"/>
        <v>-0.31177362171956968</v>
      </c>
      <c r="O11" s="185">
        <f t="shared" si="3"/>
        <v>-0.39734159815560499</v>
      </c>
    </row>
    <row r="12" spans="1:16" x14ac:dyDescent="0.25">
      <c r="A12" s="1" t="s">
        <v>76</v>
      </c>
      <c r="B12" s="114" t="s">
        <v>77</v>
      </c>
      <c r="C12" s="184">
        <v>6.7539957361586662</v>
      </c>
      <c r="D12" s="185">
        <v>-0.49015256143103603</v>
      </c>
      <c r="E12" s="184" t="s">
        <v>238</v>
      </c>
      <c r="F12" s="185" t="str">
        <f t="shared" si="0"/>
        <v>-</v>
      </c>
      <c r="G12" s="184">
        <v>4.7232504955023629</v>
      </c>
      <c r="H12" s="185" t="str">
        <f t="shared" si="0"/>
        <v>-</v>
      </c>
      <c r="I12" s="184">
        <v>6.7202182570716973</v>
      </c>
      <c r="J12" s="185">
        <f t="shared" si="0"/>
        <v>1.9969677615693344</v>
      </c>
      <c r="K12" s="184">
        <v>6.6100999254287842</v>
      </c>
      <c r="L12" s="185">
        <f t="shared" si="1"/>
        <v>-0.11011833164291307</v>
      </c>
      <c r="M12" s="184">
        <v>6.8861707753128698</v>
      </c>
      <c r="N12" s="185">
        <f t="shared" si="2"/>
        <v>0.27607084988408559</v>
      </c>
      <c r="O12" s="185">
        <f t="shared" si="3"/>
        <v>0.13217503915420359</v>
      </c>
    </row>
    <row r="13" spans="1:16" x14ac:dyDescent="0.25">
      <c r="A13" s="1" t="s">
        <v>78</v>
      </c>
      <c r="B13" s="114" t="s">
        <v>79</v>
      </c>
      <c r="C13" s="184">
        <v>6.6788553582945793</v>
      </c>
      <c r="D13" s="185">
        <v>-0.55405278156042659</v>
      </c>
      <c r="E13" s="184" t="s">
        <v>238</v>
      </c>
      <c r="F13" s="185" t="str">
        <f t="shared" si="0"/>
        <v>-</v>
      </c>
      <c r="G13" s="184">
        <v>4.458180606464512</v>
      </c>
      <c r="H13" s="185" t="str">
        <f t="shared" si="0"/>
        <v>-</v>
      </c>
      <c r="I13" s="184">
        <v>6.827112159401012</v>
      </c>
      <c r="J13" s="185">
        <f t="shared" si="0"/>
        <v>2.3689315529365</v>
      </c>
      <c r="K13" s="184">
        <v>6.9096158323632126</v>
      </c>
      <c r="L13" s="185">
        <f t="shared" si="1"/>
        <v>8.2503672962200625E-2</v>
      </c>
      <c r="M13" s="184">
        <v>6.7384641095313844</v>
      </c>
      <c r="N13" s="185">
        <f t="shared" si="2"/>
        <v>-0.17115172283182822</v>
      </c>
      <c r="O13" s="185">
        <f t="shared" si="3"/>
        <v>5.9608751236805091E-2</v>
      </c>
    </row>
    <row r="14" spans="1:16" x14ac:dyDescent="0.25">
      <c r="A14" s="1" t="s">
        <v>80</v>
      </c>
      <c r="B14" s="114" t="s">
        <v>81</v>
      </c>
      <c r="C14" s="184">
        <v>7.0132457341722736</v>
      </c>
      <c r="D14" s="185">
        <v>0.19709295639449564</v>
      </c>
      <c r="E14" s="184" t="s">
        <v>238</v>
      </c>
      <c r="F14" s="185" t="str">
        <f t="shared" si="0"/>
        <v>-</v>
      </c>
      <c r="G14" s="184">
        <v>5.1354900166233959</v>
      </c>
      <c r="H14" s="185" t="str">
        <f t="shared" si="0"/>
        <v>-</v>
      </c>
      <c r="I14" s="184">
        <v>7.103049196835622</v>
      </c>
      <c r="J14" s="185">
        <f t="shared" si="0"/>
        <v>1.9675591802122261</v>
      </c>
      <c r="K14" s="184">
        <v>6.7967333968859229</v>
      </c>
      <c r="L14" s="185">
        <f t="shared" si="1"/>
        <v>-0.30631579994969904</v>
      </c>
      <c r="M14" s="184">
        <v>6.746200617578709</v>
      </c>
      <c r="N14" s="185">
        <f t="shared" si="2"/>
        <v>-5.0532779307213893E-2</v>
      </c>
      <c r="O14" s="185">
        <f t="shared" si="3"/>
        <v>-0.26704511659356456</v>
      </c>
    </row>
    <row r="15" spans="1:16" x14ac:dyDescent="0.25">
      <c r="A15" s="1" t="s">
        <v>82</v>
      </c>
      <c r="B15" s="114" t="s">
        <v>83</v>
      </c>
      <c r="C15" s="184">
        <v>7.5966545734741713</v>
      </c>
      <c r="D15" s="185">
        <v>-4.1390654380276004E-2</v>
      </c>
      <c r="E15" s="184" t="s">
        <v>238</v>
      </c>
      <c r="F15" s="185" t="str">
        <f t="shared" si="0"/>
        <v>-</v>
      </c>
      <c r="G15" s="184">
        <v>5.8762640210740988</v>
      </c>
      <c r="H15" s="185" t="str">
        <f t="shared" si="0"/>
        <v>-</v>
      </c>
      <c r="I15" s="184">
        <v>7.1580594869057226</v>
      </c>
      <c r="J15" s="185">
        <f t="shared" si="0"/>
        <v>1.2817954658316237</v>
      </c>
      <c r="K15" s="184">
        <v>7.3515560678412646</v>
      </c>
      <c r="L15" s="185">
        <f t="shared" si="1"/>
        <v>0.19349658093554201</v>
      </c>
      <c r="M15" s="184">
        <v>7.3441230252705418</v>
      </c>
      <c r="N15" s="185">
        <f>IFERROR(M15-K15,"-")</f>
        <v>-7.4330425707227477E-3</v>
      </c>
      <c r="O15" s="185">
        <f>IFERROR(M15-C15,"-")</f>
        <v>-0.25253154820362944</v>
      </c>
    </row>
    <row r="16" spans="1:16" x14ac:dyDescent="0.25">
      <c r="A16" s="1" t="s">
        <v>84</v>
      </c>
      <c r="B16" s="114" t="s">
        <v>85</v>
      </c>
      <c r="C16" s="184">
        <v>7.7168808475008195</v>
      </c>
      <c r="D16" s="185">
        <v>-3.7806535314610201E-2</v>
      </c>
      <c r="E16" s="184">
        <v>5.4009281181930104</v>
      </c>
      <c r="F16" s="185">
        <f t="shared" si="0"/>
        <v>-2.315952729307809</v>
      </c>
      <c r="G16" s="184">
        <v>6.7355987274081093</v>
      </c>
      <c r="H16" s="185">
        <f t="shared" si="0"/>
        <v>1.3346706092150988</v>
      </c>
      <c r="I16" s="184">
        <v>7.5394597811433499</v>
      </c>
      <c r="J16" s="185">
        <f t="shared" si="0"/>
        <v>0.80386105373524064</v>
      </c>
      <c r="K16" s="184">
        <v>7.6174015116125862</v>
      </c>
      <c r="L16" s="185">
        <f t="shared" si="1"/>
        <v>7.7941730469236248E-2</v>
      </c>
      <c r="M16" s="184">
        <v>7.4361541399893953</v>
      </c>
      <c r="N16" s="185">
        <f>IFERROR(M16-K16,"-")</f>
        <v>-0.18124737162319082</v>
      </c>
      <c r="O16" s="185">
        <f>IFERROR(M16-C16,"-")</f>
        <v>-0.28072670751142415</v>
      </c>
    </row>
    <row r="17" spans="1:16" x14ac:dyDescent="0.25">
      <c r="A17" s="1" t="s">
        <v>86</v>
      </c>
      <c r="B17" s="114" t="s">
        <v>87</v>
      </c>
      <c r="C17" s="184">
        <v>7.7557068277203403</v>
      </c>
      <c r="D17" s="185">
        <v>0.17760180652933411</v>
      </c>
      <c r="E17" s="184">
        <v>4.7376679810090927</v>
      </c>
      <c r="F17" s="185">
        <f t="shared" si="0"/>
        <v>-3.0180388467112476</v>
      </c>
      <c r="G17" s="184">
        <v>7.2308130266454107</v>
      </c>
      <c r="H17" s="185">
        <f t="shared" si="0"/>
        <v>2.493145045636318</v>
      </c>
      <c r="I17" s="184">
        <v>7.2205562876170806</v>
      </c>
      <c r="J17" s="185">
        <f t="shared" si="0"/>
        <v>-1.0256739028330131E-2</v>
      </c>
      <c r="K17" s="184">
        <v>7.2048057386634614</v>
      </c>
      <c r="L17" s="185">
        <f t="shared" si="1"/>
        <v>-1.5750548953619159E-2</v>
      </c>
      <c r="M17" s="184">
        <v>7.4121032226799128</v>
      </c>
      <c r="N17" s="185">
        <f t="shared" ref="N17:N20" si="4">IFERROR(M17-K17,"-")</f>
        <v>0.20729748401645143</v>
      </c>
      <c r="O17" s="185">
        <f t="shared" ref="O17:O20" si="5">IFERROR(M17-C17,"-")</f>
        <v>-0.34360360504042742</v>
      </c>
    </row>
    <row r="18" spans="1:16" x14ac:dyDescent="0.25">
      <c r="A18" s="1" t="s">
        <v>88</v>
      </c>
      <c r="B18" s="114" t="s">
        <v>89</v>
      </c>
      <c r="C18" s="184">
        <v>7.3055867189371115</v>
      </c>
      <c r="D18" s="185">
        <v>7.9517410251213505E-2</v>
      </c>
      <c r="E18" s="184">
        <v>4.6237507545777721</v>
      </c>
      <c r="F18" s="185">
        <f t="shared" si="0"/>
        <v>-2.6818359643593395</v>
      </c>
      <c r="G18" s="184">
        <v>6.852862524082008</v>
      </c>
      <c r="H18" s="185">
        <f t="shared" si="0"/>
        <v>2.229111769504236</v>
      </c>
      <c r="I18" s="184">
        <v>7.0641728353204876</v>
      </c>
      <c r="J18" s="185">
        <f t="shared" si="0"/>
        <v>0.21131031123847954</v>
      </c>
      <c r="K18" s="184">
        <v>7.0118722097404369</v>
      </c>
      <c r="L18" s="185">
        <f t="shared" si="1"/>
        <v>-5.2300625580050664E-2</v>
      </c>
      <c r="M18" s="184">
        <v>7.0798877672037257</v>
      </c>
      <c r="N18" s="185">
        <f t="shared" si="4"/>
        <v>6.80155574632888E-2</v>
      </c>
      <c r="O18" s="185">
        <f t="shared" si="5"/>
        <v>-0.22569895173338583</v>
      </c>
    </row>
    <row r="19" spans="1:16" x14ac:dyDescent="0.25">
      <c r="A19" s="1" t="s">
        <v>90</v>
      </c>
      <c r="B19" s="114" t="s">
        <v>91</v>
      </c>
      <c r="C19" s="184">
        <v>7.5315155703237568</v>
      </c>
      <c r="D19" s="185">
        <v>9.0742562477712951E-2</v>
      </c>
      <c r="E19" s="184">
        <v>7.0349666024117994</v>
      </c>
      <c r="F19" s="185">
        <f t="shared" si="0"/>
        <v>-0.49654896791195746</v>
      </c>
      <c r="G19" s="184">
        <v>7.5835991820040896</v>
      </c>
      <c r="H19" s="185">
        <f t="shared" si="0"/>
        <v>0.54863257959229017</v>
      </c>
      <c r="I19" s="184">
        <v>7.3048140088825431</v>
      </c>
      <c r="J19" s="185">
        <f t="shared" si="0"/>
        <v>-0.27878517312154649</v>
      </c>
      <c r="K19" s="184">
        <v>7.4515604133442244</v>
      </c>
      <c r="L19" s="185">
        <f t="shared" si="1"/>
        <v>0.1467464044616813</v>
      </c>
      <c r="M19" s="184" t="s">
        <v>238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7.6105102871914729</v>
      </c>
      <c r="D20" s="185">
        <v>0.42879364546062781</v>
      </c>
      <c r="E20" s="184">
        <v>7.0923387678545664</v>
      </c>
      <c r="F20" s="185">
        <f t="shared" si="0"/>
        <v>-0.51817151933690653</v>
      </c>
      <c r="G20" s="184">
        <v>7.2716303604914039</v>
      </c>
      <c r="H20" s="185">
        <f t="shared" si="0"/>
        <v>0.17929159263683747</v>
      </c>
      <c r="I20" s="184">
        <v>7.2045591816853385</v>
      </c>
      <c r="J20" s="185">
        <f t="shared" si="0"/>
        <v>-6.707117880606539E-2</v>
      </c>
      <c r="K20" s="184">
        <v>7.1449588922544356</v>
      </c>
      <c r="L20" s="185">
        <f t="shared" si="1"/>
        <v>-5.9600289430902897E-2</v>
      </c>
      <c r="M20" s="184" t="s">
        <v>238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7.4350901875799549</v>
      </c>
      <c r="D21" s="187">
        <v>-1.6775117483494917E-2</v>
      </c>
      <c r="E21" s="186">
        <v>7.1048165891222386</v>
      </c>
      <c r="F21" s="187">
        <f t="shared" si="0"/>
        <v>-0.33027359845771631</v>
      </c>
      <c r="G21" s="186">
        <v>6.5418610854156141</v>
      </c>
      <c r="H21" s="187">
        <f t="shared" si="0"/>
        <v>-0.5629555037066245</v>
      </c>
      <c r="I21" s="186">
        <v>7.1895473603752658</v>
      </c>
      <c r="J21" s="187">
        <f t="shared" si="0"/>
        <v>0.6476862749596517</v>
      </c>
      <c r="K21" s="186">
        <v>7.1971014630901768</v>
      </c>
      <c r="L21" s="187">
        <f t="shared" si="1"/>
        <v>7.5541027149110818E-3</v>
      </c>
      <c r="M21" s="186">
        <v>7.133719518433467</v>
      </c>
      <c r="N21" s="187">
        <v>-4.3782599472184991E-2</v>
      </c>
      <c r="O21" s="187">
        <v>-0.27586733898481608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296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6.448392116182573</v>
      </c>
      <c r="D31" s="185">
        <v>0.29432604248498695</v>
      </c>
      <c r="E31" s="184">
        <v>5.3996354522670309</v>
      </c>
      <c r="F31" s="185">
        <f t="shared" ref="F31:J43" si="6">IFERROR(E31-C31,"-")</f>
        <v>-1.0487566639155421</v>
      </c>
      <c r="G31" s="184">
        <v>3.2507989907485282</v>
      </c>
      <c r="H31" s="185">
        <f t="shared" si="6"/>
        <v>-2.1488364615185027</v>
      </c>
      <c r="I31" s="184">
        <v>4.966194354568783</v>
      </c>
      <c r="J31" s="185">
        <f t="shared" si="6"/>
        <v>1.7153953638202548</v>
      </c>
      <c r="K31" s="184">
        <v>5.6963794683776348</v>
      </c>
      <c r="L31" s="185">
        <f t="shared" ref="L31:N43" si="7">IFERROR(K31-I31,"-")</f>
        <v>0.73018511380885176</v>
      </c>
      <c r="M31" s="184">
        <v>5.7876056338028166</v>
      </c>
      <c r="N31" s="185">
        <f t="shared" si="7"/>
        <v>9.1226165425181804E-2</v>
      </c>
      <c r="O31" s="185">
        <f t="shared" ref="O31:O36" si="8">IFERROR(M31-C31,"-")</f>
        <v>-0.66078648237975646</v>
      </c>
    </row>
    <row r="32" spans="1:16" x14ac:dyDescent="0.25">
      <c r="B32" s="114" t="s">
        <v>73</v>
      </c>
      <c r="C32" s="184">
        <v>5.6305861868833427</v>
      </c>
      <c r="D32" s="185">
        <v>-0.24958438880962142</v>
      </c>
      <c r="E32" s="184">
        <v>4.0778135815729799</v>
      </c>
      <c r="F32" s="185">
        <f t="shared" si="6"/>
        <v>-1.5527726053103628</v>
      </c>
      <c r="G32" s="184">
        <v>2.6325698525002998</v>
      </c>
      <c r="H32" s="185">
        <f t="shared" si="6"/>
        <v>-1.4452437290726801</v>
      </c>
      <c r="I32" s="184">
        <v>3.9576526896264697</v>
      </c>
      <c r="J32" s="185">
        <f t="shared" si="6"/>
        <v>1.3250828371261698</v>
      </c>
      <c r="K32" s="184">
        <v>5.0522075910147173</v>
      </c>
      <c r="L32" s="185">
        <f t="shared" si="7"/>
        <v>1.0945549013882476</v>
      </c>
      <c r="M32" s="184">
        <v>5.333158653216298</v>
      </c>
      <c r="N32" s="185">
        <f t="shared" si="7"/>
        <v>0.28095106220158073</v>
      </c>
      <c r="O32" s="185">
        <f>IFERROR(M32-C32,"-")</f>
        <v>-0.29742753366704466</v>
      </c>
    </row>
    <row r="33" spans="2:16" x14ac:dyDescent="0.25">
      <c r="B33" s="114" t="s">
        <v>75</v>
      </c>
      <c r="C33" s="184">
        <v>5.2939627426119182</v>
      </c>
      <c r="D33" s="185">
        <v>1.184528168100683</v>
      </c>
      <c r="E33" s="184">
        <v>4.4766025641025644</v>
      </c>
      <c r="F33" s="185">
        <f t="shared" si="6"/>
        <v>-0.81736017850935383</v>
      </c>
      <c r="G33" s="184">
        <v>2.6382978723404253</v>
      </c>
      <c r="H33" s="185">
        <f t="shared" si="6"/>
        <v>-1.8383046917621391</v>
      </c>
      <c r="I33" s="184">
        <v>4.8065188089694892</v>
      </c>
      <c r="J33" s="185">
        <f t="shared" si="6"/>
        <v>2.1682209366290639</v>
      </c>
      <c r="K33" s="184">
        <v>4.6109823911028727</v>
      </c>
      <c r="L33" s="185">
        <f t="shared" si="7"/>
        <v>-0.19553641786661657</v>
      </c>
      <c r="M33" s="184">
        <v>4.5300551470588237</v>
      </c>
      <c r="N33" s="185">
        <f t="shared" si="7"/>
        <v>-8.092724404404894E-2</v>
      </c>
      <c r="O33" s="185">
        <f t="shared" si="8"/>
        <v>-0.76390759555309451</v>
      </c>
    </row>
    <row r="34" spans="2:16" x14ac:dyDescent="0.25">
      <c r="B34" s="114" t="s">
        <v>77</v>
      </c>
      <c r="C34" s="184">
        <v>4.110975677322843</v>
      </c>
      <c r="D34" s="185">
        <v>-0.26798234918673014</v>
      </c>
      <c r="E34" s="184" t="s">
        <v>238</v>
      </c>
      <c r="F34" s="185" t="str">
        <f>IFERROR(E34-C34,"-")</f>
        <v>-</v>
      </c>
      <c r="G34" s="184">
        <v>2.7222969941677881</v>
      </c>
      <c r="H34" s="185" t="str">
        <f>IFERROR(G34-E34,"-")</f>
        <v>-</v>
      </c>
      <c r="I34" s="184">
        <v>3.9488382484361035</v>
      </c>
      <c r="J34" s="185">
        <f>IFERROR(I34-G34,"-")</f>
        <v>1.2265412542683154</v>
      </c>
      <c r="K34" s="184">
        <v>4.0137828784800398</v>
      </c>
      <c r="L34" s="185">
        <f>IFERROR(K34-I34,"-")</f>
        <v>6.4944630043936247E-2</v>
      </c>
      <c r="M34" s="184">
        <v>4.3234122593494133</v>
      </c>
      <c r="N34" s="185">
        <f>IFERROR(M34-K34,"-")</f>
        <v>0.30962938086937353</v>
      </c>
      <c r="O34" s="185">
        <f t="shared" si="8"/>
        <v>0.21243658202657034</v>
      </c>
    </row>
    <row r="35" spans="2:16" x14ac:dyDescent="0.25">
      <c r="B35" s="114" t="s">
        <v>79</v>
      </c>
      <c r="C35" s="184">
        <v>3.8716160187307938</v>
      </c>
      <c r="D35" s="185">
        <v>-0.41604641165618306</v>
      </c>
      <c r="E35" s="184" t="s">
        <v>238</v>
      </c>
      <c r="F35" s="185" t="str">
        <f t="shared" si="6"/>
        <v>-</v>
      </c>
      <c r="G35" s="184">
        <v>2.6605492297387809</v>
      </c>
      <c r="H35" s="185" t="str">
        <f t="shared" si="6"/>
        <v>-</v>
      </c>
      <c r="I35" s="184">
        <v>3.7467770772560458</v>
      </c>
      <c r="J35" s="185">
        <f t="shared" si="6"/>
        <v>1.0862278475172649</v>
      </c>
      <c r="K35" s="184">
        <v>3.7665472874386525</v>
      </c>
      <c r="L35" s="185">
        <f t="shared" si="7"/>
        <v>1.9770210182606718E-2</v>
      </c>
      <c r="M35" s="184">
        <v>3.8825780064648066</v>
      </c>
      <c r="N35" s="185">
        <f t="shared" si="7"/>
        <v>0.11603071902615403</v>
      </c>
      <c r="O35" s="185">
        <f>IFERROR(M35-C35,"-")</f>
        <v>1.0961987734012801E-2</v>
      </c>
    </row>
    <row r="36" spans="2:16" x14ac:dyDescent="0.25">
      <c r="B36" s="114" t="s">
        <v>81</v>
      </c>
      <c r="C36" s="184">
        <v>3.8859991814562638</v>
      </c>
      <c r="D36" s="185">
        <v>0.39526192557034401</v>
      </c>
      <c r="E36" s="184" t="s">
        <v>238</v>
      </c>
      <c r="F36" s="185" t="str">
        <f t="shared" si="6"/>
        <v>-</v>
      </c>
      <c r="G36" s="184">
        <v>3.1300522211889263</v>
      </c>
      <c r="H36" s="185" t="str">
        <f t="shared" si="6"/>
        <v>-</v>
      </c>
      <c r="I36" s="184">
        <v>3.8604025068408507</v>
      </c>
      <c r="J36" s="185">
        <f t="shared" si="6"/>
        <v>0.73035028565192439</v>
      </c>
      <c r="K36" s="184">
        <v>3.5541641905085322</v>
      </c>
      <c r="L36" s="185">
        <f t="shared" si="7"/>
        <v>-0.30623831633231857</v>
      </c>
      <c r="M36" s="184">
        <v>3.716340206185567</v>
      </c>
      <c r="N36" s="185">
        <f t="shared" si="7"/>
        <v>0.16217601567703488</v>
      </c>
      <c r="O36" s="185">
        <f t="shared" si="8"/>
        <v>-0.16965897527069673</v>
      </c>
    </row>
    <row r="37" spans="2:16" x14ac:dyDescent="0.25">
      <c r="B37" s="114" t="s">
        <v>83</v>
      </c>
      <c r="C37" s="184">
        <v>4.6115814308514329</v>
      </c>
      <c r="D37" s="185">
        <v>-0.12204164303240717</v>
      </c>
      <c r="E37" s="184" t="s">
        <v>238</v>
      </c>
      <c r="F37" s="185" t="str">
        <f t="shared" si="6"/>
        <v>-</v>
      </c>
      <c r="G37" s="184">
        <v>3.9157191278636505</v>
      </c>
      <c r="H37" s="185" t="str">
        <f t="shared" si="6"/>
        <v>-</v>
      </c>
      <c r="I37" s="184">
        <v>4.3538162147898936</v>
      </c>
      <c r="J37" s="185">
        <f t="shared" si="6"/>
        <v>0.43809708692624305</v>
      </c>
      <c r="K37" s="184">
        <v>4.6739476972125287</v>
      </c>
      <c r="L37" s="185">
        <f t="shared" si="7"/>
        <v>0.32013148242263512</v>
      </c>
      <c r="M37" s="184">
        <v>4.7819376528117363</v>
      </c>
      <c r="N37" s="185">
        <f t="shared" si="7"/>
        <v>0.10798995559920765</v>
      </c>
      <c r="O37" s="185">
        <f>IFERROR(M37-C37,"-")</f>
        <v>0.17035622196030342</v>
      </c>
    </row>
    <row r="38" spans="2:16" x14ac:dyDescent="0.25">
      <c r="B38" s="114" t="s">
        <v>85</v>
      </c>
      <c r="C38" s="184">
        <v>4.6714719087489378</v>
      </c>
      <c r="D38" s="185">
        <v>-0.17201516365786684</v>
      </c>
      <c r="E38" s="184">
        <v>3.6635724242808263</v>
      </c>
      <c r="F38" s="185">
        <f t="shared" si="6"/>
        <v>-1.0078994844681115</v>
      </c>
      <c r="G38" s="184">
        <v>4.722777006892473</v>
      </c>
      <c r="H38" s="185">
        <f t="shared" si="6"/>
        <v>1.0592045826116467</v>
      </c>
      <c r="I38" s="184">
        <v>4.9381933438985737</v>
      </c>
      <c r="J38" s="185">
        <f t="shared" si="6"/>
        <v>0.21541633700610063</v>
      </c>
      <c r="K38" s="184">
        <v>4.8646268822375971</v>
      </c>
      <c r="L38" s="185">
        <f t="shared" si="7"/>
        <v>-7.3566461660976579E-2</v>
      </c>
      <c r="M38" s="184">
        <v>4.8464105008432936</v>
      </c>
      <c r="N38" s="185">
        <f t="shared" si="7"/>
        <v>-1.8216381394303482E-2</v>
      </c>
      <c r="O38" s="185">
        <f>IFERROR(M38-C38,"-")</f>
        <v>0.1749385920943558</v>
      </c>
    </row>
    <row r="39" spans="2:16" x14ac:dyDescent="0.25">
      <c r="B39" s="114" t="s">
        <v>87</v>
      </c>
      <c r="C39" s="184">
        <v>4.808375356281517</v>
      </c>
      <c r="D39" s="185">
        <v>0.13022220312836374</v>
      </c>
      <c r="E39" s="184">
        <v>3.0958340061359602</v>
      </c>
      <c r="F39" s="185">
        <f t="shared" si="6"/>
        <v>-1.7125413501455569</v>
      </c>
      <c r="G39" s="184">
        <v>4.2850326846494857</v>
      </c>
      <c r="H39" s="185">
        <f t="shared" si="6"/>
        <v>1.1891986785135256</v>
      </c>
      <c r="I39" s="184">
        <v>4.6020143445750037</v>
      </c>
      <c r="J39" s="185">
        <f t="shared" si="6"/>
        <v>0.31698165992551797</v>
      </c>
      <c r="K39" s="184">
        <v>4.5418088259969798</v>
      </c>
      <c r="L39" s="185">
        <f t="shared" si="7"/>
        <v>-6.020551857802392E-2</v>
      </c>
      <c r="M39" s="184">
        <v>4.6623670798464731</v>
      </c>
      <c r="N39" s="185">
        <f t="shared" si="7"/>
        <v>0.12055825384949337</v>
      </c>
      <c r="O39" s="185">
        <f t="shared" ref="O39:O42" si="9">IFERROR(M39-C39,"-")</f>
        <v>-0.14600827643504388</v>
      </c>
    </row>
    <row r="40" spans="2:16" x14ac:dyDescent="0.25">
      <c r="B40" s="114" t="s">
        <v>89</v>
      </c>
      <c r="C40" s="184">
        <v>4.4355788859725864</v>
      </c>
      <c r="D40" s="185">
        <v>-0.4281991887236023</v>
      </c>
      <c r="E40" s="184">
        <v>2.8831619894415117</v>
      </c>
      <c r="F40" s="185">
        <f t="shared" si="6"/>
        <v>-1.5524168965310747</v>
      </c>
      <c r="G40" s="184">
        <v>4.1557573981834164</v>
      </c>
      <c r="H40" s="185">
        <f t="shared" si="6"/>
        <v>1.2725954087419047</v>
      </c>
      <c r="I40" s="184">
        <v>4.7164167004458859</v>
      </c>
      <c r="J40" s="185">
        <f t="shared" si="6"/>
        <v>0.56065930226246952</v>
      </c>
      <c r="K40" s="184">
        <v>4.5896226415094343</v>
      </c>
      <c r="L40" s="185">
        <f t="shared" si="7"/>
        <v>-0.12679405893645157</v>
      </c>
      <c r="M40" s="184">
        <v>4.7061082662765177</v>
      </c>
      <c r="N40" s="185">
        <f t="shared" si="7"/>
        <v>0.11648562476708335</v>
      </c>
      <c r="O40" s="185">
        <f t="shared" si="9"/>
        <v>0.27052938030393126</v>
      </c>
    </row>
    <row r="41" spans="2:16" x14ac:dyDescent="0.25">
      <c r="B41" s="114" t="s">
        <v>91</v>
      </c>
      <c r="C41" s="184">
        <v>4.4543781480046496</v>
      </c>
      <c r="D41" s="185">
        <v>-1.1390773216554164</v>
      </c>
      <c r="E41" s="184">
        <v>3.9435465513316639</v>
      </c>
      <c r="F41" s="185">
        <f t="shared" si="6"/>
        <v>-0.51083159667298572</v>
      </c>
      <c r="G41" s="184">
        <v>4.535933081998115</v>
      </c>
      <c r="H41" s="185">
        <f t="shared" si="6"/>
        <v>0.59238653066645108</v>
      </c>
      <c r="I41" s="184">
        <v>4.8944105589441058</v>
      </c>
      <c r="J41" s="185">
        <f t="shared" si="6"/>
        <v>0.35847747694599086</v>
      </c>
      <c r="K41" s="184">
        <v>5.3227344992050876</v>
      </c>
      <c r="L41" s="185">
        <f t="shared" si="7"/>
        <v>0.42832394026098175</v>
      </c>
      <c r="M41" s="184" t="s">
        <v>238</v>
      </c>
      <c r="N41" s="185" t="str">
        <f t="shared" si="7"/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4.4876632801161103</v>
      </c>
      <c r="D42" s="185">
        <v>-0.55398669985986082</v>
      </c>
      <c r="E42" s="184">
        <v>3.5629353636805443</v>
      </c>
      <c r="F42" s="185">
        <f t="shared" si="6"/>
        <v>-0.92472791643556596</v>
      </c>
      <c r="G42" s="184">
        <v>4.2730122542034765</v>
      </c>
      <c r="H42" s="185">
        <f t="shared" si="6"/>
        <v>0.71007689052293221</v>
      </c>
      <c r="I42" s="184">
        <v>5.4105883264863186</v>
      </c>
      <c r="J42" s="185">
        <f t="shared" si="6"/>
        <v>1.1375760722828421</v>
      </c>
      <c r="K42" s="184">
        <v>4.9361162751394287</v>
      </c>
      <c r="L42" s="185">
        <f t="shared" si="7"/>
        <v>-0.47447205134688986</v>
      </c>
      <c r="M42" s="184" t="s">
        <v>238</v>
      </c>
      <c r="N42" s="185" t="str">
        <f t="shared" si="7"/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4.5454622915237213</v>
      </c>
      <c r="D43" s="187">
        <v>-9.9458869383889592E-2</v>
      </c>
      <c r="E43" s="186">
        <v>3.5573192538793359</v>
      </c>
      <c r="F43" s="187">
        <f t="shared" si="6"/>
        <v>-0.98814303764438538</v>
      </c>
      <c r="G43" s="186">
        <v>3.7405244280728964</v>
      </c>
      <c r="H43" s="187">
        <f t="shared" si="6"/>
        <v>0.18320517419356053</v>
      </c>
      <c r="I43" s="186">
        <v>4.4598857186981196</v>
      </c>
      <c r="J43" s="187">
        <f t="shared" si="6"/>
        <v>0.71936129062522314</v>
      </c>
      <c r="K43" s="186">
        <v>4.5024130635991009</v>
      </c>
      <c r="L43" s="187">
        <f t="shared" si="7"/>
        <v>4.2527344900981312E-2</v>
      </c>
      <c r="M43" s="186">
        <v>4.5663716814159292</v>
      </c>
      <c r="N43" s="187">
        <v>0.13727217119617841</v>
      </c>
      <c r="O43" s="187">
        <v>1.2634308687339946E-2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297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7.1071038251366119</v>
      </c>
      <c r="D53" s="185">
        <v>0.23073533381484967</v>
      </c>
      <c r="E53" s="184">
        <v>6.489559164733179</v>
      </c>
      <c r="F53" s="185">
        <f t="shared" ref="F53:J65" si="10">IFERROR(E53-C53,"-")</f>
        <v>-0.61754466040343292</v>
      </c>
      <c r="G53" s="184">
        <v>5.7575210589651027</v>
      </c>
      <c r="H53" s="185">
        <f t="shared" si="10"/>
        <v>-0.73203810576807626</v>
      </c>
      <c r="I53" s="184">
        <v>6.3740490278951816</v>
      </c>
      <c r="J53" s="185">
        <f t="shared" si="10"/>
        <v>0.61652796893007888</v>
      </c>
      <c r="K53" s="184">
        <v>6.566951566951567</v>
      </c>
      <c r="L53" s="185">
        <f t="shared" ref="L53:N65" si="11">IFERROR(K53-I53,"-")</f>
        <v>0.19290253905638544</v>
      </c>
      <c r="M53" s="184">
        <v>6.2255353211927158</v>
      </c>
      <c r="N53" s="185">
        <f t="shared" si="11"/>
        <v>-0.34141624575885121</v>
      </c>
      <c r="O53" s="185">
        <f t="shared" ref="O53:O58" si="12">IFERROR(M53-C53,"-")</f>
        <v>-0.88156850394389608</v>
      </c>
    </row>
    <row r="54" spans="1:16" x14ac:dyDescent="0.25">
      <c r="A54" s="1">
        <v>2</v>
      </c>
      <c r="B54" s="114" t="s">
        <v>73</v>
      </c>
      <c r="C54" s="184">
        <v>6.8339100346020762</v>
      </c>
      <c r="D54" s="185">
        <v>0.52541471422770591</v>
      </c>
      <c r="E54" s="184">
        <v>4.5534747292418771</v>
      </c>
      <c r="F54" s="185">
        <f t="shared" si="10"/>
        <v>-2.2804353053601991</v>
      </c>
      <c r="G54" s="184">
        <v>4.5533578656853724</v>
      </c>
      <c r="H54" s="185">
        <f t="shared" si="10"/>
        <v>-1.1686355650475377E-4</v>
      </c>
      <c r="I54" s="184">
        <v>4.9751328777524675</v>
      </c>
      <c r="J54" s="185">
        <f t="shared" si="10"/>
        <v>0.42177501206709511</v>
      </c>
      <c r="K54" s="184">
        <v>5.4543435340572559</v>
      </c>
      <c r="L54" s="185">
        <f t="shared" si="11"/>
        <v>0.47921065630478843</v>
      </c>
      <c r="M54" s="184">
        <v>5.2079124579124576</v>
      </c>
      <c r="N54" s="185">
        <f t="shared" si="11"/>
        <v>-0.24643107614479831</v>
      </c>
      <c r="O54" s="185">
        <f>IFERROR(M54-C54,"-")</f>
        <v>-1.6259975766896186</v>
      </c>
    </row>
    <row r="55" spans="1:16" x14ac:dyDescent="0.25">
      <c r="A55" s="1">
        <v>3</v>
      </c>
      <c r="B55" s="114" t="s">
        <v>75</v>
      </c>
      <c r="C55" s="184">
        <v>5.139812138728324</v>
      </c>
      <c r="D55" s="185">
        <v>0.55976249553874879</v>
      </c>
      <c r="E55" s="184">
        <v>4.9200463499420621</v>
      </c>
      <c r="F55" s="185">
        <f t="shared" si="10"/>
        <v>-0.21976578878626185</v>
      </c>
      <c r="G55" s="184">
        <v>3.9244038559107053</v>
      </c>
      <c r="H55" s="185">
        <f t="shared" si="10"/>
        <v>-0.99564249403135685</v>
      </c>
      <c r="I55" s="184">
        <v>5.8718330849478386</v>
      </c>
      <c r="J55" s="185">
        <f t="shared" si="10"/>
        <v>1.9474292290371333</v>
      </c>
      <c r="K55" s="184">
        <v>5.0450780196493934</v>
      </c>
      <c r="L55" s="185">
        <f t="shared" si="11"/>
        <v>-0.82675506529844522</v>
      </c>
      <c r="M55" s="184">
        <v>4.8511896178803173</v>
      </c>
      <c r="N55" s="185">
        <f t="shared" si="11"/>
        <v>-0.19388840176907607</v>
      </c>
      <c r="O55" s="185">
        <f t="shared" si="12"/>
        <v>-0.28862252084800666</v>
      </c>
    </row>
    <row r="56" spans="1:16" x14ac:dyDescent="0.25">
      <c r="A56" s="1">
        <v>4</v>
      </c>
      <c r="B56" s="114" t="s">
        <v>77</v>
      </c>
      <c r="C56" s="184">
        <v>4.4540550771269043</v>
      </c>
      <c r="D56" s="185">
        <v>-0.68272966401750956</v>
      </c>
      <c r="E56" s="184" t="s">
        <v>238</v>
      </c>
      <c r="F56" s="185" t="str">
        <f>IFERROR(E56-C56,"-")</f>
        <v>-</v>
      </c>
      <c r="G56" s="184">
        <v>3.3561384104913889</v>
      </c>
      <c r="H56" s="185" t="str">
        <f>IFERROR(G56-E56,"-")</f>
        <v>-</v>
      </c>
      <c r="I56" s="184">
        <v>4.8981984863020998</v>
      </c>
      <c r="J56" s="185">
        <f>IFERROR(I56-G56,"-")</f>
        <v>1.5420600758107108</v>
      </c>
      <c r="K56" s="184">
        <v>4.6936875122524997</v>
      </c>
      <c r="L56" s="185">
        <f>IFERROR(K56-I56,"-")</f>
        <v>-0.20451097404960006</v>
      </c>
      <c r="M56" s="184">
        <v>4.7204922617937726</v>
      </c>
      <c r="N56" s="185">
        <f>IFERROR(M56-K56,"-")</f>
        <v>2.6804749541272876E-2</v>
      </c>
      <c r="O56" s="185">
        <f t="shared" si="12"/>
        <v>0.26643718466686828</v>
      </c>
    </row>
    <row r="57" spans="1:16" x14ac:dyDescent="0.25">
      <c r="A57" s="1">
        <v>5</v>
      </c>
      <c r="B57" s="114" t="s">
        <v>79</v>
      </c>
      <c r="C57" s="184">
        <v>4.5667355371900831</v>
      </c>
      <c r="D57" s="185">
        <v>-1.2011517004382304</v>
      </c>
      <c r="E57" s="184" t="s">
        <v>238</v>
      </c>
      <c r="F57" s="185" t="str">
        <f t="shared" si="10"/>
        <v>-</v>
      </c>
      <c r="G57" s="184">
        <v>3.1633121855173925</v>
      </c>
      <c r="H57" s="185" t="str">
        <f t="shared" si="10"/>
        <v>-</v>
      </c>
      <c r="I57" s="184">
        <v>4.7135969141755059</v>
      </c>
      <c r="J57" s="185">
        <f t="shared" si="10"/>
        <v>1.5502847286581134</v>
      </c>
      <c r="K57" s="184">
        <v>4.5477278191873047</v>
      </c>
      <c r="L57" s="185">
        <f t="shared" si="11"/>
        <v>-0.16586909498820113</v>
      </c>
      <c r="M57" s="184">
        <v>4.3936494127881689</v>
      </c>
      <c r="N57" s="185">
        <f t="shared" si="11"/>
        <v>-0.15407840639913584</v>
      </c>
      <c r="O57" s="185">
        <f t="shared" si="12"/>
        <v>-0.17308612440191418</v>
      </c>
    </row>
    <row r="58" spans="1:16" x14ac:dyDescent="0.25">
      <c r="A58" s="1">
        <v>6</v>
      </c>
      <c r="B58" s="114" t="s">
        <v>81</v>
      </c>
      <c r="C58" s="184">
        <v>4.739632795188351</v>
      </c>
      <c r="D58" s="185">
        <v>0.33402274528299891</v>
      </c>
      <c r="E58" s="184" t="s">
        <v>238</v>
      </c>
      <c r="F58" s="185" t="str">
        <f t="shared" si="10"/>
        <v>-</v>
      </c>
      <c r="G58" s="184">
        <v>3.8764035667107</v>
      </c>
      <c r="H58" s="185" t="str">
        <f t="shared" si="10"/>
        <v>-</v>
      </c>
      <c r="I58" s="184">
        <v>4.5667229729729728</v>
      </c>
      <c r="J58" s="185">
        <f t="shared" si="10"/>
        <v>0.69031940626227284</v>
      </c>
      <c r="K58" s="184">
        <v>4.2290403667011685</v>
      </c>
      <c r="L58" s="185">
        <f t="shared" si="11"/>
        <v>-0.33768260627180435</v>
      </c>
      <c r="M58" s="184">
        <v>4.3297200409696144</v>
      </c>
      <c r="N58" s="185">
        <f t="shared" si="11"/>
        <v>0.10067967426844593</v>
      </c>
      <c r="O58" s="185">
        <f t="shared" si="12"/>
        <v>-0.40991275421873663</v>
      </c>
    </row>
    <row r="59" spans="1:16" x14ac:dyDescent="0.25">
      <c r="A59" s="1">
        <v>7</v>
      </c>
      <c r="B59" s="114" t="s">
        <v>83</v>
      </c>
      <c r="C59" s="184">
        <v>6.0426565874730018</v>
      </c>
      <c r="D59" s="185">
        <v>0.45759142368293482</v>
      </c>
      <c r="E59" s="184" t="s">
        <v>238</v>
      </c>
      <c r="F59" s="185" t="str">
        <f t="shared" si="10"/>
        <v>-</v>
      </c>
      <c r="G59" s="184">
        <v>4.8507611003207014</v>
      </c>
      <c r="H59" s="185" t="str">
        <f t="shared" si="10"/>
        <v>-</v>
      </c>
      <c r="I59" s="184">
        <v>5.3125453226976074</v>
      </c>
      <c r="J59" s="185">
        <f t="shared" si="10"/>
        <v>0.46178422237690597</v>
      </c>
      <c r="K59" s="184">
        <v>5.6553571428571425</v>
      </c>
      <c r="L59" s="185">
        <f t="shared" si="11"/>
        <v>0.34281182015953515</v>
      </c>
      <c r="M59" s="184">
        <v>5.6020038003109347</v>
      </c>
      <c r="N59" s="185">
        <f t="shared" si="11"/>
        <v>-5.3353342546207827E-2</v>
      </c>
      <c r="O59" s="185">
        <f>IFERROR(M59-C59,"-")</f>
        <v>-0.44065278716206713</v>
      </c>
    </row>
    <row r="60" spans="1:16" x14ac:dyDescent="0.25">
      <c r="A60" s="1">
        <v>8</v>
      </c>
      <c r="B60" s="114" t="s">
        <v>85</v>
      </c>
      <c r="C60" s="184">
        <v>6.230075434568711</v>
      </c>
      <c r="D60" s="185">
        <v>0.50891717768797751</v>
      </c>
      <c r="E60" s="184">
        <v>4.4993650556510048</v>
      </c>
      <c r="F60" s="185">
        <f t="shared" si="10"/>
        <v>-1.7307103789177063</v>
      </c>
      <c r="G60" s="184">
        <v>5.66058465764175</v>
      </c>
      <c r="H60" s="185">
        <f t="shared" si="10"/>
        <v>1.1612196019907453</v>
      </c>
      <c r="I60" s="184">
        <v>5.8033076186154391</v>
      </c>
      <c r="J60" s="185">
        <f t="shared" si="10"/>
        <v>0.14272296097368908</v>
      </c>
      <c r="K60" s="184">
        <v>5.9049734748010607</v>
      </c>
      <c r="L60" s="185">
        <f t="shared" si="11"/>
        <v>0.10166585618562163</v>
      </c>
      <c r="M60" s="184">
        <v>5.660773347765951</v>
      </c>
      <c r="N60" s="185">
        <f t="shared" si="11"/>
        <v>-0.24420012703510974</v>
      </c>
      <c r="O60" s="185">
        <f>IFERROR(M60-C60,"-")</f>
        <v>-0.56930208680276007</v>
      </c>
    </row>
    <row r="61" spans="1:16" x14ac:dyDescent="0.25">
      <c r="A61" s="1">
        <v>9</v>
      </c>
      <c r="B61" s="114" t="s">
        <v>87</v>
      </c>
      <c r="C61" s="184">
        <v>5.9232158129810895</v>
      </c>
      <c r="D61" s="185">
        <v>3.0826654840719669E-2</v>
      </c>
      <c r="E61" s="184">
        <v>3.8355297838692675</v>
      </c>
      <c r="F61" s="185">
        <f t="shared" si="10"/>
        <v>-2.087686029111822</v>
      </c>
      <c r="G61" s="184">
        <v>5.2874042209974457</v>
      </c>
      <c r="H61" s="185">
        <f t="shared" si="10"/>
        <v>1.4518744371281782</v>
      </c>
      <c r="I61" s="184">
        <v>5.4376607785971531</v>
      </c>
      <c r="J61" s="185">
        <f t="shared" si="10"/>
        <v>0.15025655759970746</v>
      </c>
      <c r="K61" s="184">
        <v>5.3570825911690259</v>
      </c>
      <c r="L61" s="185">
        <f t="shared" si="11"/>
        <v>-8.0578187428127279E-2</v>
      </c>
      <c r="M61" s="184">
        <v>5.4076610102212959</v>
      </c>
      <c r="N61" s="185">
        <f t="shared" si="11"/>
        <v>5.0578419052270007E-2</v>
      </c>
      <c r="O61" s="185">
        <f t="shared" ref="O61:O64" si="13">IFERROR(M61-C61,"-")</f>
        <v>-0.5155548027597936</v>
      </c>
    </row>
    <row r="62" spans="1:16" x14ac:dyDescent="0.25">
      <c r="A62" s="1">
        <v>10</v>
      </c>
      <c r="B62" s="114" t="s">
        <v>89</v>
      </c>
      <c r="C62" s="184">
        <v>5.202939196769127</v>
      </c>
      <c r="D62" s="185">
        <v>-0.66046159296433782</v>
      </c>
      <c r="E62" s="184">
        <v>3.7902843601895735</v>
      </c>
      <c r="F62" s="185">
        <f t="shared" si="10"/>
        <v>-1.4126548365795535</v>
      </c>
      <c r="G62" s="184">
        <v>5.3159762078680997</v>
      </c>
      <c r="H62" s="185">
        <f t="shared" si="10"/>
        <v>1.5256918476785262</v>
      </c>
      <c r="I62" s="184">
        <v>5.2120803724577307</v>
      </c>
      <c r="J62" s="185">
        <f t="shared" si="10"/>
        <v>-0.10389583541036895</v>
      </c>
      <c r="K62" s="184">
        <v>5.5661025912215756</v>
      </c>
      <c r="L62" s="185">
        <f t="shared" si="11"/>
        <v>0.35402221876384488</v>
      </c>
      <c r="M62" s="184">
        <v>5.3289869608826477</v>
      </c>
      <c r="N62" s="185">
        <f t="shared" si="11"/>
        <v>-0.23711563033892791</v>
      </c>
      <c r="O62" s="185">
        <f t="shared" si="13"/>
        <v>0.1260477641135207</v>
      </c>
    </row>
    <row r="63" spans="1:16" x14ac:dyDescent="0.25">
      <c r="A63" s="1">
        <v>11</v>
      </c>
      <c r="B63" s="114" t="s">
        <v>91</v>
      </c>
      <c r="C63" s="184">
        <v>5.1825259515570936</v>
      </c>
      <c r="D63" s="185">
        <v>-1.1174379082188368</v>
      </c>
      <c r="E63" s="184">
        <v>5.4083703233988585</v>
      </c>
      <c r="F63" s="185">
        <f t="shared" si="10"/>
        <v>0.22584437184176487</v>
      </c>
      <c r="G63" s="184">
        <v>5.7964547677261615</v>
      </c>
      <c r="H63" s="185">
        <f t="shared" si="10"/>
        <v>0.38808444432730305</v>
      </c>
      <c r="I63" s="184">
        <v>5.5494057724957555</v>
      </c>
      <c r="J63" s="185">
        <f t="shared" si="10"/>
        <v>-0.24704899523040602</v>
      </c>
      <c r="K63" s="184">
        <v>5.9795880497309337</v>
      </c>
      <c r="L63" s="185">
        <f t="shared" si="11"/>
        <v>0.43018227723517821</v>
      </c>
      <c r="M63" s="184" t="s">
        <v>238</v>
      </c>
      <c r="N63" s="185" t="str">
        <f t="shared" si="11"/>
        <v>-</v>
      </c>
      <c r="O63" s="185" t="str">
        <f t="shared" si="13"/>
        <v>-</v>
      </c>
    </row>
    <row r="64" spans="1:16" x14ac:dyDescent="0.25">
      <c r="A64" s="1">
        <v>12</v>
      </c>
      <c r="B64" s="114" t="s">
        <v>93</v>
      </c>
      <c r="C64" s="184">
        <v>5.295339109650433</v>
      </c>
      <c r="D64" s="185">
        <v>-0.70496876154032595</v>
      </c>
      <c r="E64" s="184">
        <v>4.9156308851224102</v>
      </c>
      <c r="F64" s="185">
        <f t="shared" si="10"/>
        <v>-0.37970822452802278</v>
      </c>
      <c r="G64" s="184">
        <v>4.9558617468472672</v>
      </c>
      <c r="H64" s="185">
        <f t="shared" si="10"/>
        <v>4.0230861724857014E-2</v>
      </c>
      <c r="I64" s="184">
        <v>5.3994532921321605</v>
      </c>
      <c r="J64" s="185">
        <f t="shared" si="10"/>
        <v>0.44359154528489331</v>
      </c>
      <c r="K64" s="184">
        <v>5.2259140474663246</v>
      </c>
      <c r="L64" s="185">
        <f t="shared" si="11"/>
        <v>-0.17353924466583592</v>
      </c>
      <c r="M64" s="184" t="s">
        <v>238</v>
      </c>
      <c r="N64" s="185" t="str">
        <f t="shared" si="11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5.4969705240174669</v>
      </c>
      <c r="D65" s="187">
        <v>-8.349906082638725E-2</v>
      </c>
      <c r="E65" s="186">
        <v>4.4893277599402275</v>
      </c>
      <c r="F65" s="187">
        <f t="shared" si="10"/>
        <v>-1.0076427640772394</v>
      </c>
      <c r="G65" s="186">
        <v>4.831373327378885</v>
      </c>
      <c r="H65" s="187">
        <f t="shared" si="10"/>
        <v>0.34204556743865755</v>
      </c>
      <c r="I65" s="186">
        <v>5.2954226434213476</v>
      </c>
      <c r="J65" s="187">
        <f t="shared" si="10"/>
        <v>0.46404931604246258</v>
      </c>
      <c r="K65" s="186">
        <v>5.2830842864949403</v>
      </c>
      <c r="L65" s="187">
        <f t="shared" si="11"/>
        <v>-1.2338356926407279E-2</v>
      </c>
      <c r="M65" s="186">
        <v>5.1758518283421369</v>
      </c>
      <c r="N65" s="187">
        <v>-7.1646934486789604E-2</v>
      </c>
      <c r="O65" s="187">
        <v>-0.35362090527442991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298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5.4877271278291362</v>
      </c>
      <c r="D75" s="185">
        <v>0.39403837831913968</v>
      </c>
      <c r="E75" s="184">
        <v>4.1196432994798116</v>
      </c>
      <c r="F75" s="185">
        <f t="shared" ref="F75:J77" si="14">IFERROR(E75-C75,"-")</f>
        <v>-1.3680838283493246</v>
      </c>
      <c r="G75" s="184">
        <v>2.2780761148727526</v>
      </c>
      <c r="H75" s="185">
        <f t="shared" si="14"/>
        <v>-1.8415671846070589</v>
      </c>
      <c r="I75" s="184">
        <v>3.3916331836445286</v>
      </c>
      <c r="J75" s="185">
        <f t="shared" si="14"/>
        <v>1.113557068771776</v>
      </c>
      <c r="K75" s="184">
        <v>4.5747246984792866</v>
      </c>
      <c r="L75" s="185">
        <f t="shared" ref="L75:L77" si="15">IFERROR(K75-I75,"-")</f>
        <v>1.1830915148347581</v>
      </c>
      <c r="M75" s="184">
        <v>4.747028055159296</v>
      </c>
      <c r="N75" s="185">
        <f t="shared" ref="N75:N77" si="16">IFERROR(M75-K75,"-")</f>
        <v>0.1723033566800094</v>
      </c>
      <c r="O75" s="185">
        <f t="shared" ref="O75" si="17">IFERROR(M75-C75,"-")</f>
        <v>-0.74069907266984014</v>
      </c>
    </row>
    <row r="76" spans="1:16" x14ac:dyDescent="0.25">
      <c r="A76" s="1">
        <v>2</v>
      </c>
      <c r="B76" s="114" t="s">
        <v>73</v>
      </c>
      <c r="C76" s="184">
        <v>4.1885167464114836</v>
      </c>
      <c r="D76" s="185">
        <v>-1.0693284418730356</v>
      </c>
      <c r="E76" s="184">
        <v>3.5437040790473779</v>
      </c>
      <c r="F76" s="185">
        <f t="shared" si="14"/>
        <v>-0.6448126673641057</v>
      </c>
      <c r="G76" s="184">
        <v>1.9552311435523115</v>
      </c>
      <c r="H76" s="185">
        <f t="shared" si="14"/>
        <v>-1.5884729354950664</v>
      </c>
      <c r="I76" s="184">
        <v>2.7234630439788163</v>
      </c>
      <c r="J76" s="185">
        <f t="shared" si="14"/>
        <v>0.7682319004265048</v>
      </c>
      <c r="K76" s="184">
        <v>4.37411568872243</v>
      </c>
      <c r="L76" s="185">
        <f t="shared" si="15"/>
        <v>1.6506526447436136</v>
      </c>
      <c r="M76" s="184">
        <v>5.5397431447414096</v>
      </c>
      <c r="N76" s="185">
        <f t="shared" si="16"/>
        <v>1.1656274560189797</v>
      </c>
      <c r="O76" s="185">
        <f>IFERROR(M76-C76,"-")</f>
        <v>1.351226398329926</v>
      </c>
    </row>
    <row r="77" spans="1:16" x14ac:dyDescent="0.25">
      <c r="A77" s="1">
        <v>3</v>
      </c>
      <c r="B77" s="114" t="s">
        <v>75</v>
      </c>
      <c r="C77" s="184">
        <v>5.4748781004875982</v>
      </c>
      <c r="D77" s="185">
        <v>1.8812715709858128</v>
      </c>
      <c r="E77" s="184">
        <v>3.9275466284074607</v>
      </c>
      <c r="F77" s="185">
        <f t="shared" si="14"/>
        <v>-1.5473314720801374</v>
      </c>
      <c r="G77" s="184">
        <v>2.0992983202211355</v>
      </c>
      <c r="H77" s="185">
        <f t="shared" si="14"/>
        <v>-1.8282483081863252</v>
      </c>
      <c r="I77" s="184">
        <v>3.3620092378752888</v>
      </c>
      <c r="J77" s="185">
        <f t="shared" si="14"/>
        <v>1.2627109176541533</v>
      </c>
      <c r="K77" s="184">
        <v>3.9561174077303112</v>
      </c>
      <c r="L77" s="185">
        <f t="shared" si="15"/>
        <v>0.59410816985502235</v>
      </c>
      <c r="M77" s="184">
        <v>3.9655259822560205</v>
      </c>
      <c r="N77" s="185">
        <f t="shared" si="16"/>
        <v>9.4085745257093123E-3</v>
      </c>
      <c r="O77" s="185">
        <f t="shared" ref="O77:O80" si="18">IFERROR(M77-C77,"-")</f>
        <v>-1.5093521182315777</v>
      </c>
    </row>
    <row r="78" spans="1:16" x14ac:dyDescent="0.25">
      <c r="A78" s="1">
        <v>4</v>
      </c>
      <c r="B78" s="114" t="s">
        <v>77</v>
      </c>
      <c r="C78" s="184">
        <v>3.6264367816091956</v>
      </c>
      <c r="D78" s="185">
        <v>2.595161646644506E-2</v>
      </c>
      <c r="E78" s="184" t="s">
        <v>238</v>
      </c>
      <c r="F78" s="185" t="str">
        <f>IFERROR(E78-C78,"-")</f>
        <v>-</v>
      </c>
      <c r="G78" s="184">
        <v>2.3735547248543858</v>
      </c>
      <c r="H78" s="185" t="str">
        <f>IFERROR(G78-E78,"-")</f>
        <v>-</v>
      </c>
      <c r="I78" s="184">
        <v>2.9039070749736009</v>
      </c>
      <c r="J78" s="185">
        <f>IFERROR(I78-G78,"-")</f>
        <v>0.53035235011921511</v>
      </c>
      <c r="K78" s="184">
        <v>3.1477088275689851</v>
      </c>
      <c r="L78" s="185">
        <f>IFERROR(K78-I78,"-")</f>
        <v>0.24380175259538417</v>
      </c>
      <c r="M78" s="184">
        <v>3.7439455782312927</v>
      </c>
      <c r="N78" s="185">
        <f>IFERROR(M78-K78,"-")</f>
        <v>0.59623675066230764</v>
      </c>
      <c r="O78" s="185">
        <f t="shared" si="18"/>
        <v>0.11750879662209712</v>
      </c>
    </row>
    <row r="79" spans="1:16" x14ac:dyDescent="0.25">
      <c r="A79" s="1">
        <v>5</v>
      </c>
      <c r="B79" s="114" t="s">
        <v>79</v>
      </c>
      <c r="C79" s="184">
        <v>3.2497920709731076</v>
      </c>
      <c r="D79" s="185">
        <v>0.25393701013609737</v>
      </c>
      <c r="E79" s="184" t="s">
        <v>238</v>
      </c>
      <c r="F79" s="185" t="str">
        <f t="shared" ref="F79:J87" si="19">IFERROR(E79-C79,"-")</f>
        <v>-</v>
      </c>
      <c r="G79" s="184">
        <v>2.313740285218441</v>
      </c>
      <c r="H79" s="185" t="str">
        <f t="shared" si="19"/>
        <v>-</v>
      </c>
      <c r="I79" s="184">
        <v>2.6267898852442366</v>
      </c>
      <c r="J79" s="185">
        <f t="shared" si="19"/>
        <v>0.31304960002579563</v>
      </c>
      <c r="K79" s="184">
        <v>2.8053254437869821</v>
      </c>
      <c r="L79" s="185">
        <f t="shared" ref="L79:L87" si="20">IFERROR(K79-I79,"-")</f>
        <v>0.1785355585427455</v>
      </c>
      <c r="M79" s="184">
        <v>3.0944155626362568</v>
      </c>
      <c r="N79" s="185">
        <f t="shared" ref="N79:N86" si="21">IFERROR(M79-K79,"-")</f>
        <v>0.28909011884927471</v>
      </c>
      <c r="O79" s="185">
        <f t="shared" si="18"/>
        <v>-0.15537650833685079</v>
      </c>
    </row>
    <row r="80" spans="1:16" x14ac:dyDescent="0.25">
      <c r="A80" s="1">
        <v>6</v>
      </c>
      <c r="B80" s="114" t="s">
        <v>81</v>
      </c>
      <c r="C80" s="184">
        <v>3.1285724317112562</v>
      </c>
      <c r="D80" s="185">
        <v>0.50291137890839233</v>
      </c>
      <c r="E80" s="184" t="s">
        <v>238</v>
      </c>
      <c r="F80" s="185" t="str">
        <f t="shared" si="19"/>
        <v>-</v>
      </c>
      <c r="G80" s="184">
        <v>2.559573393916446</v>
      </c>
      <c r="H80" s="185" t="str">
        <f t="shared" si="19"/>
        <v>-</v>
      </c>
      <c r="I80" s="184">
        <v>2.9055428690056053</v>
      </c>
      <c r="J80" s="185">
        <f t="shared" si="19"/>
        <v>0.34596947508915932</v>
      </c>
      <c r="K80" s="184">
        <v>2.644238437001595</v>
      </c>
      <c r="L80" s="185">
        <f t="shared" si="20"/>
        <v>-0.26130443200401032</v>
      </c>
      <c r="M80" s="184">
        <v>2.7811035918792295</v>
      </c>
      <c r="N80" s="185">
        <f t="shared" si="21"/>
        <v>0.13686515487763451</v>
      </c>
      <c r="O80" s="185">
        <f t="shared" si="18"/>
        <v>-0.3474688398320267</v>
      </c>
    </row>
    <row r="81" spans="1:16" x14ac:dyDescent="0.25">
      <c r="A81" s="1">
        <v>7</v>
      </c>
      <c r="B81" s="114" t="s">
        <v>83</v>
      </c>
      <c r="C81" s="184">
        <v>3.4416698196493885</v>
      </c>
      <c r="D81" s="185">
        <v>-0.20457399501547879</v>
      </c>
      <c r="E81" s="184" t="s">
        <v>238</v>
      </c>
      <c r="F81" s="185" t="str">
        <f t="shared" si="19"/>
        <v>-</v>
      </c>
      <c r="G81" s="184">
        <v>2.8519527235354571</v>
      </c>
      <c r="H81" s="185" t="str">
        <f t="shared" si="19"/>
        <v>-</v>
      </c>
      <c r="I81" s="184">
        <v>2.9667500605278025</v>
      </c>
      <c r="J81" s="185">
        <f t="shared" si="19"/>
        <v>0.1147973369923454</v>
      </c>
      <c r="K81" s="184">
        <v>3.3240200593593285</v>
      </c>
      <c r="L81" s="185">
        <f t="shared" si="20"/>
        <v>0.35726999883152599</v>
      </c>
      <c r="M81" s="184">
        <v>3.6030543829153214</v>
      </c>
      <c r="N81" s="185">
        <f t="shared" si="21"/>
        <v>0.27903432355599289</v>
      </c>
      <c r="O81" s="185">
        <f>IFERROR(M81-C81,"-")</f>
        <v>0.16138456326593298</v>
      </c>
    </row>
    <row r="82" spans="1:16" x14ac:dyDescent="0.25">
      <c r="A82" s="1">
        <v>8</v>
      </c>
      <c r="B82" s="114" t="s">
        <v>85</v>
      </c>
      <c r="C82" s="184">
        <v>3.4269564837850814</v>
      </c>
      <c r="D82" s="185">
        <v>-0.40459184359823208</v>
      </c>
      <c r="E82" s="184">
        <v>3.0480277273477472</v>
      </c>
      <c r="F82" s="185">
        <f t="shared" si="19"/>
        <v>-0.37892875643733426</v>
      </c>
      <c r="G82" s="184">
        <v>3.4292054557263478</v>
      </c>
      <c r="H82" s="185">
        <f t="shared" si="19"/>
        <v>0.38117772837860064</v>
      </c>
      <c r="I82" s="184">
        <v>3.6775165319617926</v>
      </c>
      <c r="J82" s="185">
        <f t="shared" si="19"/>
        <v>0.24831107623544479</v>
      </c>
      <c r="K82" s="184">
        <v>3.551677964683237</v>
      </c>
      <c r="L82" s="185">
        <f t="shared" si="20"/>
        <v>-0.12583856727855558</v>
      </c>
      <c r="M82" s="184">
        <v>3.5742602160638799</v>
      </c>
      <c r="N82" s="185">
        <f t="shared" si="21"/>
        <v>2.2582251380642848E-2</v>
      </c>
      <c r="O82" s="185">
        <f>IFERROR(M82-C82,"-")</f>
        <v>0.14730373227879845</v>
      </c>
    </row>
    <row r="83" spans="1:16" x14ac:dyDescent="0.25">
      <c r="A83" s="1">
        <v>9</v>
      </c>
      <c r="B83" s="114" t="s">
        <v>87</v>
      </c>
      <c r="C83" s="184">
        <v>3.8531998045920859</v>
      </c>
      <c r="D83" s="185">
        <v>0.39850636997461431</v>
      </c>
      <c r="E83" s="184">
        <v>2.6368810100085041</v>
      </c>
      <c r="F83" s="185">
        <f t="shared" si="19"/>
        <v>-1.2163187945835818</v>
      </c>
      <c r="G83" s="184">
        <v>3.0147359454855196</v>
      </c>
      <c r="H83" s="185">
        <f t="shared" si="19"/>
        <v>0.37785493547701554</v>
      </c>
      <c r="I83" s="184">
        <v>3.3833937726647494</v>
      </c>
      <c r="J83" s="185">
        <f t="shared" si="19"/>
        <v>0.36865782717922979</v>
      </c>
      <c r="K83" s="184">
        <v>3.3359678313921242</v>
      </c>
      <c r="L83" s="185">
        <f t="shared" si="20"/>
        <v>-4.7425941272625227E-2</v>
      </c>
      <c r="M83" s="184">
        <v>3.3710453920220083</v>
      </c>
      <c r="N83" s="185">
        <f t="shared" si="21"/>
        <v>3.5077560629884097E-2</v>
      </c>
      <c r="O83" s="185">
        <f t="shared" ref="O83:O86" si="22">IFERROR(M83-C83,"-")</f>
        <v>-0.48215441257007763</v>
      </c>
    </row>
    <row r="84" spans="1:16" x14ac:dyDescent="0.25">
      <c r="A84" s="1">
        <v>10</v>
      </c>
      <c r="B84" s="114" t="s">
        <v>89</v>
      </c>
      <c r="C84" s="184">
        <v>3.6045437978374437</v>
      </c>
      <c r="D84" s="185">
        <v>-0.19514095193268632</v>
      </c>
      <c r="E84" s="184">
        <v>2.3909129875696529</v>
      </c>
      <c r="F84" s="185">
        <f t="shared" si="19"/>
        <v>-1.2136308102677908</v>
      </c>
      <c r="G84" s="184">
        <v>2.6697407110398288</v>
      </c>
      <c r="H84" s="185">
        <f t="shared" si="19"/>
        <v>0.27882772347017593</v>
      </c>
      <c r="I84" s="184">
        <v>3.746944644140906</v>
      </c>
      <c r="J84" s="185">
        <f t="shared" si="19"/>
        <v>1.0772039331010772</v>
      </c>
      <c r="K84" s="184">
        <v>3.1570985259891389</v>
      </c>
      <c r="L84" s="185">
        <f t="shared" si="20"/>
        <v>-0.58984611815176713</v>
      </c>
      <c r="M84" s="184">
        <v>3.6075309577963104</v>
      </c>
      <c r="N84" s="185">
        <f t="shared" si="21"/>
        <v>0.45043243180717152</v>
      </c>
      <c r="O84" s="185">
        <f t="shared" si="22"/>
        <v>2.9871599588666697E-3</v>
      </c>
    </row>
    <row r="85" spans="1:16" x14ac:dyDescent="0.25">
      <c r="A85" s="1">
        <v>11</v>
      </c>
      <c r="B85" s="114" t="s">
        <v>91</v>
      </c>
      <c r="C85" s="184">
        <v>3.528169014084507</v>
      </c>
      <c r="D85" s="185">
        <v>-1.0650773404818779</v>
      </c>
      <c r="E85" s="184">
        <v>3.1232244318181817</v>
      </c>
      <c r="F85" s="185">
        <f t="shared" si="19"/>
        <v>-0.40494458226632535</v>
      </c>
      <c r="G85" s="184">
        <v>2.8078212290502793</v>
      </c>
      <c r="H85" s="185">
        <f t="shared" si="19"/>
        <v>-0.31540320276790235</v>
      </c>
      <c r="I85" s="184">
        <v>3.9559717830211629</v>
      </c>
      <c r="J85" s="185">
        <f t="shared" si="19"/>
        <v>1.1481505539708836</v>
      </c>
      <c r="K85" s="184">
        <v>4.0530846484935434</v>
      </c>
      <c r="L85" s="185">
        <f t="shared" si="20"/>
        <v>9.7112865472380516E-2</v>
      </c>
      <c r="M85" s="184" t="s">
        <v>238</v>
      </c>
      <c r="N85" s="185" t="str">
        <f t="shared" si="21"/>
        <v>-</v>
      </c>
      <c r="O85" s="185" t="str">
        <f t="shared" si="22"/>
        <v>-</v>
      </c>
    </row>
    <row r="86" spans="1:16" x14ac:dyDescent="0.25">
      <c r="A86" s="1">
        <v>12</v>
      </c>
      <c r="B86" s="114" t="s">
        <v>93</v>
      </c>
      <c r="C86" s="184">
        <v>3.5404695164681148</v>
      </c>
      <c r="D86" s="185">
        <v>-0.40079982864546349</v>
      </c>
      <c r="E86" s="184">
        <v>2.5420693575895394</v>
      </c>
      <c r="F86" s="185">
        <f t="shared" si="19"/>
        <v>-0.99840015887857536</v>
      </c>
      <c r="G86" s="184">
        <v>3.2043128654970761</v>
      </c>
      <c r="H86" s="185">
        <f t="shared" si="19"/>
        <v>0.66224350790753661</v>
      </c>
      <c r="I86" s="184">
        <v>5.4314686873189215</v>
      </c>
      <c r="J86" s="185">
        <f t="shared" si="19"/>
        <v>2.2271558218218455</v>
      </c>
      <c r="K86" s="184">
        <v>4.376825947016588</v>
      </c>
      <c r="L86" s="185">
        <f t="shared" si="20"/>
        <v>-1.0546427403023335</v>
      </c>
      <c r="M86" s="184" t="s">
        <v>238</v>
      </c>
      <c r="N86" s="185" t="str">
        <f t="shared" si="21"/>
        <v>-</v>
      </c>
      <c r="O86" s="185" t="str">
        <f t="shared" si="22"/>
        <v>-</v>
      </c>
    </row>
    <row r="87" spans="1:16" ht="15.75" x14ac:dyDescent="0.25">
      <c r="B87" s="117" t="s">
        <v>30</v>
      </c>
      <c r="C87" s="186">
        <v>3.6204374397481138</v>
      </c>
      <c r="D87" s="187">
        <v>2.0020429289402397E-2</v>
      </c>
      <c r="E87" s="186">
        <v>2.8833021788655882</v>
      </c>
      <c r="F87" s="187">
        <f t="shared" si="19"/>
        <v>-0.73713526088252568</v>
      </c>
      <c r="G87" s="186">
        <v>2.6991773640913901</v>
      </c>
      <c r="H87" s="187">
        <f t="shared" si="19"/>
        <v>-0.18412481477419806</v>
      </c>
      <c r="I87" s="186">
        <v>3.3010908755802837</v>
      </c>
      <c r="J87" s="187">
        <f t="shared" si="19"/>
        <v>0.6019135114888936</v>
      </c>
      <c r="K87" s="186">
        <v>3.4031098256693291</v>
      </c>
      <c r="L87" s="187">
        <f t="shared" si="20"/>
        <v>0.10201895008904538</v>
      </c>
      <c r="M87" s="186">
        <v>3.583794748094951</v>
      </c>
      <c r="N87" s="187">
        <v>0.26449558110004245</v>
      </c>
      <c r="O87" s="187">
        <v>-4.5160170934373411E-2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8.5632219213514933</v>
      </c>
      <c r="D97" s="185">
        <v>-6.0751417169775834E-2</v>
      </c>
      <c r="E97" s="184">
        <v>8.5592474598289545</v>
      </c>
      <c r="F97" s="185">
        <f t="shared" ref="F97:J99" si="23">IFERROR(E97-C97,"-")</f>
        <v>-3.9744615225387747E-3</v>
      </c>
      <c r="G97" s="184">
        <v>8.5618707372523541</v>
      </c>
      <c r="H97" s="185">
        <f t="shared" si="23"/>
        <v>2.6232774233996281E-3</v>
      </c>
      <c r="I97" s="184">
        <v>8.1534082166487156</v>
      </c>
      <c r="J97" s="185">
        <f t="shared" si="23"/>
        <v>-0.40846252060363852</v>
      </c>
      <c r="K97" s="184">
        <v>8.0675993703867839</v>
      </c>
      <c r="L97" s="185">
        <f t="shared" ref="L97:L99" si="24">IFERROR(K97-I97,"-")</f>
        <v>-8.5808846261931748E-2</v>
      </c>
      <c r="M97" s="184">
        <v>7.8156718233964888</v>
      </c>
      <c r="N97" s="185">
        <f t="shared" ref="N97:N99" si="25">IFERROR(M97-K97,"-")</f>
        <v>-0.25192754699029507</v>
      </c>
      <c r="O97" s="185">
        <f t="shared" ref="O97" si="26">IFERROR(M97-C97,"-")</f>
        <v>-0.74755009795500449</v>
      </c>
    </row>
    <row r="98" spans="2:15" x14ac:dyDescent="0.25">
      <c r="B98" s="114" t="s">
        <v>73</v>
      </c>
      <c r="C98" s="184">
        <v>7.9469775236111904</v>
      </c>
      <c r="D98" s="185">
        <v>-2.5040578877444375E-4</v>
      </c>
      <c r="E98" s="184">
        <v>7.7267862628687372</v>
      </c>
      <c r="F98" s="185">
        <f t="shared" si="23"/>
        <v>-0.22019126074245321</v>
      </c>
      <c r="G98" s="184">
        <v>7.4285973837209305</v>
      </c>
      <c r="H98" s="185">
        <f t="shared" si="23"/>
        <v>-0.29818887914780667</v>
      </c>
      <c r="I98" s="184">
        <v>7.2097933809343209</v>
      </c>
      <c r="J98" s="185">
        <f t="shared" si="23"/>
        <v>-0.21880400278660961</v>
      </c>
      <c r="K98" s="184">
        <v>7.4318477680953228</v>
      </c>
      <c r="L98" s="185">
        <f t="shared" si="24"/>
        <v>0.2220543871610019</v>
      </c>
      <c r="M98" s="184">
        <v>7.3057963716537149</v>
      </c>
      <c r="N98" s="185">
        <f t="shared" si="25"/>
        <v>-0.1260513964416079</v>
      </c>
      <c r="O98" s="185">
        <f>IFERROR(M98-C98,"-")</f>
        <v>-0.64118115195747549</v>
      </c>
    </row>
    <row r="99" spans="2:15" x14ac:dyDescent="0.25">
      <c r="B99" s="114" t="s">
        <v>75</v>
      </c>
      <c r="C99" s="184">
        <v>7.3473056787258439</v>
      </c>
      <c r="D99" s="185">
        <v>-3.0554413661896263E-2</v>
      </c>
      <c r="E99" s="184">
        <v>8.8342124542124534</v>
      </c>
      <c r="F99" s="185">
        <f t="shared" si="23"/>
        <v>1.4869067754866094</v>
      </c>
      <c r="G99" s="184">
        <v>7.5388716890264877</v>
      </c>
      <c r="H99" s="185">
        <f t="shared" si="23"/>
        <v>-1.2953407651859656</v>
      </c>
      <c r="I99" s="184">
        <v>7.7024867188327706</v>
      </c>
      <c r="J99" s="185">
        <f t="shared" si="23"/>
        <v>0.16361502980628284</v>
      </c>
      <c r="K99" s="184">
        <v>7.2751699534647134</v>
      </c>
      <c r="L99" s="185">
        <f t="shared" si="24"/>
        <v>-0.42731676536805718</v>
      </c>
      <c r="M99" s="184">
        <v>6.9647433761292241</v>
      </c>
      <c r="N99" s="185">
        <f t="shared" si="25"/>
        <v>-0.31042657733548928</v>
      </c>
      <c r="O99" s="185">
        <f t="shared" ref="O99:O102" si="27">IFERROR(M99-C99,"-")</f>
        <v>-0.38256230259661983</v>
      </c>
    </row>
    <row r="100" spans="2:15" x14ac:dyDescent="0.25">
      <c r="B100" s="114" t="s">
        <v>77</v>
      </c>
      <c r="C100" s="184">
        <v>7.1028586890544902</v>
      </c>
      <c r="D100" s="185">
        <v>-0.38090277106698167</v>
      </c>
      <c r="E100" s="184" t="s">
        <v>238</v>
      </c>
      <c r="F100" s="185" t="str">
        <f>IFERROR(E100-C100,"-")</f>
        <v>-</v>
      </c>
      <c r="G100" s="184">
        <v>7.1078660696384413</v>
      </c>
      <c r="H100" s="185" t="str">
        <f>IFERROR(G100-E100,"-")</f>
        <v>-</v>
      </c>
      <c r="I100" s="184">
        <v>7.0547524979436629</v>
      </c>
      <c r="J100" s="185">
        <f>IFERROR(I100-G100,"-")</f>
        <v>-5.3113571694778372E-2</v>
      </c>
      <c r="K100" s="184">
        <v>6.9265463745030589</v>
      </c>
      <c r="L100" s="185">
        <f>IFERROR(K100-I100,"-")</f>
        <v>-0.128206123440604</v>
      </c>
      <c r="M100" s="184">
        <v>7.0407772304324032</v>
      </c>
      <c r="N100" s="185">
        <f>IFERROR(M100-K100,"-")</f>
        <v>0.11423085592934434</v>
      </c>
      <c r="O100" s="185">
        <f t="shared" si="27"/>
        <v>-6.2081458622087027E-2</v>
      </c>
    </row>
    <row r="101" spans="2:15" x14ac:dyDescent="0.25">
      <c r="B101" s="114" t="s">
        <v>79</v>
      </c>
      <c r="C101" s="184">
        <v>7.1327507610770224</v>
      </c>
      <c r="D101" s="185">
        <v>-0.45346174684534724</v>
      </c>
      <c r="E101" s="184" t="s">
        <v>238</v>
      </c>
      <c r="F101" s="185" t="str">
        <f t="shared" ref="F101:J109" si="28">IFERROR(E101-C101,"-")</f>
        <v>-</v>
      </c>
      <c r="G101" s="184">
        <v>6.5101687140017326</v>
      </c>
      <c r="H101" s="185" t="str">
        <f t="shared" si="28"/>
        <v>-</v>
      </c>
      <c r="I101" s="184">
        <v>7.3525828303582896</v>
      </c>
      <c r="J101" s="185">
        <f t="shared" si="28"/>
        <v>0.84241411635655705</v>
      </c>
      <c r="K101" s="184">
        <v>7.2600205549845835</v>
      </c>
      <c r="L101" s="185">
        <f t="shared" ref="L101:L109" si="29">IFERROR(K101-I101,"-")</f>
        <v>-9.2562275373706093E-2</v>
      </c>
      <c r="M101" s="184">
        <v>7.0341730304230818</v>
      </c>
      <c r="N101" s="185">
        <f t="shared" ref="N101:N108" si="30">IFERROR(M101-K101,"-")</f>
        <v>-0.2258475245615017</v>
      </c>
      <c r="O101" s="185">
        <f t="shared" si="27"/>
        <v>-9.8577730653940598E-2</v>
      </c>
    </row>
    <row r="102" spans="2:15" x14ac:dyDescent="0.25">
      <c r="B102" s="114" t="s">
        <v>81</v>
      </c>
      <c r="C102" s="184">
        <v>7.6896254808233948</v>
      </c>
      <c r="D102" s="185">
        <v>0.21128061418504096</v>
      </c>
      <c r="E102" s="184" t="s">
        <v>238</v>
      </c>
      <c r="F102" s="185" t="str">
        <f t="shared" si="28"/>
        <v>-</v>
      </c>
      <c r="G102" s="184">
        <v>7.3272741487822994</v>
      </c>
      <c r="H102" s="185" t="str">
        <f t="shared" si="28"/>
        <v>-</v>
      </c>
      <c r="I102" s="184">
        <v>7.7036482984689085</v>
      </c>
      <c r="J102" s="185">
        <f t="shared" si="28"/>
        <v>0.37637414968660909</v>
      </c>
      <c r="K102" s="184">
        <v>7.3676826716096624</v>
      </c>
      <c r="L102" s="185">
        <f t="shared" si="29"/>
        <v>-0.33596562685924614</v>
      </c>
      <c r="M102" s="184">
        <v>7.1731740093705731</v>
      </c>
      <c r="N102" s="185">
        <f t="shared" si="30"/>
        <v>-0.19450866223908925</v>
      </c>
      <c r="O102" s="185">
        <f t="shared" si="27"/>
        <v>-0.51645147145282166</v>
      </c>
    </row>
    <row r="103" spans="2:15" x14ac:dyDescent="0.25">
      <c r="B103" s="114" t="s">
        <v>83</v>
      </c>
      <c r="C103" s="184">
        <v>8.2745660413038848</v>
      </c>
      <c r="D103" s="185">
        <v>5.438517052671088E-2</v>
      </c>
      <c r="E103" s="184" t="s">
        <v>238</v>
      </c>
      <c r="F103" s="185" t="str">
        <f t="shared" si="28"/>
        <v>-</v>
      </c>
      <c r="G103" s="184">
        <v>7.4283947092967928</v>
      </c>
      <c r="H103" s="185" t="str">
        <f t="shared" si="28"/>
        <v>-</v>
      </c>
      <c r="I103" s="184">
        <v>7.7900538933283778</v>
      </c>
      <c r="J103" s="185">
        <f t="shared" si="28"/>
        <v>0.36165918403158503</v>
      </c>
      <c r="K103" s="184">
        <v>7.7930875248650189</v>
      </c>
      <c r="L103" s="185">
        <f t="shared" si="29"/>
        <v>3.033631536641046E-3</v>
      </c>
      <c r="M103" s="184">
        <v>7.6859264896747144</v>
      </c>
      <c r="N103" s="185">
        <f t="shared" si="30"/>
        <v>-0.10716103519030451</v>
      </c>
      <c r="O103" s="185">
        <f>IFERROR(M103-C103,"-")</f>
        <v>-0.58863955162917048</v>
      </c>
    </row>
    <row r="104" spans="2:15" x14ac:dyDescent="0.25">
      <c r="B104" s="114" t="s">
        <v>85</v>
      </c>
      <c r="C104" s="184">
        <v>8.7320664352919284</v>
      </c>
      <c r="D104" s="185">
        <v>0.23343965207185313</v>
      </c>
      <c r="E104" s="184">
        <v>7.9838443785031323</v>
      </c>
      <c r="F104" s="185">
        <f t="shared" si="28"/>
        <v>-0.74822205678879605</v>
      </c>
      <c r="G104" s="184">
        <v>7.9277582420543498</v>
      </c>
      <c r="H104" s="185">
        <f t="shared" si="28"/>
        <v>-5.6086136448782575E-2</v>
      </c>
      <c r="I104" s="184">
        <v>8.2023683428458209</v>
      </c>
      <c r="J104" s="185">
        <f t="shared" si="28"/>
        <v>0.27461010079147119</v>
      </c>
      <c r="K104" s="184">
        <v>8.149072850048233</v>
      </c>
      <c r="L104" s="185">
        <f t="shared" si="29"/>
        <v>-5.329549279758794E-2</v>
      </c>
      <c r="M104" s="184">
        <v>7.9129991561181434</v>
      </c>
      <c r="N104" s="185">
        <f t="shared" si="30"/>
        <v>-0.23607369393008959</v>
      </c>
      <c r="O104" s="185">
        <f>IFERROR(M104-C104,"-")</f>
        <v>-0.81906727917378497</v>
      </c>
    </row>
    <row r="105" spans="2:15" x14ac:dyDescent="0.25">
      <c r="B105" s="114" t="s">
        <v>87</v>
      </c>
      <c r="C105" s="184">
        <v>8.3455041637051277</v>
      </c>
      <c r="D105" s="185">
        <v>0.21719889065154341</v>
      </c>
      <c r="E105" s="184">
        <v>7.9890478855224236</v>
      </c>
      <c r="F105" s="185">
        <f t="shared" si="28"/>
        <v>-0.35645627818270409</v>
      </c>
      <c r="G105" s="184">
        <v>8.2263032272808072</v>
      </c>
      <c r="H105" s="185">
        <f t="shared" si="28"/>
        <v>0.23725534175838359</v>
      </c>
      <c r="I105" s="184">
        <v>7.6469238669493773</v>
      </c>
      <c r="J105" s="185">
        <f t="shared" si="28"/>
        <v>-0.57937936033142989</v>
      </c>
      <c r="K105" s="184">
        <v>7.5569947036719238</v>
      </c>
      <c r="L105" s="185">
        <f t="shared" si="29"/>
        <v>-8.9929163277453483E-2</v>
      </c>
      <c r="M105" s="184">
        <v>7.7414813195758185</v>
      </c>
      <c r="N105" s="185">
        <f t="shared" si="30"/>
        <v>0.1844866159038947</v>
      </c>
      <c r="O105" s="185">
        <f t="shared" ref="O105:O108" si="31">IFERROR(M105-C105,"-")</f>
        <v>-0.60402284412930918</v>
      </c>
    </row>
    <row r="106" spans="2:15" x14ac:dyDescent="0.25">
      <c r="B106" s="114" t="s">
        <v>89</v>
      </c>
      <c r="C106" s="184">
        <v>7.653292537292339</v>
      </c>
      <c r="D106" s="185">
        <v>0.17613692763520739</v>
      </c>
      <c r="E106" s="184">
        <v>6.2485410452600183</v>
      </c>
      <c r="F106" s="185">
        <f t="shared" si="28"/>
        <v>-1.4047514920323207</v>
      </c>
      <c r="G106" s="184">
        <v>7.2299927074883445</v>
      </c>
      <c r="H106" s="185">
        <f t="shared" si="28"/>
        <v>0.98145166222832625</v>
      </c>
      <c r="I106" s="184">
        <v>7.2612598510936586</v>
      </c>
      <c r="J106" s="185">
        <f t="shared" si="28"/>
        <v>3.1267143605314018E-2</v>
      </c>
      <c r="K106" s="184">
        <v>7.2050071772884268</v>
      </c>
      <c r="L106" s="185">
        <f t="shared" si="29"/>
        <v>-5.6252673805231801E-2</v>
      </c>
      <c r="M106" s="184">
        <v>7.2402126989420639</v>
      </c>
      <c r="N106" s="185">
        <f t="shared" si="30"/>
        <v>3.5205521653637106E-2</v>
      </c>
      <c r="O106" s="185">
        <f t="shared" si="31"/>
        <v>-0.41307983835027517</v>
      </c>
    </row>
    <row r="107" spans="2:15" x14ac:dyDescent="0.25">
      <c r="B107" s="114" t="s">
        <v>91</v>
      </c>
      <c r="C107" s="184">
        <v>7.7842391650225924</v>
      </c>
      <c r="D107" s="185">
        <v>0.20589778777897205</v>
      </c>
      <c r="E107" s="184">
        <v>7.793066875069778</v>
      </c>
      <c r="F107" s="185">
        <f t="shared" si="28"/>
        <v>8.8277100471856329E-3</v>
      </c>
      <c r="G107" s="184">
        <v>7.8109913679436014</v>
      </c>
      <c r="H107" s="185">
        <f t="shared" si="28"/>
        <v>1.7924492873823361E-2</v>
      </c>
      <c r="I107" s="184">
        <v>7.4824879494096317</v>
      </c>
      <c r="J107" s="185">
        <f t="shared" si="28"/>
        <v>-0.32850341853396969</v>
      </c>
      <c r="K107" s="184">
        <v>7.5707263977217494</v>
      </c>
      <c r="L107" s="185">
        <f t="shared" si="29"/>
        <v>8.823844831211769E-2</v>
      </c>
      <c r="M107" s="184" t="s">
        <v>238</v>
      </c>
      <c r="N107" s="185" t="str">
        <f t="shared" si="30"/>
        <v>-</v>
      </c>
      <c r="O107" s="185" t="str">
        <f t="shared" si="31"/>
        <v>-</v>
      </c>
    </row>
    <row r="108" spans="2:15" x14ac:dyDescent="0.25">
      <c r="B108" s="114" t="s">
        <v>93</v>
      </c>
      <c r="C108" s="184">
        <v>7.9112218831768804</v>
      </c>
      <c r="D108" s="185">
        <v>0.52793658058322013</v>
      </c>
      <c r="E108" s="184">
        <v>8.1032898705396494</v>
      </c>
      <c r="F108" s="185">
        <f t="shared" si="28"/>
        <v>0.19206798736276909</v>
      </c>
      <c r="G108" s="184">
        <v>7.6921547469176508</v>
      </c>
      <c r="H108" s="185">
        <f t="shared" si="28"/>
        <v>-0.41113512362199867</v>
      </c>
      <c r="I108" s="184">
        <v>7.3686150530927028</v>
      </c>
      <c r="J108" s="185">
        <f t="shared" si="28"/>
        <v>-0.32353969382494796</v>
      </c>
      <c r="K108" s="184">
        <v>7.3192962330594389</v>
      </c>
      <c r="L108" s="185">
        <f t="shared" si="29"/>
        <v>-4.9318820033263933E-2</v>
      </c>
      <c r="M108" s="184" t="s">
        <v>238</v>
      </c>
      <c r="N108" s="185" t="str">
        <f t="shared" si="30"/>
        <v>-</v>
      </c>
      <c r="O108" s="185" t="str">
        <f t="shared" si="31"/>
        <v>-</v>
      </c>
    </row>
    <row r="109" spans="2:15" ht="15.75" x14ac:dyDescent="0.25">
      <c r="B109" s="117" t="s">
        <v>30</v>
      </c>
      <c r="C109" s="186">
        <v>7.8535728388390673</v>
      </c>
      <c r="D109" s="187">
        <v>5.2399575296645295E-2</v>
      </c>
      <c r="E109" s="186">
        <v>8.0718368101277527</v>
      </c>
      <c r="F109" s="187">
        <f t="shared" si="28"/>
        <v>0.21826397128868535</v>
      </c>
      <c r="G109" s="186">
        <v>7.6367448035474954</v>
      </c>
      <c r="H109" s="187">
        <f t="shared" si="28"/>
        <v>-0.43509200658025726</v>
      </c>
      <c r="I109" s="186">
        <v>7.5544930092828881</v>
      </c>
      <c r="J109" s="187">
        <f t="shared" si="28"/>
        <v>-8.225179426460727E-2</v>
      </c>
      <c r="K109" s="186">
        <v>7.4836684594743437</v>
      </c>
      <c r="L109" s="187">
        <f t="shared" si="29"/>
        <v>-7.0824549808544468E-2</v>
      </c>
      <c r="M109" s="186">
        <v>7.381753630897145</v>
      </c>
      <c r="N109" s="187">
        <v>-0.11036967158150723</v>
      </c>
      <c r="O109" s="187">
        <v>-0.47282348403394536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300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8.0359141460650285</v>
      </c>
      <c r="D119" s="185">
        <v>-2.7007903975956538E-2</v>
      </c>
      <c r="E119" s="184">
        <v>8.1094278136971099</v>
      </c>
      <c r="F119" s="185">
        <f t="shared" ref="F119:J121" si="32">IFERROR(E119-C119,"-")</f>
        <v>7.3513667632081336E-2</v>
      </c>
      <c r="G119" s="184">
        <v>12.054758800521512</v>
      </c>
      <c r="H119" s="185">
        <f t="shared" si="32"/>
        <v>3.945330986824402</v>
      </c>
      <c r="I119" s="184">
        <v>8.2030497363545667</v>
      </c>
      <c r="J119" s="185">
        <f t="shared" si="32"/>
        <v>-3.8517090641669451</v>
      </c>
      <c r="K119" s="184">
        <v>8.0062304758288612</v>
      </c>
      <c r="L119" s="185">
        <f t="shared" ref="L119:L121" si="33">IFERROR(K119-I119,"-")</f>
        <v>-0.19681926052570553</v>
      </c>
      <c r="M119" s="184">
        <v>7.60976597659766</v>
      </c>
      <c r="N119" s="185">
        <f t="shared" ref="N119:N121" si="34">IFERROR(M119-K119,"-")</f>
        <v>-0.3964644992312012</v>
      </c>
      <c r="O119" s="185">
        <f t="shared" ref="O119" si="35">IFERROR(M119-C119,"-")</f>
        <v>-0.42614816946736855</v>
      </c>
    </row>
    <row r="120" spans="1:16" x14ac:dyDescent="0.25">
      <c r="B120" s="114" t="s">
        <v>73</v>
      </c>
      <c r="C120" s="184">
        <v>7.2901177976509661</v>
      </c>
      <c r="D120" s="185">
        <v>1.6007971587765901E-2</v>
      </c>
      <c r="E120" s="184">
        <v>7.3333075375328898</v>
      </c>
      <c r="F120" s="185">
        <f t="shared" si="32"/>
        <v>4.318973988192365E-2</v>
      </c>
      <c r="G120" s="184">
        <v>8.64642082429501</v>
      </c>
      <c r="H120" s="185">
        <f t="shared" si="32"/>
        <v>1.3131132867621202</v>
      </c>
      <c r="I120" s="184">
        <v>6.9861841631241441</v>
      </c>
      <c r="J120" s="185">
        <f t="shared" si="32"/>
        <v>-1.6602366611708659</v>
      </c>
      <c r="K120" s="184">
        <v>7.1194102195259239</v>
      </c>
      <c r="L120" s="185">
        <f t="shared" si="33"/>
        <v>0.13322605640177976</v>
      </c>
      <c r="M120" s="184">
        <v>6.9493537721671172</v>
      </c>
      <c r="N120" s="185">
        <f t="shared" si="34"/>
        <v>-0.17005644735880665</v>
      </c>
      <c r="O120" s="185">
        <f>IFERROR(M120-C120,"-")</f>
        <v>-0.34076402548384888</v>
      </c>
    </row>
    <row r="121" spans="1:16" x14ac:dyDescent="0.25">
      <c r="B121" s="114" t="s">
        <v>75</v>
      </c>
      <c r="C121" s="184">
        <v>6.8306156126758593</v>
      </c>
      <c r="D121" s="185">
        <v>8.03411889656509E-2</v>
      </c>
      <c r="E121" s="184">
        <v>9.0768788343558278</v>
      </c>
      <c r="F121" s="185">
        <f t="shared" si="32"/>
        <v>2.2462632216799685</v>
      </c>
      <c r="G121" s="184">
        <v>7.5804020100502516</v>
      </c>
      <c r="H121" s="185">
        <f t="shared" si="32"/>
        <v>-1.4964768243055762</v>
      </c>
      <c r="I121" s="184">
        <v>7.3017321517104614</v>
      </c>
      <c r="J121" s="185">
        <f t="shared" si="32"/>
        <v>-0.27866985833979019</v>
      </c>
      <c r="K121" s="184">
        <v>6.7985230374056833</v>
      </c>
      <c r="L121" s="185">
        <f t="shared" si="33"/>
        <v>-0.5032091143047781</v>
      </c>
      <c r="M121" s="184">
        <v>6.6206231286721868</v>
      </c>
      <c r="N121" s="185">
        <f t="shared" si="34"/>
        <v>-0.17789990873349648</v>
      </c>
      <c r="O121" s="185">
        <f t="shared" ref="O121:O124" si="36">IFERROR(M121-C121,"-")</f>
        <v>-0.20999248400367243</v>
      </c>
    </row>
    <row r="122" spans="1:16" x14ac:dyDescent="0.25">
      <c r="B122" s="114" t="s">
        <v>77</v>
      </c>
      <c r="C122" s="184">
        <v>6.6399599112320136</v>
      </c>
      <c r="D122" s="185">
        <v>-0.57382080175852135</v>
      </c>
      <c r="E122" s="184" t="s">
        <v>238</v>
      </c>
      <c r="F122" s="185" t="str">
        <f>IFERROR(E122-C122,"-")</f>
        <v>-</v>
      </c>
      <c r="G122" s="184">
        <v>6.3611556982343496</v>
      </c>
      <c r="H122" s="185" t="str">
        <f>IFERROR(G122-E122,"-")</f>
        <v>-</v>
      </c>
      <c r="I122" s="184">
        <v>7.0961008326938924</v>
      </c>
      <c r="J122" s="185">
        <f>IFERROR(I122-G122,"-")</f>
        <v>0.73494513445954279</v>
      </c>
      <c r="K122" s="184">
        <v>7.0240699001029583</v>
      </c>
      <c r="L122" s="185">
        <f>IFERROR(K122-I122,"-")</f>
        <v>-7.2030932590934071E-2</v>
      </c>
      <c r="M122" s="184">
        <v>6.9147633956066512</v>
      </c>
      <c r="N122" s="185">
        <f>IFERROR(M122-K122,"-")</f>
        <v>-0.10930650449630708</v>
      </c>
      <c r="O122" s="185">
        <f t="shared" si="36"/>
        <v>0.27480348437463764</v>
      </c>
    </row>
    <row r="123" spans="1:16" x14ac:dyDescent="0.25">
      <c r="B123" s="114" t="s">
        <v>79</v>
      </c>
      <c r="C123" s="184">
        <v>6.5804207025323844</v>
      </c>
      <c r="D123" s="185">
        <v>-0.29287663760333338</v>
      </c>
      <c r="E123" s="184" t="s">
        <v>238</v>
      </c>
      <c r="F123" s="185" t="str">
        <f t="shared" ref="F123:J131" si="37">IFERROR(E123-C123,"-")</f>
        <v>-</v>
      </c>
      <c r="G123" s="184">
        <v>5.8285302593659942</v>
      </c>
      <c r="H123" s="185" t="str">
        <f t="shared" si="37"/>
        <v>-</v>
      </c>
      <c r="I123" s="184">
        <v>7.1311349023943214</v>
      </c>
      <c r="J123" s="185">
        <f t="shared" si="37"/>
        <v>1.3026046430283271</v>
      </c>
      <c r="K123" s="184">
        <v>7.0512052100360654</v>
      </c>
      <c r="L123" s="185">
        <f t="shared" ref="L123:L131" si="38">IFERROR(K123-I123,"-")</f>
        <v>-7.9929692358255977E-2</v>
      </c>
      <c r="M123" s="184">
        <v>6.8214660908135869</v>
      </c>
      <c r="N123" s="185">
        <f t="shared" ref="N123:N130" si="39">IFERROR(M123-K123,"-")</f>
        <v>-0.22973911922247847</v>
      </c>
      <c r="O123" s="185">
        <f t="shared" si="36"/>
        <v>0.24104538828120248</v>
      </c>
    </row>
    <row r="124" spans="1:16" x14ac:dyDescent="0.25">
      <c r="B124" s="114" t="s">
        <v>81</v>
      </c>
      <c r="C124" s="184">
        <v>7.2377557300031521</v>
      </c>
      <c r="D124" s="185">
        <v>0.35671536170901774</v>
      </c>
      <c r="E124" s="184" t="s">
        <v>238</v>
      </c>
      <c r="F124" s="185" t="str">
        <f t="shared" si="37"/>
        <v>-</v>
      </c>
      <c r="G124" s="184">
        <v>7.1674979218620116</v>
      </c>
      <c r="H124" s="185" t="str">
        <f t="shared" si="37"/>
        <v>-</v>
      </c>
      <c r="I124" s="184">
        <v>7.7562293471465571</v>
      </c>
      <c r="J124" s="185">
        <f t="shared" si="37"/>
        <v>0.58873142528454547</v>
      </c>
      <c r="K124" s="184">
        <v>7.2739933668445875</v>
      </c>
      <c r="L124" s="185">
        <f t="shared" si="38"/>
        <v>-0.48223598030196957</v>
      </c>
      <c r="M124" s="184">
        <v>7.0249498911746988</v>
      </c>
      <c r="N124" s="185">
        <f t="shared" si="39"/>
        <v>-0.24904347566988871</v>
      </c>
      <c r="O124" s="185">
        <f t="shared" si="36"/>
        <v>-0.21280583882845328</v>
      </c>
    </row>
    <row r="125" spans="1:16" x14ac:dyDescent="0.25">
      <c r="B125" s="114" t="s">
        <v>83</v>
      </c>
      <c r="C125" s="184">
        <v>7.7851252725032385</v>
      </c>
      <c r="D125" s="185">
        <v>0.15423803467086561</v>
      </c>
      <c r="E125" s="184" t="s">
        <v>238</v>
      </c>
      <c r="F125" s="185" t="str">
        <f t="shared" si="37"/>
        <v>-</v>
      </c>
      <c r="G125" s="184">
        <v>6.4390243902439028</v>
      </c>
      <c r="H125" s="185" t="str">
        <f t="shared" si="37"/>
        <v>-</v>
      </c>
      <c r="I125" s="184">
        <v>7.6928992706323465</v>
      </c>
      <c r="J125" s="185">
        <f t="shared" si="37"/>
        <v>1.2538748803884436</v>
      </c>
      <c r="K125" s="184">
        <v>7.7014004712360684</v>
      </c>
      <c r="L125" s="185">
        <f t="shared" si="38"/>
        <v>8.5012006037219479E-3</v>
      </c>
      <c r="M125" s="184">
        <v>7.667114060285245</v>
      </c>
      <c r="N125" s="185">
        <f t="shared" si="39"/>
        <v>-3.4286410950823409E-2</v>
      </c>
      <c r="O125" s="185">
        <f>IFERROR(M125-C125,"-")</f>
        <v>-0.11801121221799349</v>
      </c>
    </row>
    <row r="126" spans="1:16" x14ac:dyDescent="0.25">
      <c r="B126" s="114" t="s">
        <v>85</v>
      </c>
      <c r="C126" s="184">
        <v>8.528122835000886</v>
      </c>
      <c r="D126" s="185">
        <v>0.42251655671073074</v>
      </c>
      <c r="E126" s="184">
        <v>9.3448466427189825</v>
      </c>
      <c r="F126" s="185">
        <f t="shared" si="37"/>
        <v>0.8167238077180965</v>
      </c>
      <c r="G126" s="184">
        <v>7.6581415858253825</v>
      </c>
      <c r="H126" s="185">
        <f t="shared" si="37"/>
        <v>-1.6867050568936</v>
      </c>
      <c r="I126" s="184">
        <v>8.2025186541288733</v>
      </c>
      <c r="J126" s="185">
        <f t="shared" si="37"/>
        <v>0.54437706830349075</v>
      </c>
      <c r="K126" s="184">
        <v>7.9181916454327848</v>
      </c>
      <c r="L126" s="185">
        <f t="shared" si="38"/>
        <v>-0.28432700869608851</v>
      </c>
      <c r="M126" s="184">
        <v>7.9517282982445554</v>
      </c>
      <c r="N126" s="185">
        <f t="shared" si="39"/>
        <v>3.3536652811770651E-2</v>
      </c>
      <c r="O126" s="185">
        <f>IFERROR(M126-C126,"-")</f>
        <v>-0.57639453675633057</v>
      </c>
    </row>
    <row r="127" spans="1:16" x14ac:dyDescent="0.25">
      <c r="B127" s="114" t="s">
        <v>87</v>
      </c>
      <c r="C127" s="184">
        <v>8.2953926349419884</v>
      </c>
      <c r="D127" s="185">
        <v>0.48839299124037172</v>
      </c>
      <c r="E127" s="184">
        <v>8.2342462111140655</v>
      </c>
      <c r="F127" s="185">
        <f t="shared" si="37"/>
        <v>-6.1146423827922902E-2</v>
      </c>
      <c r="G127" s="184">
        <v>8.373772169167804</v>
      </c>
      <c r="H127" s="185">
        <f t="shared" si="37"/>
        <v>0.13952595805373846</v>
      </c>
      <c r="I127" s="184">
        <v>7.5888613861386141</v>
      </c>
      <c r="J127" s="185">
        <f t="shared" si="37"/>
        <v>-0.78491078302918993</v>
      </c>
      <c r="K127" s="184">
        <v>7.4400005001000196</v>
      </c>
      <c r="L127" s="185">
        <f t="shared" si="38"/>
        <v>-0.14886088603859449</v>
      </c>
      <c r="M127" s="184">
        <v>7.6924121541334243</v>
      </c>
      <c r="N127" s="185">
        <f t="shared" si="39"/>
        <v>0.25241165403340471</v>
      </c>
      <c r="O127" s="185">
        <f t="shared" ref="O127:O130" si="40">IFERROR(M127-C127,"-")</f>
        <v>-0.60298048080856415</v>
      </c>
    </row>
    <row r="128" spans="1:16" x14ac:dyDescent="0.25">
      <c r="A128" s="120"/>
      <c r="B128" s="114" t="s">
        <v>89</v>
      </c>
      <c r="C128" s="184">
        <v>7.5821463868379748</v>
      </c>
      <c r="D128" s="185">
        <v>0.32090476695461501</v>
      </c>
      <c r="E128" s="184">
        <v>5.7621429724060027</v>
      </c>
      <c r="F128" s="185">
        <f t="shared" si="37"/>
        <v>-1.8200034144319721</v>
      </c>
      <c r="G128" s="184">
        <v>7.2825462164617756</v>
      </c>
      <c r="H128" s="185">
        <f t="shared" si="37"/>
        <v>1.5204032440557729</v>
      </c>
      <c r="I128" s="184">
        <v>7.422018229673137</v>
      </c>
      <c r="J128" s="185">
        <f t="shared" si="37"/>
        <v>0.13947201321136138</v>
      </c>
      <c r="K128" s="184">
        <v>7.1552670816273398</v>
      </c>
      <c r="L128" s="185">
        <f t="shared" si="38"/>
        <v>-0.26675114804579714</v>
      </c>
      <c r="M128" s="184">
        <v>7.150697512206464</v>
      </c>
      <c r="N128" s="185">
        <f t="shared" si="39"/>
        <v>-4.5695694208758297E-3</v>
      </c>
      <c r="O128" s="185">
        <f t="shared" si="40"/>
        <v>-0.43144887463151083</v>
      </c>
    </row>
    <row r="129" spans="2:16" x14ac:dyDescent="0.25">
      <c r="B129" s="114" t="s">
        <v>91</v>
      </c>
      <c r="C129" s="184">
        <v>7.4172848397551316</v>
      </c>
      <c r="D129" s="185">
        <v>0.81614299673343371</v>
      </c>
      <c r="E129" s="184">
        <v>8.0004764173415914</v>
      </c>
      <c r="F129" s="185">
        <f t="shared" si="37"/>
        <v>0.58319157758645979</v>
      </c>
      <c r="G129" s="184">
        <v>7.3904339068056153</v>
      </c>
      <c r="H129" s="185">
        <f t="shared" si="37"/>
        <v>-0.61004251053597613</v>
      </c>
      <c r="I129" s="184">
        <v>7.0712416123352213</v>
      </c>
      <c r="J129" s="185">
        <f t="shared" si="37"/>
        <v>-0.31919229447039399</v>
      </c>
      <c r="K129" s="184">
        <v>7.1426627194028596</v>
      </c>
      <c r="L129" s="185">
        <f t="shared" si="38"/>
        <v>7.1421107067638268E-2</v>
      </c>
      <c r="M129" s="184" t="s">
        <v>238</v>
      </c>
      <c r="N129" s="185" t="str">
        <f t="shared" si="39"/>
        <v>-</v>
      </c>
      <c r="O129" s="185" t="str">
        <f t="shared" si="40"/>
        <v>-</v>
      </c>
    </row>
    <row r="130" spans="2:16" x14ac:dyDescent="0.25">
      <c r="B130" s="114" t="s">
        <v>93</v>
      </c>
      <c r="C130" s="184">
        <v>7.6424330798875113</v>
      </c>
      <c r="D130" s="185">
        <v>0.77276132617089477</v>
      </c>
      <c r="E130" s="184">
        <v>8.4893005745987722</v>
      </c>
      <c r="F130" s="185">
        <f t="shared" si="37"/>
        <v>0.84686749471126088</v>
      </c>
      <c r="G130" s="184">
        <v>7.7567766969067655</v>
      </c>
      <c r="H130" s="185">
        <f t="shared" si="37"/>
        <v>-0.73252387769200666</v>
      </c>
      <c r="I130" s="184">
        <v>7.1701048310241182</v>
      </c>
      <c r="J130" s="185">
        <f t="shared" si="37"/>
        <v>-0.5866718658826473</v>
      </c>
      <c r="K130" s="184">
        <v>7.1397235869671114</v>
      </c>
      <c r="L130" s="185">
        <f t="shared" si="38"/>
        <v>-3.0381244057006818E-2</v>
      </c>
      <c r="M130" s="184" t="s">
        <v>238</v>
      </c>
      <c r="N130" s="185" t="str">
        <f t="shared" si="39"/>
        <v>-</v>
      </c>
      <c r="O130" s="185" t="str">
        <f t="shared" si="40"/>
        <v>-</v>
      </c>
    </row>
    <row r="131" spans="2:16" ht="15.75" x14ac:dyDescent="0.25">
      <c r="B131" s="117" t="s">
        <v>30</v>
      </c>
      <c r="C131" s="186">
        <v>7.4579062136183758</v>
      </c>
      <c r="D131" s="187">
        <v>0.1901045837961659</v>
      </c>
      <c r="E131" s="186">
        <v>7.899505994080446</v>
      </c>
      <c r="F131" s="187">
        <f t="shared" si="37"/>
        <v>0.44159978046207016</v>
      </c>
      <c r="G131" s="186">
        <v>7.5633470151940667</v>
      </c>
      <c r="H131" s="187">
        <f t="shared" si="37"/>
        <v>-0.33615897888637924</v>
      </c>
      <c r="I131" s="186">
        <v>7.4516197361923346</v>
      </c>
      <c r="J131" s="187">
        <f t="shared" si="37"/>
        <v>-0.11172727900173207</v>
      </c>
      <c r="K131" s="186">
        <v>7.3061869308427632</v>
      </c>
      <c r="L131" s="187">
        <f t="shared" si="38"/>
        <v>-0.14543280534957148</v>
      </c>
      <c r="M131" s="186">
        <v>7.236403498131291</v>
      </c>
      <c r="N131" s="187">
        <v>-0.10167282818050438</v>
      </c>
      <c r="O131" s="187">
        <v>-0.20850904717880425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301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9.7992331384750777</v>
      </c>
      <c r="D141" s="185">
        <v>7.253149998016184E-2</v>
      </c>
      <c r="E141" s="184">
        <v>9.9186997103315093</v>
      </c>
      <c r="F141" s="185">
        <f t="shared" ref="F141:J143" si="41">IFERROR(E141-C141,"-")</f>
        <v>0.11946657185643161</v>
      </c>
      <c r="G141" s="184">
        <v>8.7446651949963208</v>
      </c>
      <c r="H141" s="185">
        <f t="shared" si="41"/>
        <v>-1.1740345153351885</v>
      </c>
      <c r="I141" s="184">
        <v>9.1495250740475953</v>
      </c>
      <c r="J141" s="185">
        <f t="shared" si="41"/>
        <v>0.40485987905127452</v>
      </c>
      <c r="K141" s="184">
        <v>8.8933895716675142</v>
      </c>
      <c r="L141" s="185">
        <f t="shared" ref="L141:L143" si="42">IFERROR(K141-I141,"-")</f>
        <v>-0.25613550238008109</v>
      </c>
      <c r="M141" s="184">
        <v>8.500168520390968</v>
      </c>
      <c r="N141" s="185">
        <f t="shared" ref="N141:N143" si="43">IFERROR(M141-K141,"-")</f>
        <v>-0.39322105127654616</v>
      </c>
      <c r="O141" s="185">
        <f t="shared" ref="O141" si="44">IFERROR(M141-C141,"-")</f>
        <v>-1.2990646180841097</v>
      </c>
    </row>
    <row r="142" spans="2:16" x14ac:dyDescent="0.25">
      <c r="B142" s="114" t="s">
        <v>73</v>
      </c>
      <c r="C142" s="184">
        <v>9.3406831247886366</v>
      </c>
      <c r="D142" s="185">
        <v>-5.5968891757382622E-2</v>
      </c>
      <c r="E142" s="184">
        <v>9.1612776541432126</v>
      </c>
      <c r="F142" s="185">
        <f t="shared" si="41"/>
        <v>-0.179405470645424</v>
      </c>
      <c r="G142" s="184">
        <v>7.4429400386847195</v>
      </c>
      <c r="H142" s="185">
        <f t="shared" si="41"/>
        <v>-1.7183376154584931</v>
      </c>
      <c r="I142" s="184">
        <v>8.0757748704890684</v>
      </c>
      <c r="J142" s="185">
        <f t="shared" si="41"/>
        <v>0.63283483180434885</v>
      </c>
      <c r="K142" s="184">
        <v>8.2758501758984622</v>
      </c>
      <c r="L142" s="185">
        <f t="shared" si="42"/>
        <v>0.20007530540939378</v>
      </c>
      <c r="M142" s="184">
        <v>8.0699797821691774</v>
      </c>
      <c r="N142" s="185">
        <f t="shared" si="43"/>
        <v>-0.20587039372928473</v>
      </c>
      <c r="O142" s="185">
        <f>IFERROR(M142-C142,"-")</f>
        <v>-1.2707033426194592</v>
      </c>
    </row>
    <row r="143" spans="2:16" x14ac:dyDescent="0.25">
      <c r="B143" s="114" t="s">
        <v>75</v>
      </c>
      <c r="C143" s="184">
        <v>8.4610894941634243</v>
      </c>
      <c r="D143" s="185">
        <v>0.39943566155987043</v>
      </c>
      <c r="E143" s="184">
        <v>7.9034090909090908</v>
      </c>
      <c r="F143" s="185">
        <f t="shared" si="41"/>
        <v>-0.55768040325433343</v>
      </c>
      <c r="G143" s="184">
        <v>6.9755899104963381</v>
      </c>
      <c r="H143" s="185">
        <f t="shared" si="41"/>
        <v>-0.92781918041275269</v>
      </c>
      <c r="I143" s="184">
        <v>8.5303169801394194</v>
      </c>
      <c r="J143" s="185">
        <f t="shared" si="41"/>
        <v>1.5547270696430813</v>
      </c>
      <c r="K143" s="184">
        <v>7.9383984792681481</v>
      </c>
      <c r="L143" s="185">
        <f t="shared" si="42"/>
        <v>-0.59191850087127129</v>
      </c>
      <c r="M143" s="184">
        <v>7.5169631774927597</v>
      </c>
      <c r="N143" s="185">
        <f t="shared" si="43"/>
        <v>-0.42143530177538846</v>
      </c>
      <c r="O143" s="185">
        <f t="shared" ref="O143:O146" si="45">IFERROR(M143-C143,"-")</f>
        <v>-0.9441263166706646</v>
      </c>
    </row>
    <row r="144" spans="2:16" x14ac:dyDescent="0.25">
      <c r="B144" s="114" t="s">
        <v>77</v>
      </c>
      <c r="C144" s="184">
        <v>8.2523982999392835</v>
      </c>
      <c r="D144" s="185">
        <v>-0.47857946430074172</v>
      </c>
      <c r="E144" s="184" t="s">
        <v>238</v>
      </c>
      <c r="F144" s="185" t="str">
        <f>IFERROR(E144-C144,"-")</f>
        <v>-</v>
      </c>
      <c r="G144" s="184">
        <v>9.1342925659472414</v>
      </c>
      <c r="H144" s="185" t="str">
        <f>IFERROR(G144-E144,"-")</f>
        <v>-</v>
      </c>
      <c r="I144" s="184">
        <v>7.6792181316704644</v>
      </c>
      <c r="J144" s="185">
        <f>IFERROR(I144-G144,"-")</f>
        <v>-1.455074434276777</v>
      </c>
      <c r="K144" s="184">
        <v>7.1516565286718246</v>
      </c>
      <c r="L144" s="185">
        <f>IFERROR(K144-I144,"-")</f>
        <v>-0.52756160299863986</v>
      </c>
      <c r="M144" s="184">
        <v>7.532258064516129</v>
      </c>
      <c r="N144" s="185">
        <f>IFERROR(M144-K144,"-")</f>
        <v>0.38060153584430445</v>
      </c>
      <c r="O144" s="185">
        <f t="shared" si="45"/>
        <v>-0.72014023542315453</v>
      </c>
    </row>
    <row r="145" spans="1:16" x14ac:dyDescent="0.25">
      <c r="B145" s="114" t="s">
        <v>79</v>
      </c>
      <c r="C145" s="184">
        <v>8.1196450608215311</v>
      </c>
      <c r="D145" s="185">
        <v>-0.28589650089131524</v>
      </c>
      <c r="E145" s="184" t="s">
        <v>238</v>
      </c>
      <c r="F145" s="185" t="str">
        <f t="shared" ref="F145:J153" si="46">IFERROR(E145-C145,"-")</f>
        <v>-</v>
      </c>
      <c r="G145" s="184">
        <v>6.7332902809170161</v>
      </c>
      <c r="H145" s="185" t="str">
        <f t="shared" si="46"/>
        <v>-</v>
      </c>
      <c r="I145" s="184">
        <v>8.5769349845201237</v>
      </c>
      <c r="J145" s="185">
        <f t="shared" si="46"/>
        <v>1.8436447036031076</v>
      </c>
      <c r="K145" s="184">
        <v>8.2689469202384327</v>
      </c>
      <c r="L145" s="185">
        <f t="shared" ref="L145:L153" si="47">IFERROR(K145-I145,"-")</f>
        <v>-0.30798806428169101</v>
      </c>
      <c r="M145" s="184">
        <v>8.1437805228382647</v>
      </c>
      <c r="N145" s="185">
        <f t="shared" ref="N145:N152" si="48">IFERROR(M145-K145,"-")</f>
        <v>-0.12516639740016799</v>
      </c>
      <c r="O145" s="185">
        <f t="shared" si="45"/>
        <v>2.4135462016733555E-2</v>
      </c>
    </row>
    <row r="146" spans="1:16" x14ac:dyDescent="0.25">
      <c r="B146" s="114" t="s">
        <v>81</v>
      </c>
      <c r="C146" s="184">
        <v>8.6953323903818962</v>
      </c>
      <c r="D146" s="185">
        <v>6.9684584987925291E-2</v>
      </c>
      <c r="E146" s="184" t="s">
        <v>238</v>
      </c>
      <c r="F146" s="185" t="str">
        <f t="shared" si="46"/>
        <v>-</v>
      </c>
      <c r="G146" s="184">
        <v>7.7101420284056807</v>
      </c>
      <c r="H146" s="185" t="str">
        <f t="shared" si="46"/>
        <v>-</v>
      </c>
      <c r="I146" s="184">
        <v>8.1869452410214389</v>
      </c>
      <c r="J146" s="185">
        <f t="shared" si="46"/>
        <v>0.4768032126157582</v>
      </c>
      <c r="K146" s="184">
        <v>8.4836212457888323</v>
      </c>
      <c r="L146" s="185">
        <f t="shared" si="47"/>
        <v>0.29667600476739331</v>
      </c>
      <c r="M146" s="184">
        <v>7.7936310679611651</v>
      </c>
      <c r="N146" s="185">
        <f t="shared" si="48"/>
        <v>-0.68999017782766714</v>
      </c>
      <c r="O146" s="185">
        <f t="shared" si="45"/>
        <v>-0.90170132242073109</v>
      </c>
    </row>
    <row r="147" spans="1:16" x14ac:dyDescent="0.25">
      <c r="B147" s="114" t="s">
        <v>83</v>
      </c>
      <c r="C147" s="184">
        <v>9.4308919422449922</v>
      </c>
      <c r="D147" s="185">
        <v>-0.13942510639736128</v>
      </c>
      <c r="E147" s="184" t="s">
        <v>238</v>
      </c>
      <c r="F147" s="185" t="str">
        <f t="shared" si="46"/>
        <v>-</v>
      </c>
      <c r="G147" s="184">
        <v>7.9656791907514455</v>
      </c>
      <c r="H147" s="185" t="str">
        <f t="shared" si="46"/>
        <v>-</v>
      </c>
      <c r="I147" s="184">
        <v>8.7215548243936034</v>
      </c>
      <c r="J147" s="185">
        <f t="shared" si="46"/>
        <v>0.75587563364215793</v>
      </c>
      <c r="K147" s="184">
        <v>8.5319226559649763</v>
      </c>
      <c r="L147" s="185">
        <f t="shared" si="47"/>
        <v>-0.18963216842862707</v>
      </c>
      <c r="M147" s="184">
        <v>7.9531952531878822</v>
      </c>
      <c r="N147" s="185">
        <f t="shared" si="48"/>
        <v>-0.57872740277709411</v>
      </c>
      <c r="O147" s="185">
        <f>IFERROR(M147-C147,"-")</f>
        <v>-1.4776966890571099</v>
      </c>
    </row>
    <row r="148" spans="1:16" x14ac:dyDescent="0.25">
      <c r="B148" s="114" t="s">
        <v>85</v>
      </c>
      <c r="C148" s="184">
        <v>9.2146074839329692</v>
      </c>
      <c r="D148" s="185">
        <v>0.34214069570686867</v>
      </c>
      <c r="E148" s="184">
        <v>8.5646190666134814</v>
      </c>
      <c r="F148" s="185">
        <f t="shared" si="46"/>
        <v>-0.64998841731948787</v>
      </c>
      <c r="G148" s="184">
        <v>8.2646411272567146</v>
      </c>
      <c r="H148" s="185">
        <f t="shared" si="46"/>
        <v>-0.29997793935676675</v>
      </c>
      <c r="I148" s="184">
        <v>8.5599384529304796</v>
      </c>
      <c r="J148" s="185">
        <f t="shared" si="46"/>
        <v>0.29529732567376499</v>
      </c>
      <c r="K148" s="184">
        <v>8.2914852615801866</v>
      </c>
      <c r="L148" s="185">
        <f t="shared" si="47"/>
        <v>-0.268453191350293</v>
      </c>
      <c r="M148" s="184">
        <v>7.9603726362625142</v>
      </c>
      <c r="N148" s="185">
        <f t="shared" si="48"/>
        <v>-0.33111262531767238</v>
      </c>
      <c r="O148" s="185">
        <f>IFERROR(M148-C148,"-")</f>
        <v>-1.254234847670455</v>
      </c>
    </row>
    <row r="149" spans="1:16" x14ac:dyDescent="0.25">
      <c r="B149" s="114" t="s">
        <v>87</v>
      </c>
      <c r="C149" s="184">
        <v>9.3278149653358842</v>
      </c>
      <c r="D149" s="185">
        <v>0.17612811187640531</v>
      </c>
      <c r="E149" s="184">
        <v>16.48526863084922</v>
      </c>
      <c r="F149" s="185">
        <f t="shared" si="46"/>
        <v>7.1574536655133354</v>
      </c>
      <c r="G149" s="184">
        <v>8.7193759750390019</v>
      </c>
      <c r="H149" s="185">
        <f t="shared" si="46"/>
        <v>-7.7658926558102177</v>
      </c>
      <c r="I149" s="184">
        <v>8.7860075927791126</v>
      </c>
      <c r="J149" s="185">
        <f t="shared" si="46"/>
        <v>6.6631617740110727E-2</v>
      </c>
      <c r="K149" s="184">
        <v>8.3840673575129525</v>
      </c>
      <c r="L149" s="185">
        <f t="shared" si="47"/>
        <v>-0.40194023526616007</v>
      </c>
      <c r="M149" s="184">
        <v>8.7306782635233073</v>
      </c>
      <c r="N149" s="185">
        <f t="shared" si="48"/>
        <v>0.34661090601035482</v>
      </c>
      <c r="O149" s="185">
        <f t="shared" ref="O149:O152" si="49">IFERROR(M149-C149,"-")</f>
        <v>-0.59713670181257683</v>
      </c>
    </row>
    <row r="150" spans="1:16" x14ac:dyDescent="0.25">
      <c r="A150" s="120"/>
      <c r="B150" s="114" t="s">
        <v>89</v>
      </c>
      <c r="C150" s="184">
        <v>8.9691956327985736</v>
      </c>
      <c r="D150" s="185">
        <v>0.2404268300447665</v>
      </c>
      <c r="E150" s="184">
        <v>4.7581018518518521</v>
      </c>
      <c r="F150" s="185">
        <f t="shared" si="46"/>
        <v>-4.2110937809467215</v>
      </c>
      <c r="G150" s="184">
        <v>7.7491429504271645</v>
      </c>
      <c r="H150" s="185">
        <f t="shared" si="46"/>
        <v>2.9910410985753124</v>
      </c>
      <c r="I150" s="184">
        <v>7.9050098879367168</v>
      </c>
      <c r="J150" s="185">
        <f t="shared" si="46"/>
        <v>0.15586693750955227</v>
      </c>
      <c r="K150" s="184">
        <v>7.8560346382825186</v>
      </c>
      <c r="L150" s="185">
        <f t="shared" si="47"/>
        <v>-4.8975249654198194E-2</v>
      </c>
      <c r="M150" s="184">
        <v>7.8874788986553348</v>
      </c>
      <c r="N150" s="185">
        <f t="shared" si="48"/>
        <v>3.1444260372816224E-2</v>
      </c>
      <c r="O150" s="185">
        <f t="shared" si="49"/>
        <v>-1.0817167341432388</v>
      </c>
    </row>
    <row r="151" spans="1:16" x14ac:dyDescent="0.25">
      <c r="B151" s="114" t="s">
        <v>91</v>
      </c>
      <c r="C151" s="184">
        <v>8.8137631252116968</v>
      </c>
      <c r="D151" s="185">
        <v>9.0038648213754513E-2</v>
      </c>
      <c r="E151" s="184">
        <v>7.6417066968070078</v>
      </c>
      <c r="F151" s="185">
        <f t="shared" si="46"/>
        <v>-1.172056428404689</v>
      </c>
      <c r="G151" s="184">
        <v>8.4391088279635937</v>
      </c>
      <c r="H151" s="185">
        <f t="shared" si="46"/>
        <v>0.79740213115658598</v>
      </c>
      <c r="I151" s="184">
        <v>8.2085274677646556</v>
      </c>
      <c r="J151" s="185">
        <f t="shared" si="46"/>
        <v>-0.23058136019893816</v>
      </c>
      <c r="K151" s="184">
        <v>8.2793894843162565</v>
      </c>
      <c r="L151" s="185">
        <f t="shared" si="47"/>
        <v>7.0862016551600959E-2</v>
      </c>
      <c r="M151" s="184" t="s">
        <v>238</v>
      </c>
      <c r="N151" s="185" t="str">
        <f t="shared" si="48"/>
        <v>-</v>
      </c>
      <c r="O151" s="185" t="str">
        <f t="shared" si="49"/>
        <v>-</v>
      </c>
    </row>
    <row r="152" spans="1:16" x14ac:dyDescent="0.25">
      <c r="B152" s="114" t="s">
        <v>93</v>
      </c>
      <c r="C152" s="184">
        <v>10.11741486585937</v>
      </c>
      <c r="D152" s="185">
        <v>1.0960934946459897</v>
      </c>
      <c r="E152" s="184">
        <v>9.4152144772117961</v>
      </c>
      <c r="F152" s="185">
        <f t="shared" si="46"/>
        <v>-0.70220038864757406</v>
      </c>
      <c r="G152" s="184">
        <v>8.6227938549481955</v>
      </c>
      <c r="H152" s="185">
        <f t="shared" si="46"/>
        <v>-0.79242062226360055</v>
      </c>
      <c r="I152" s="184">
        <v>8.7539784654973936</v>
      </c>
      <c r="J152" s="185">
        <f t="shared" si="46"/>
        <v>0.13118461054919806</v>
      </c>
      <c r="K152" s="184">
        <v>8.3164210013399931</v>
      </c>
      <c r="L152" s="185">
        <f t="shared" si="47"/>
        <v>-0.43755746415740049</v>
      </c>
      <c r="M152" s="184" t="s">
        <v>238</v>
      </c>
      <c r="N152" s="185" t="str">
        <f t="shared" si="48"/>
        <v>-</v>
      </c>
      <c r="O152" s="185" t="str">
        <f t="shared" si="49"/>
        <v>-</v>
      </c>
    </row>
    <row r="153" spans="1:16" ht="15.75" x14ac:dyDescent="0.25">
      <c r="B153" s="117" t="s">
        <v>30</v>
      </c>
      <c r="C153" s="186">
        <v>9.023316551916265</v>
      </c>
      <c r="D153" s="187">
        <v>0.13126766907118892</v>
      </c>
      <c r="E153" s="186">
        <v>8.9352478955566053</v>
      </c>
      <c r="F153" s="187">
        <f t="shared" si="46"/>
        <v>-8.8068656359659769E-2</v>
      </c>
      <c r="G153" s="186">
        <v>8.1951860588263603</v>
      </c>
      <c r="H153" s="187">
        <f t="shared" si="46"/>
        <v>-0.74006183673024495</v>
      </c>
      <c r="I153" s="186">
        <v>8.3907111087484267</v>
      </c>
      <c r="J153" s="187">
        <f t="shared" si="46"/>
        <v>0.19552504992206643</v>
      </c>
      <c r="K153" s="186">
        <v>8.1967261611280939</v>
      </c>
      <c r="L153" s="187">
        <f t="shared" si="47"/>
        <v>-0.1939849476203328</v>
      </c>
      <c r="M153" s="186">
        <v>7.9847710997612982</v>
      </c>
      <c r="N153" s="187">
        <v>-0.18877019181855026</v>
      </c>
      <c r="O153" s="187">
        <v>-0.96345734608230593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302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9.8332112332112338</v>
      </c>
      <c r="D163" s="185">
        <v>-0.98283573352066433</v>
      </c>
      <c r="E163" s="184">
        <v>9.7897689028494508</v>
      </c>
      <c r="F163" s="185">
        <f t="shared" ref="F163:J165" si="50">IFERROR(E163-C163,"-")</f>
        <v>-4.3442330361783021E-2</v>
      </c>
      <c r="G163" s="184">
        <v>9.2889710412815774</v>
      </c>
      <c r="H163" s="185">
        <f t="shared" si="50"/>
        <v>-0.50079786156787343</v>
      </c>
      <c r="I163" s="184">
        <v>8.4905610907184066</v>
      </c>
      <c r="J163" s="185">
        <f t="shared" si="50"/>
        <v>-0.79840995056317077</v>
      </c>
      <c r="K163" s="184">
        <v>9.4714077770846323</v>
      </c>
      <c r="L163" s="185">
        <f t="shared" ref="L163:L165" si="51">IFERROR(K163-I163,"-")</f>
        <v>0.98084668636622574</v>
      </c>
      <c r="M163" s="184">
        <v>10.558616758502755</v>
      </c>
      <c r="N163" s="185">
        <f t="shared" ref="N163:N165" si="52">IFERROR(M163-K163,"-")</f>
        <v>1.0872089814181223</v>
      </c>
      <c r="O163" s="185">
        <f t="shared" ref="O163" si="53">IFERROR(M163-C163,"-")</f>
        <v>0.7254055252915208</v>
      </c>
    </row>
    <row r="164" spans="2:15" x14ac:dyDescent="0.25">
      <c r="B164" s="114" t="s">
        <v>73</v>
      </c>
      <c r="C164" s="184">
        <v>8.9198465963566633</v>
      </c>
      <c r="D164" s="185">
        <v>7.1693099348204115E-2</v>
      </c>
      <c r="E164" s="184">
        <v>7.7709839673058783</v>
      </c>
      <c r="F164" s="185">
        <f t="shared" si="50"/>
        <v>-1.1488626290507851</v>
      </c>
      <c r="G164" s="184">
        <v>7.4467548834278512</v>
      </c>
      <c r="H164" s="185">
        <f t="shared" si="50"/>
        <v>-0.32422908387802707</v>
      </c>
      <c r="I164" s="184">
        <v>7.6815722469764482</v>
      </c>
      <c r="J164" s="185">
        <f t="shared" si="50"/>
        <v>0.23481736354859706</v>
      </c>
      <c r="K164" s="184">
        <v>8.2667772583320769</v>
      </c>
      <c r="L164" s="185">
        <f t="shared" si="51"/>
        <v>0.58520501135562863</v>
      </c>
      <c r="M164" s="184">
        <v>8.7094584169109712</v>
      </c>
      <c r="N164" s="185">
        <f t="shared" si="52"/>
        <v>0.44268115857889434</v>
      </c>
      <c r="O164" s="185">
        <f>IFERROR(M164-C164,"-")</f>
        <v>-0.2103881794456921</v>
      </c>
    </row>
    <row r="165" spans="2:15" x14ac:dyDescent="0.25">
      <c r="B165" s="114" t="s">
        <v>75</v>
      </c>
      <c r="C165" s="184">
        <v>8.2431245666743695</v>
      </c>
      <c r="D165" s="185">
        <v>-1.1073315062973066</v>
      </c>
      <c r="E165" s="184">
        <v>9.1765571358509082</v>
      </c>
      <c r="F165" s="185">
        <f t="shared" si="50"/>
        <v>0.93343256917653861</v>
      </c>
      <c r="G165" s="184">
        <v>8.0158730158730158</v>
      </c>
      <c r="H165" s="185">
        <f t="shared" si="50"/>
        <v>-1.1606841199778923</v>
      </c>
      <c r="I165" s="184">
        <v>7.9774148013712445</v>
      </c>
      <c r="J165" s="185">
        <f t="shared" si="50"/>
        <v>-3.8458214501771337E-2</v>
      </c>
      <c r="K165" s="184">
        <v>8.4301207284632707</v>
      </c>
      <c r="L165" s="185">
        <f t="shared" si="51"/>
        <v>0.45270592709202617</v>
      </c>
      <c r="M165" s="184">
        <v>8.9442278352263092</v>
      </c>
      <c r="N165" s="185">
        <f t="shared" si="52"/>
        <v>0.5141071067630385</v>
      </c>
      <c r="O165" s="185">
        <f t="shared" ref="O165:O168" si="54">IFERROR(M165-C165,"-")</f>
        <v>0.70110326855193961</v>
      </c>
    </row>
    <row r="166" spans="2:15" x14ac:dyDescent="0.25">
      <c r="B166" s="114" t="s">
        <v>77</v>
      </c>
      <c r="C166" s="184">
        <v>7.3866244558765333</v>
      </c>
      <c r="D166" s="185">
        <v>0.15104249152840321</v>
      </c>
      <c r="E166" s="184" t="s">
        <v>238</v>
      </c>
      <c r="F166" s="185" t="str">
        <f>IFERROR(E166-C166,"-")</f>
        <v>-</v>
      </c>
      <c r="G166" s="184">
        <v>6.38161411010155</v>
      </c>
      <c r="H166" s="185" t="str">
        <f>IFERROR(G166-E166,"-")</f>
        <v>-</v>
      </c>
      <c r="I166" s="184">
        <v>6.3636101914495464</v>
      </c>
      <c r="J166" s="185">
        <f>IFERROR(I166-G166,"-")</f>
        <v>-1.800391865200357E-2</v>
      </c>
      <c r="K166" s="184">
        <v>6.6114079615281858</v>
      </c>
      <c r="L166" s="185">
        <f>IFERROR(K166-I166,"-")</f>
        <v>0.24779777007863935</v>
      </c>
      <c r="M166" s="184">
        <v>6.7105347422350308</v>
      </c>
      <c r="N166" s="185">
        <f>IFERROR(M166-K166,"-")</f>
        <v>9.9126780706844997E-2</v>
      </c>
      <c r="O166" s="185">
        <f t="shared" si="54"/>
        <v>-0.6760897136415025</v>
      </c>
    </row>
    <row r="167" spans="2:15" x14ac:dyDescent="0.25">
      <c r="B167" s="114" t="s">
        <v>79</v>
      </c>
      <c r="C167" s="184">
        <v>6.6837968561064089</v>
      </c>
      <c r="D167" s="185">
        <v>-1.3500525272575379</v>
      </c>
      <c r="E167" s="184" t="s">
        <v>238</v>
      </c>
      <c r="F167" s="185" t="str">
        <f t="shared" ref="F167:J175" si="55">IFERROR(E167-C167,"-")</f>
        <v>-</v>
      </c>
      <c r="G167" s="184">
        <v>5.7004048582995948</v>
      </c>
      <c r="H167" s="185" t="str">
        <f t="shared" si="55"/>
        <v>-</v>
      </c>
      <c r="I167" s="184">
        <v>7.0117280557082644</v>
      </c>
      <c r="J167" s="185">
        <f t="shared" si="55"/>
        <v>1.3113231974086696</v>
      </c>
      <c r="K167" s="184">
        <v>7.0906549520766777</v>
      </c>
      <c r="L167" s="185">
        <f t="shared" ref="L167:L175" si="56">IFERROR(K167-I167,"-")</f>
        <v>7.8926896368413324E-2</v>
      </c>
      <c r="M167" s="184">
        <v>7.2181259600614442</v>
      </c>
      <c r="N167" s="185">
        <f t="shared" ref="N167:N174" si="57">IFERROR(M167-K167,"-")</f>
        <v>0.12747100798476652</v>
      </c>
      <c r="O167" s="185">
        <f t="shared" si="54"/>
        <v>0.5343291039550353</v>
      </c>
    </row>
    <row r="168" spans="2:15" x14ac:dyDescent="0.25">
      <c r="B168" s="114" t="s">
        <v>81</v>
      </c>
      <c r="C168" s="184">
        <v>7.2263674614305753</v>
      </c>
      <c r="D168" s="185">
        <v>-0.3826221964850971</v>
      </c>
      <c r="E168" s="184" t="s">
        <v>238</v>
      </c>
      <c r="F168" s="185" t="str">
        <f t="shared" si="55"/>
        <v>-</v>
      </c>
      <c r="G168" s="184">
        <v>6.6358066712049011</v>
      </c>
      <c r="H168" s="185" t="str">
        <f t="shared" si="55"/>
        <v>-</v>
      </c>
      <c r="I168" s="184">
        <v>7.1589290100712359</v>
      </c>
      <c r="J168" s="185">
        <f t="shared" si="55"/>
        <v>0.52312233886633486</v>
      </c>
      <c r="K168" s="184">
        <v>6.7627544609198287</v>
      </c>
      <c r="L168" s="185">
        <f t="shared" si="56"/>
        <v>-0.39617454915140726</v>
      </c>
      <c r="M168" s="184">
        <v>6.9729327781082686</v>
      </c>
      <c r="N168" s="185">
        <f t="shared" si="57"/>
        <v>0.21017831718843993</v>
      </c>
      <c r="O168" s="185">
        <f t="shared" si="54"/>
        <v>-0.25343468332230668</v>
      </c>
    </row>
    <row r="169" spans="2:15" x14ac:dyDescent="0.25">
      <c r="B169" s="114" t="s">
        <v>83</v>
      </c>
      <c r="C169" s="184">
        <v>8.4183850931677018</v>
      </c>
      <c r="D169" s="185">
        <v>7.2140033879163568E-2</v>
      </c>
      <c r="E169" s="184" t="s">
        <v>238</v>
      </c>
      <c r="F169" s="185" t="str">
        <f t="shared" si="55"/>
        <v>-</v>
      </c>
      <c r="G169" s="184">
        <v>6.950538579907672</v>
      </c>
      <c r="H169" s="185" t="str">
        <f t="shared" si="55"/>
        <v>-</v>
      </c>
      <c r="I169" s="184">
        <v>7.2223531722647811</v>
      </c>
      <c r="J169" s="185">
        <f t="shared" si="55"/>
        <v>0.27181459235710914</v>
      </c>
      <c r="K169" s="184">
        <v>8.1781140861466817</v>
      </c>
      <c r="L169" s="185">
        <f t="shared" si="56"/>
        <v>0.95576091388190054</v>
      </c>
      <c r="M169" s="184">
        <v>7.5435435435435432</v>
      </c>
      <c r="N169" s="185">
        <f t="shared" si="57"/>
        <v>-0.6345705426031385</v>
      </c>
      <c r="O169" s="185">
        <f>IFERROR(M169-C169,"-")</f>
        <v>-0.87484154962415861</v>
      </c>
    </row>
    <row r="170" spans="2:15" x14ac:dyDescent="0.25">
      <c r="B170" s="114" t="s">
        <v>85</v>
      </c>
      <c r="C170" s="184">
        <v>9.4361702127659566</v>
      </c>
      <c r="D170" s="185">
        <v>-0.77047185365470838</v>
      </c>
      <c r="E170" s="184">
        <v>8.398076923076923</v>
      </c>
      <c r="F170" s="185">
        <f t="shared" si="55"/>
        <v>-1.0380932896890336</v>
      </c>
      <c r="G170" s="184">
        <v>9.0039615166949627</v>
      </c>
      <c r="H170" s="185">
        <f t="shared" si="55"/>
        <v>0.6058845936180397</v>
      </c>
      <c r="I170" s="184">
        <v>8.4010880316518293</v>
      </c>
      <c r="J170" s="185">
        <f t="shared" si="55"/>
        <v>-0.60287348504313343</v>
      </c>
      <c r="K170" s="184">
        <v>10.082657517155333</v>
      </c>
      <c r="L170" s="185">
        <f t="shared" si="56"/>
        <v>1.6815694855035037</v>
      </c>
      <c r="M170" s="184">
        <v>7.8926524231370507</v>
      </c>
      <c r="N170" s="185">
        <f t="shared" si="57"/>
        <v>-2.1900050940182823</v>
      </c>
      <c r="O170" s="185">
        <f>IFERROR(M170-C170,"-")</f>
        <v>-1.5435177896289058</v>
      </c>
    </row>
    <row r="171" spans="2:15" x14ac:dyDescent="0.25">
      <c r="B171" s="114" t="s">
        <v>87</v>
      </c>
      <c r="C171" s="184">
        <v>8.4479293544457974</v>
      </c>
      <c r="D171" s="185">
        <v>0.54396405085224142</v>
      </c>
      <c r="E171" s="184">
        <v>8.4134742404227207</v>
      </c>
      <c r="F171" s="185">
        <f t="shared" si="55"/>
        <v>-3.4455114023076661E-2</v>
      </c>
      <c r="G171" s="184">
        <v>8.4665534804753815</v>
      </c>
      <c r="H171" s="185">
        <f t="shared" si="55"/>
        <v>5.3079240052660737E-2</v>
      </c>
      <c r="I171" s="184">
        <v>7.2705110173464602</v>
      </c>
      <c r="J171" s="185">
        <f t="shared" si="55"/>
        <v>-1.1960424631289213</v>
      </c>
      <c r="K171" s="184">
        <v>7.9343756428718368</v>
      </c>
      <c r="L171" s="185">
        <f t="shared" si="56"/>
        <v>0.66386462552537662</v>
      </c>
      <c r="M171" s="184">
        <v>7.5521653543307083</v>
      </c>
      <c r="N171" s="185">
        <f t="shared" si="57"/>
        <v>-0.38221028854112848</v>
      </c>
      <c r="O171" s="185">
        <f t="shared" ref="O171:O174" si="58">IFERROR(M171-C171,"-")</f>
        <v>-0.89576400011508905</v>
      </c>
    </row>
    <row r="172" spans="2:15" x14ac:dyDescent="0.25">
      <c r="B172" s="114" t="s">
        <v>89</v>
      </c>
      <c r="C172" s="184">
        <v>7.3268000000000004</v>
      </c>
      <c r="D172" s="185">
        <v>-0.1992615818072041</v>
      </c>
      <c r="E172" s="184">
        <v>7.1910274963820546</v>
      </c>
      <c r="F172" s="185">
        <f t="shared" si="55"/>
        <v>-0.13577250361794579</v>
      </c>
      <c r="G172" s="184">
        <v>7.0161228406909792</v>
      </c>
      <c r="H172" s="185">
        <f t="shared" si="55"/>
        <v>-0.17490465569107538</v>
      </c>
      <c r="I172" s="184">
        <v>6.5124237464662995</v>
      </c>
      <c r="J172" s="185">
        <f t="shared" si="55"/>
        <v>-0.50369909422467973</v>
      </c>
      <c r="K172" s="184">
        <v>7.7937348018881423</v>
      </c>
      <c r="L172" s="185">
        <f t="shared" si="56"/>
        <v>1.2813110554218428</v>
      </c>
      <c r="M172" s="184">
        <v>7.2006835010442378</v>
      </c>
      <c r="N172" s="185">
        <f t="shared" si="57"/>
        <v>-0.59305130084390445</v>
      </c>
      <c r="O172" s="185">
        <f t="shared" si="58"/>
        <v>-0.1261164989557626</v>
      </c>
    </row>
    <row r="173" spans="2:15" x14ac:dyDescent="0.25">
      <c r="B173" s="114" t="s">
        <v>91</v>
      </c>
      <c r="C173" s="184">
        <v>7.8085655314757485</v>
      </c>
      <c r="D173" s="185">
        <v>-1.6147614283712883</v>
      </c>
      <c r="E173" s="184">
        <v>10.832713754646839</v>
      </c>
      <c r="F173" s="185">
        <f t="shared" si="55"/>
        <v>3.0241482231710908</v>
      </c>
      <c r="G173" s="184">
        <v>9.0211907164480323</v>
      </c>
      <c r="H173" s="185">
        <f t="shared" si="55"/>
        <v>-1.811523038198807</v>
      </c>
      <c r="I173" s="184">
        <v>8.0762171807290333</v>
      </c>
      <c r="J173" s="185">
        <f t="shared" si="55"/>
        <v>-0.944973535718999</v>
      </c>
      <c r="K173" s="184">
        <v>10.768174656763447</v>
      </c>
      <c r="L173" s="185">
        <f t="shared" si="56"/>
        <v>2.691957476034414</v>
      </c>
      <c r="M173" s="184" t="s">
        <v>238</v>
      </c>
      <c r="N173" s="185" t="str">
        <f t="shared" si="57"/>
        <v>-</v>
      </c>
      <c r="O173" s="185" t="str">
        <f t="shared" si="58"/>
        <v>-</v>
      </c>
    </row>
    <row r="174" spans="2:15" x14ac:dyDescent="0.25">
      <c r="B174" s="114" t="s">
        <v>93</v>
      </c>
      <c r="C174" s="184">
        <v>8.0690288713910761</v>
      </c>
      <c r="D174" s="185">
        <v>0.33214247587915491</v>
      </c>
      <c r="E174" s="184">
        <v>7.709090909090909</v>
      </c>
      <c r="F174" s="185">
        <f t="shared" si="55"/>
        <v>-0.35993796230016706</v>
      </c>
      <c r="G174" s="184">
        <v>7.1618352850835096</v>
      </c>
      <c r="H174" s="185">
        <f t="shared" si="55"/>
        <v>-0.54725562400739935</v>
      </c>
      <c r="I174" s="184">
        <v>7.313071543840775</v>
      </c>
      <c r="J174" s="185">
        <f t="shared" si="55"/>
        <v>0.15123625875726532</v>
      </c>
      <c r="K174" s="184">
        <v>7.3263428204579499</v>
      </c>
      <c r="L174" s="185">
        <f t="shared" si="56"/>
        <v>1.3271276617174976E-2</v>
      </c>
      <c r="M174" s="184" t="s">
        <v>238</v>
      </c>
      <c r="N174" s="185" t="str">
        <f t="shared" si="57"/>
        <v>-</v>
      </c>
      <c r="O174" s="185" t="str">
        <f t="shared" si="58"/>
        <v>-</v>
      </c>
    </row>
    <row r="175" spans="2:15" ht="15.75" x14ac:dyDescent="0.25">
      <c r="B175" s="117" t="s">
        <v>30</v>
      </c>
      <c r="C175" s="186">
        <v>8.1516425405641897</v>
      </c>
      <c r="D175" s="187">
        <v>-0.39100249072226667</v>
      </c>
      <c r="E175" s="186">
        <v>8.4506925477955512</v>
      </c>
      <c r="F175" s="187">
        <f t="shared" si="55"/>
        <v>0.29905000723136155</v>
      </c>
      <c r="G175" s="186">
        <v>7.5726670907249041</v>
      </c>
      <c r="H175" s="187">
        <f t="shared" si="55"/>
        <v>-0.87802545707064716</v>
      </c>
      <c r="I175" s="186">
        <v>7.3890876282132458</v>
      </c>
      <c r="J175" s="187">
        <f t="shared" si="55"/>
        <v>-0.18357946251165824</v>
      </c>
      <c r="K175" s="186">
        <v>8.1949520923255879</v>
      </c>
      <c r="L175" s="187">
        <f t="shared" si="56"/>
        <v>0.80586446411234203</v>
      </c>
      <c r="M175" s="186">
        <v>8.0078671154573886</v>
      </c>
      <c r="N175" s="187">
        <v>-5.5920283596295306E-2</v>
      </c>
      <c r="O175" s="187">
        <v>-0.18041404751465073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303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9.2666883751221096</v>
      </c>
      <c r="D185" s="185">
        <v>0.35382731331801054</v>
      </c>
      <c r="E185" s="184">
        <v>8.8133498145859086</v>
      </c>
      <c r="F185" s="185">
        <f t="shared" ref="F185:J187" si="59">IFERROR(E185-C185,"-")</f>
        <v>-0.45333856053620103</v>
      </c>
      <c r="G185" s="184">
        <v>12.473309608540925</v>
      </c>
      <c r="H185" s="185">
        <f t="shared" si="59"/>
        <v>3.6599597939550161</v>
      </c>
      <c r="I185" s="184">
        <v>8.7088772845952995</v>
      </c>
      <c r="J185" s="185">
        <f t="shared" si="59"/>
        <v>-3.7644323239456252</v>
      </c>
      <c r="K185" s="184">
        <v>9.0303465900015976</v>
      </c>
      <c r="L185" s="185">
        <f t="shared" ref="L185:L187" si="60">IFERROR(K185-I185,"-")</f>
        <v>0.32146930540629803</v>
      </c>
      <c r="M185" s="184">
        <v>8.5031357792411413</v>
      </c>
      <c r="N185" s="185">
        <f t="shared" ref="N185:N187" si="61">IFERROR(M185-K185,"-")</f>
        <v>-0.52721081076045628</v>
      </c>
      <c r="O185" s="185">
        <f t="shared" ref="O185" si="62">IFERROR(M185-C185,"-")</f>
        <v>-0.76355259588096835</v>
      </c>
    </row>
    <row r="186" spans="1:16" x14ac:dyDescent="0.25">
      <c r="B186" s="114" t="s">
        <v>73</v>
      </c>
      <c r="C186" s="184">
        <v>8.7195281782437739</v>
      </c>
      <c r="D186" s="185">
        <v>0.15820455954310653</v>
      </c>
      <c r="E186" s="184">
        <v>8.3433203068461435</v>
      </c>
      <c r="F186" s="185">
        <f t="shared" si="59"/>
        <v>-0.37620787139763046</v>
      </c>
      <c r="G186" s="184">
        <v>14.453815261044177</v>
      </c>
      <c r="H186" s="185">
        <f t="shared" si="59"/>
        <v>6.1104949541980336</v>
      </c>
      <c r="I186" s="184">
        <v>6.9769477317554243</v>
      </c>
      <c r="J186" s="185">
        <f t="shared" si="59"/>
        <v>-7.4768675292887528</v>
      </c>
      <c r="K186" s="184">
        <v>7.7075522955718556</v>
      </c>
      <c r="L186" s="185">
        <f t="shared" si="60"/>
        <v>0.73060456381643135</v>
      </c>
      <c r="M186" s="184">
        <v>7.8615651670765221</v>
      </c>
      <c r="N186" s="185">
        <f t="shared" si="61"/>
        <v>0.15401287150466647</v>
      </c>
      <c r="O186" s="185">
        <f>IFERROR(M186-C186,"-")</f>
        <v>-0.85796301116725182</v>
      </c>
    </row>
    <row r="187" spans="1:16" x14ac:dyDescent="0.25">
      <c r="B187" s="114" t="s">
        <v>75</v>
      </c>
      <c r="C187" s="184">
        <v>7.7323165921640813</v>
      </c>
      <c r="D187" s="185">
        <v>0.28549812678666431</v>
      </c>
      <c r="E187" s="184">
        <v>9.8412825651302605</v>
      </c>
      <c r="F187" s="185">
        <f t="shared" si="59"/>
        <v>2.1089659729661792</v>
      </c>
      <c r="G187" s="184">
        <v>12.250825082508252</v>
      </c>
      <c r="H187" s="185">
        <f t="shared" si="59"/>
        <v>2.4095425173779912</v>
      </c>
      <c r="I187" s="184">
        <v>8.5546218487394956</v>
      </c>
      <c r="J187" s="185">
        <f t="shared" si="59"/>
        <v>-3.696203233768756</v>
      </c>
      <c r="K187" s="184">
        <v>7.6579337617399901</v>
      </c>
      <c r="L187" s="185">
        <f t="shared" si="60"/>
        <v>-0.89668808699950553</v>
      </c>
      <c r="M187" s="184">
        <v>7.2860209283606121</v>
      </c>
      <c r="N187" s="185">
        <f t="shared" si="61"/>
        <v>-0.37191283337937797</v>
      </c>
      <c r="O187" s="185">
        <f t="shared" ref="O187:O190" si="63">IFERROR(M187-C187,"-")</f>
        <v>-0.44629566380346919</v>
      </c>
    </row>
    <row r="188" spans="1:16" x14ac:dyDescent="0.25">
      <c r="B188" s="114" t="s">
        <v>77</v>
      </c>
      <c r="C188" s="184">
        <v>7.200854700854701</v>
      </c>
      <c r="D188" s="185">
        <v>-0.79196664548147666</v>
      </c>
      <c r="E188" s="184" t="s">
        <v>238</v>
      </c>
      <c r="F188" s="185" t="str">
        <f>IFERROR(E188-C188,"-")</f>
        <v>-</v>
      </c>
      <c r="G188" s="184">
        <v>8.6115288220551385</v>
      </c>
      <c r="H188" s="185" t="str">
        <f>IFERROR(G188-E188,"-")</f>
        <v>-</v>
      </c>
      <c r="I188" s="184">
        <v>7.242046234836347</v>
      </c>
      <c r="J188" s="185">
        <f>IFERROR(I188-G188,"-")</f>
        <v>-1.3694825872187915</v>
      </c>
      <c r="K188" s="184">
        <v>6.7489429946056276</v>
      </c>
      <c r="L188" s="185">
        <f>IFERROR(K188-I188,"-")</f>
        <v>-0.49310324023071939</v>
      </c>
      <c r="M188" s="184">
        <v>7.6862615587846763</v>
      </c>
      <c r="N188" s="185">
        <f>IFERROR(M188-K188,"-")</f>
        <v>0.93731856417904869</v>
      </c>
      <c r="O188" s="185">
        <f t="shared" si="63"/>
        <v>0.48540685792997529</v>
      </c>
    </row>
    <row r="189" spans="1:16" x14ac:dyDescent="0.25">
      <c r="B189" s="114" t="s">
        <v>79</v>
      </c>
      <c r="C189" s="184">
        <v>7.779356456330965</v>
      </c>
      <c r="D189" s="185">
        <v>-0.21407296291447775</v>
      </c>
      <c r="E189" s="184" t="s">
        <v>238</v>
      </c>
      <c r="F189" s="185" t="str">
        <f t="shared" ref="F189:J197" si="64">IFERROR(E189-C189,"-")</f>
        <v>-</v>
      </c>
      <c r="G189" s="184">
        <v>6.3733634311512413</v>
      </c>
      <c r="H189" s="185" t="str">
        <f t="shared" si="64"/>
        <v>-</v>
      </c>
      <c r="I189" s="184">
        <v>7.2300592128178334</v>
      </c>
      <c r="J189" s="185">
        <f t="shared" si="64"/>
        <v>0.8566957816665921</v>
      </c>
      <c r="K189" s="184">
        <v>7.35172631247044</v>
      </c>
      <c r="L189" s="185">
        <f t="shared" ref="L189:L197" si="65">IFERROR(K189-I189,"-")</f>
        <v>0.12166709965260658</v>
      </c>
      <c r="M189" s="184">
        <v>7.3568722011712024</v>
      </c>
      <c r="N189" s="185">
        <f t="shared" ref="N189:N196" si="66">IFERROR(M189-K189,"-")</f>
        <v>5.1458887007624909E-3</v>
      </c>
      <c r="O189" s="185">
        <f t="shared" si="63"/>
        <v>-0.42248425515976251</v>
      </c>
    </row>
    <row r="190" spans="1:16" x14ac:dyDescent="0.25">
      <c r="B190" s="114" t="s">
        <v>120</v>
      </c>
      <c r="C190" s="184">
        <v>7.6766990291262136</v>
      </c>
      <c r="D190" s="185">
        <v>-0.58569164142772223</v>
      </c>
      <c r="E190" s="184" t="s">
        <v>238</v>
      </c>
      <c r="F190" s="185" t="str">
        <f t="shared" si="64"/>
        <v>-</v>
      </c>
      <c r="G190" s="184">
        <v>7.7167957117331749</v>
      </c>
      <c r="H190" s="185" t="str">
        <f t="shared" si="64"/>
        <v>-</v>
      </c>
      <c r="I190" s="184">
        <v>7.8921325051759839</v>
      </c>
      <c r="J190" s="185">
        <f t="shared" si="64"/>
        <v>0.17533679344280895</v>
      </c>
      <c r="K190" s="184">
        <v>7.3744283157685429</v>
      </c>
      <c r="L190" s="185">
        <f t="shared" si="65"/>
        <v>-0.51770418940744101</v>
      </c>
      <c r="M190" s="184">
        <v>7.5051059001512863</v>
      </c>
      <c r="N190" s="185">
        <f t="shared" si="66"/>
        <v>0.13067758438274346</v>
      </c>
      <c r="O190" s="185">
        <f t="shared" si="63"/>
        <v>-0.17159312897492729</v>
      </c>
    </row>
    <row r="191" spans="1:16" x14ac:dyDescent="0.25">
      <c r="B191" s="114" t="s">
        <v>83</v>
      </c>
      <c r="C191" s="184">
        <v>8.4107765451664029</v>
      </c>
      <c r="D191" s="185">
        <v>-0.37600417023017485</v>
      </c>
      <c r="E191" s="184" t="s">
        <v>238</v>
      </c>
      <c r="F191" s="185" t="str">
        <f t="shared" si="64"/>
        <v>-</v>
      </c>
      <c r="G191" s="184">
        <v>8.4972983404091078</v>
      </c>
      <c r="H191" s="185" t="str">
        <f t="shared" si="64"/>
        <v>-</v>
      </c>
      <c r="I191" s="184">
        <v>7.8187372708757641</v>
      </c>
      <c r="J191" s="185">
        <f t="shared" si="64"/>
        <v>-0.67856106953334372</v>
      </c>
      <c r="K191" s="184">
        <v>7.6733506622106695</v>
      </c>
      <c r="L191" s="185">
        <f t="shared" si="65"/>
        <v>-0.14538660866509456</v>
      </c>
      <c r="M191" s="184">
        <v>7.6679137049507418</v>
      </c>
      <c r="N191" s="185">
        <f t="shared" si="66"/>
        <v>-5.436957259927766E-3</v>
      </c>
      <c r="O191" s="185">
        <f>IFERROR(M191-C191,"-")</f>
        <v>-0.74286284021566118</v>
      </c>
    </row>
    <row r="192" spans="1:16" x14ac:dyDescent="0.25">
      <c r="B192" s="114" t="s">
        <v>85</v>
      </c>
      <c r="C192" s="184">
        <v>8.4345609065155802</v>
      </c>
      <c r="D192" s="185">
        <v>-0.36976261193391657</v>
      </c>
      <c r="E192" s="184">
        <v>7.5310063126624582</v>
      </c>
      <c r="F192" s="185">
        <f t="shared" si="64"/>
        <v>-0.90355459385312198</v>
      </c>
      <c r="G192" s="184">
        <v>7.9433344251555846</v>
      </c>
      <c r="H192" s="185">
        <f t="shared" si="64"/>
        <v>0.4123281124931264</v>
      </c>
      <c r="I192" s="184">
        <v>7.9286612758310868</v>
      </c>
      <c r="J192" s="185">
        <f t="shared" si="64"/>
        <v>-1.4673149324497814E-2</v>
      </c>
      <c r="K192" s="184">
        <v>8.1656338971696538</v>
      </c>
      <c r="L192" s="185">
        <f t="shared" si="65"/>
        <v>0.236972621338567</v>
      </c>
      <c r="M192" s="184">
        <v>7.7958266452648477</v>
      </c>
      <c r="N192" s="185">
        <f t="shared" si="66"/>
        <v>-0.36980725190480612</v>
      </c>
      <c r="O192" s="185">
        <f>IFERROR(M192-C192,"-")</f>
        <v>-0.63873426125073252</v>
      </c>
    </row>
    <row r="193" spans="2:16" x14ac:dyDescent="0.25">
      <c r="B193" s="114" t="s">
        <v>87</v>
      </c>
      <c r="C193" s="184">
        <v>8.549366535605067</v>
      </c>
      <c r="D193" s="185">
        <v>4.5225297592860869E-2</v>
      </c>
      <c r="E193" s="184">
        <v>7.7185580774365823</v>
      </c>
      <c r="F193" s="185">
        <f t="shared" si="64"/>
        <v>-0.8308084581684847</v>
      </c>
      <c r="G193" s="184">
        <v>8.4934531059683316</v>
      </c>
      <c r="H193" s="185">
        <f t="shared" si="64"/>
        <v>0.7748950285317493</v>
      </c>
      <c r="I193" s="184">
        <v>7.9258992805755399</v>
      </c>
      <c r="J193" s="185">
        <f t="shared" si="64"/>
        <v>-0.56755382539279164</v>
      </c>
      <c r="K193" s="184">
        <v>7.8255897069335241</v>
      </c>
      <c r="L193" s="185">
        <f t="shared" si="65"/>
        <v>-0.10030957364201587</v>
      </c>
      <c r="M193" s="184">
        <v>7.7792072322670371</v>
      </c>
      <c r="N193" s="185">
        <f t="shared" si="66"/>
        <v>-4.6382474666486928E-2</v>
      </c>
      <c r="O193" s="185">
        <f t="shared" ref="O193:O196" si="67">IFERROR(M193-C193,"-")</f>
        <v>-0.77015930333802984</v>
      </c>
    </row>
    <row r="194" spans="2:16" x14ac:dyDescent="0.25">
      <c r="B194" s="114" t="s">
        <v>89</v>
      </c>
      <c r="C194" s="184">
        <v>6.9204971058903642</v>
      </c>
      <c r="D194" s="185">
        <v>-0.11306094654409282</v>
      </c>
      <c r="E194" s="184">
        <v>7.8821989528795813</v>
      </c>
      <c r="F194" s="185">
        <f t="shared" si="64"/>
        <v>0.96170184698921712</v>
      </c>
      <c r="G194" s="184">
        <v>6.4446714334354782</v>
      </c>
      <c r="H194" s="185">
        <f t="shared" si="64"/>
        <v>-1.4375275194441031</v>
      </c>
      <c r="I194" s="184">
        <v>6.3134996801023675</v>
      </c>
      <c r="J194" s="185">
        <f t="shared" si="64"/>
        <v>-0.13117175333311071</v>
      </c>
      <c r="K194" s="184">
        <v>6.8738239463848432</v>
      </c>
      <c r="L194" s="185">
        <f t="shared" si="65"/>
        <v>0.56032426628247567</v>
      </c>
      <c r="M194" s="184">
        <v>7.5672961028525512</v>
      </c>
      <c r="N194" s="185">
        <f t="shared" si="66"/>
        <v>0.69347215646770799</v>
      </c>
      <c r="O194" s="185">
        <f t="shared" si="67"/>
        <v>0.64679899696218701</v>
      </c>
    </row>
    <row r="195" spans="2:16" x14ac:dyDescent="0.25">
      <c r="B195" s="114" t="s">
        <v>91</v>
      </c>
      <c r="C195" s="184">
        <v>7.7921008403361345</v>
      </c>
      <c r="D195" s="185">
        <v>-0.99879086833760056</v>
      </c>
      <c r="E195" s="184">
        <v>8.5499040307101719</v>
      </c>
      <c r="F195" s="185">
        <f t="shared" si="64"/>
        <v>0.75780319037403743</v>
      </c>
      <c r="G195" s="184">
        <v>9.2018958378731757</v>
      </c>
      <c r="H195" s="185">
        <f t="shared" si="64"/>
        <v>0.65199180716300376</v>
      </c>
      <c r="I195" s="184">
        <v>8.8920780711825493</v>
      </c>
      <c r="J195" s="185">
        <f t="shared" si="64"/>
        <v>-0.30981776669062633</v>
      </c>
      <c r="K195" s="184">
        <v>8.6272536687631032</v>
      </c>
      <c r="L195" s="185">
        <f t="shared" si="65"/>
        <v>-0.26482440241944616</v>
      </c>
      <c r="M195" s="184" t="s">
        <v>238</v>
      </c>
      <c r="N195" s="185" t="str">
        <f t="shared" si="66"/>
        <v>-</v>
      </c>
      <c r="O195" s="185" t="str">
        <f t="shared" si="67"/>
        <v>-</v>
      </c>
    </row>
    <row r="196" spans="2:16" x14ac:dyDescent="0.25">
      <c r="B196" s="114" t="s">
        <v>93</v>
      </c>
      <c r="C196" s="184">
        <v>8.4378679888441273</v>
      </c>
      <c r="D196" s="185">
        <v>1.1276842622633509E-2</v>
      </c>
      <c r="E196" s="184">
        <v>8.4763610315186249</v>
      </c>
      <c r="F196" s="185">
        <f t="shared" si="64"/>
        <v>3.8493042674497602E-2</v>
      </c>
      <c r="G196" s="184">
        <v>7.4289384561485461</v>
      </c>
      <c r="H196" s="185">
        <f t="shared" si="64"/>
        <v>-1.0474225753700788</v>
      </c>
      <c r="I196" s="184">
        <v>7.6410361281526926</v>
      </c>
      <c r="J196" s="185">
        <f t="shared" si="64"/>
        <v>0.21209767200414653</v>
      </c>
      <c r="K196" s="184">
        <v>7.7963321709931552</v>
      </c>
      <c r="L196" s="185">
        <f t="shared" si="65"/>
        <v>0.15529604284046261</v>
      </c>
      <c r="M196" s="184" t="s">
        <v>238</v>
      </c>
      <c r="N196" s="185" t="str">
        <f t="shared" si="66"/>
        <v>-</v>
      </c>
      <c r="O196" s="185" t="str">
        <f t="shared" si="67"/>
        <v>-</v>
      </c>
    </row>
    <row r="197" spans="2:16" ht="15.75" x14ac:dyDescent="0.25">
      <c r="B197" s="117" t="s">
        <v>30</v>
      </c>
      <c r="C197" s="186">
        <v>8.0583304872495454</v>
      </c>
      <c r="D197" s="187">
        <v>-0.21584948413012306</v>
      </c>
      <c r="E197" s="186">
        <v>8.3338509316770182</v>
      </c>
      <c r="F197" s="187">
        <f t="shared" si="64"/>
        <v>0.27552044442747281</v>
      </c>
      <c r="G197" s="186">
        <v>7.9855857244715089</v>
      </c>
      <c r="H197" s="187">
        <f t="shared" si="64"/>
        <v>-0.34826520720550924</v>
      </c>
      <c r="I197" s="186">
        <v>7.7256410566110665</v>
      </c>
      <c r="J197" s="187">
        <f t="shared" si="64"/>
        <v>-0.25994466786044246</v>
      </c>
      <c r="K197" s="186">
        <v>7.7249021514222322</v>
      </c>
      <c r="L197" s="187">
        <f t="shared" si="65"/>
        <v>-7.3890518883423795E-4</v>
      </c>
      <c r="M197" s="186">
        <v>7.6974744680532918</v>
      </c>
      <c r="N197" s="187">
        <v>7.9867928743960093E-2</v>
      </c>
      <c r="O197" s="187">
        <v>-0.34590010856936715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304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8.9468033186920444</v>
      </c>
      <c r="D207" s="185">
        <v>-0.3416974751387567</v>
      </c>
      <c r="E207" s="184">
        <v>8.4330054644808747</v>
      </c>
      <c r="F207" s="185">
        <f t="shared" ref="F207:J209" si="68">IFERROR(E207-C207,"-")</f>
        <v>-0.51379785421116964</v>
      </c>
      <c r="G207" s="184">
        <v>11.666666666666666</v>
      </c>
      <c r="H207" s="185">
        <f t="shared" si="68"/>
        <v>3.2336612021857913</v>
      </c>
      <c r="I207" s="184">
        <v>7.6091895557816205</v>
      </c>
      <c r="J207" s="185">
        <f t="shared" si="68"/>
        <v>-4.0574771108850456</v>
      </c>
      <c r="K207" s="184">
        <v>7.798589196213106</v>
      </c>
      <c r="L207" s="185">
        <f t="shared" ref="L207:L209" si="69">IFERROR(K207-I207,"-")</f>
        <v>0.18939964043148549</v>
      </c>
      <c r="M207" s="184">
        <v>7.9869806624545276</v>
      </c>
      <c r="N207" s="185">
        <f t="shared" ref="N207:N209" si="70">IFERROR(M207-K207,"-")</f>
        <v>0.18839146624142167</v>
      </c>
      <c r="O207" s="185">
        <f t="shared" ref="O207" si="71">IFERROR(M207-C207,"-")</f>
        <v>-0.95982265623751672</v>
      </c>
    </row>
    <row r="208" spans="2:16" x14ac:dyDescent="0.25">
      <c r="B208" s="114" t="s">
        <v>73</v>
      </c>
      <c r="C208" s="184">
        <v>8.0986423419601188</v>
      </c>
      <c r="D208" s="185">
        <v>0.5521766081962145</v>
      </c>
      <c r="E208" s="184">
        <v>7.5485582876348838</v>
      </c>
      <c r="F208" s="185">
        <f t="shared" si="68"/>
        <v>-0.55008405432523499</v>
      </c>
      <c r="G208" s="184">
        <v>6.6411764705882357</v>
      </c>
      <c r="H208" s="185">
        <f t="shared" si="68"/>
        <v>-0.90738181704664811</v>
      </c>
      <c r="I208" s="184">
        <v>6.6759882869692531</v>
      </c>
      <c r="J208" s="185">
        <f t="shared" si="68"/>
        <v>3.481181638101738E-2</v>
      </c>
      <c r="K208" s="184">
        <v>7.4807584006007133</v>
      </c>
      <c r="L208" s="185">
        <f t="shared" si="69"/>
        <v>0.80477011363146023</v>
      </c>
      <c r="M208" s="184">
        <v>7.8487669443083456</v>
      </c>
      <c r="N208" s="185">
        <f t="shared" si="70"/>
        <v>0.36800854370763236</v>
      </c>
      <c r="O208" s="185">
        <f>IFERROR(M208-C208,"-")</f>
        <v>-0.24987539765177313</v>
      </c>
    </row>
    <row r="209" spans="2:16" x14ac:dyDescent="0.25">
      <c r="B209" s="114" t="s">
        <v>75</v>
      </c>
      <c r="C209" s="184">
        <v>7.6330428333024294</v>
      </c>
      <c r="D209" s="185">
        <v>-0.43667023789842041</v>
      </c>
      <c r="E209" s="184">
        <v>8.5709890109890114</v>
      </c>
      <c r="F209" s="185">
        <f t="shared" si="68"/>
        <v>0.93794617768658206</v>
      </c>
      <c r="G209" s="184">
        <v>8.4431137724550904</v>
      </c>
      <c r="H209" s="185">
        <f t="shared" si="68"/>
        <v>-0.12787523853392102</v>
      </c>
      <c r="I209" s="184">
        <v>8.0673616680032083</v>
      </c>
      <c r="J209" s="185">
        <f t="shared" si="68"/>
        <v>-0.37575210445188212</v>
      </c>
      <c r="K209" s="184">
        <v>8.337007206443408</v>
      </c>
      <c r="L209" s="185">
        <f t="shared" si="69"/>
        <v>0.26964553844019967</v>
      </c>
      <c r="M209" s="184">
        <v>7.9085292945396573</v>
      </c>
      <c r="N209" s="185">
        <f t="shared" si="70"/>
        <v>-0.42847791190375073</v>
      </c>
      <c r="O209" s="185">
        <f t="shared" ref="O209:O212" si="72">IFERROR(M209-C209,"-")</f>
        <v>0.27548646123722786</v>
      </c>
    </row>
    <row r="210" spans="2:16" x14ac:dyDescent="0.25">
      <c r="B210" s="114" t="s">
        <v>77</v>
      </c>
      <c r="C210" s="184">
        <v>7.0737222976028944</v>
      </c>
      <c r="D210" s="185">
        <v>0.6725908675279042</v>
      </c>
      <c r="E210" s="184" t="s">
        <v>238</v>
      </c>
      <c r="F210" s="185" t="str">
        <f>IFERROR(E210-C210,"-")</f>
        <v>-</v>
      </c>
      <c r="G210" s="184">
        <v>6.942982456140351</v>
      </c>
      <c r="H210" s="185" t="str">
        <f>IFERROR(G210-E210,"-")</f>
        <v>-</v>
      </c>
      <c r="I210" s="184">
        <v>6.0505244163753247</v>
      </c>
      <c r="J210" s="185">
        <f>IFERROR(I210-G210,"-")</f>
        <v>-0.89245803976502636</v>
      </c>
      <c r="K210" s="184">
        <v>6.1622316493122513</v>
      </c>
      <c r="L210" s="185">
        <f>IFERROR(K210-I210,"-")</f>
        <v>0.11170723293692664</v>
      </c>
      <c r="M210" s="184">
        <v>6.5747333425682228</v>
      </c>
      <c r="N210" s="185">
        <f>IFERROR(M210-K210,"-")</f>
        <v>0.41250169325597152</v>
      </c>
      <c r="O210" s="185">
        <f t="shared" si="72"/>
        <v>-0.49898895503467156</v>
      </c>
    </row>
    <row r="211" spans="2:16" x14ac:dyDescent="0.25">
      <c r="B211" s="114" t="s">
        <v>79</v>
      </c>
      <c r="C211" s="184">
        <v>8.4893985287754212</v>
      </c>
      <c r="D211" s="185">
        <v>-1.1024586379190549</v>
      </c>
      <c r="E211" s="184" t="s">
        <v>238</v>
      </c>
      <c r="F211" s="185" t="str">
        <f t="shared" ref="F211:J219" si="73">IFERROR(E211-C211,"-")</f>
        <v>-</v>
      </c>
      <c r="G211" s="184">
        <v>5.9918918918918918</v>
      </c>
      <c r="H211" s="185" t="str">
        <f t="shared" si="73"/>
        <v>-</v>
      </c>
      <c r="I211" s="184">
        <v>9.0643571532106098</v>
      </c>
      <c r="J211" s="185">
        <f t="shared" si="73"/>
        <v>3.072465261318718</v>
      </c>
      <c r="K211" s="184">
        <v>8.7324577186038148</v>
      </c>
      <c r="L211" s="185">
        <f t="shared" ref="L211:L219" si="74">IFERROR(K211-I211,"-")</f>
        <v>-0.33189943460679494</v>
      </c>
      <c r="M211" s="184">
        <v>7.8931557757819757</v>
      </c>
      <c r="N211" s="185">
        <f t="shared" ref="N211:N218" si="75">IFERROR(M211-K211,"-")</f>
        <v>-0.83930194282183912</v>
      </c>
      <c r="O211" s="185">
        <f t="shared" si="72"/>
        <v>-0.59624275299344554</v>
      </c>
    </row>
    <row r="212" spans="2:16" x14ac:dyDescent="0.25">
      <c r="B212" s="114" t="s">
        <v>81</v>
      </c>
      <c r="C212" s="184">
        <v>8.8535181794402309</v>
      </c>
      <c r="D212" s="185">
        <v>0.45457346735030235</v>
      </c>
      <c r="E212" s="184" t="s">
        <v>238</v>
      </c>
      <c r="F212" s="185" t="str">
        <f t="shared" si="73"/>
        <v>-</v>
      </c>
      <c r="G212" s="184">
        <v>7.3175675675675675</v>
      </c>
      <c r="H212" s="185" t="str">
        <f t="shared" si="73"/>
        <v>-</v>
      </c>
      <c r="I212" s="184">
        <v>8.0135706732463863</v>
      </c>
      <c r="J212" s="185">
        <f t="shared" si="73"/>
        <v>0.69600310567881873</v>
      </c>
      <c r="K212" s="184">
        <v>7.7536370597243494</v>
      </c>
      <c r="L212" s="185">
        <f t="shared" si="74"/>
        <v>-0.25993361352203692</v>
      </c>
      <c r="M212" s="184">
        <v>8.044391597304795</v>
      </c>
      <c r="N212" s="185">
        <f t="shared" si="75"/>
        <v>0.29075453758044567</v>
      </c>
      <c r="O212" s="185">
        <f t="shared" si="72"/>
        <v>-0.80912658213543587</v>
      </c>
    </row>
    <row r="213" spans="2:16" x14ac:dyDescent="0.25">
      <c r="B213" s="114" t="s">
        <v>83</v>
      </c>
      <c r="C213" s="184">
        <v>7.9249880554228378</v>
      </c>
      <c r="D213" s="185">
        <v>-0.15053320545386573</v>
      </c>
      <c r="E213" s="184" t="s">
        <v>238</v>
      </c>
      <c r="F213" s="185" t="str">
        <f t="shared" si="73"/>
        <v>-</v>
      </c>
      <c r="G213" s="184">
        <v>8.0938786714246493</v>
      </c>
      <c r="H213" s="185" t="str">
        <f t="shared" si="73"/>
        <v>-</v>
      </c>
      <c r="I213" s="184">
        <v>7.5247405624906003</v>
      </c>
      <c r="J213" s="185">
        <f t="shared" si="73"/>
        <v>-0.56913810893404904</v>
      </c>
      <c r="K213" s="184">
        <v>7.5807761732851988</v>
      </c>
      <c r="L213" s="185">
        <f t="shared" si="74"/>
        <v>5.6035610794598512E-2</v>
      </c>
      <c r="M213" s="184">
        <v>7.3956372968349013</v>
      </c>
      <c r="N213" s="185">
        <f t="shared" si="75"/>
        <v>-0.18513887645029747</v>
      </c>
      <c r="O213" s="185">
        <f>IFERROR(M213-C213,"-")</f>
        <v>-0.52935075858793645</v>
      </c>
    </row>
    <row r="214" spans="2:16" x14ac:dyDescent="0.25">
      <c r="B214" s="114" t="s">
        <v>85</v>
      </c>
      <c r="C214" s="184">
        <v>9.9984372286855354</v>
      </c>
      <c r="D214" s="185">
        <v>0.34145591880647075</v>
      </c>
      <c r="E214" s="184">
        <v>7.8768551945447252</v>
      </c>
      <c r="F214" s="185">
        <f t="shared" si="73"/>
        <v>-2.1215820341408103</v>
      </c>
      <c r="G214" s="184">
        <v>7.8920375789311565</v>
      </c>
      <c r="H214" s="185">
        <f t="shared" si="73"/>
        <v>1.518238438643138E-2</v>
      </c>
      <c r="I214" s="184">
        <v>8.8722478934493072</v>
      </c>
      <c r="J214" s="185">
        <f t="shared" si="73"/>
        <v>0.98021031451815066</v>
      </c>
      <c r="K214" s="184">
        <v>9.0076436478650503</v>
      </c>
      <c r="L214" s="185">
        <f t="shared" si="74"/>
        <v>0.13539575441574314</v>
      </c>
      <c r="M214" s="184">
        <v>8.6820465966194611</v>
      </c>
      <c r="N214" s="185">
        <f t="shared" si="75"/>
        <v>-0.32559705124558924</v>
      </c>
      <c r="O214" s="185">
        <f>IFERROR(M214-C214,"-")</f>
        <v>-1.3163906320660743</v>
      </c>
    </row>
    <row r="215" spans="2:16" x14ac:dyDescent="0.25">
      <c r="B215" s="114" t="s">
        <v>87</v>
      </c>
      <c r="C215" s="184">
        <v>8.8892355694227767</v>
      </c>
      <c r="D215" s="185">
        <v>0.2221401782116299</v>
      </c>
      <c r="E215" s="184">
        <v>6.108247422680412</v>
      </c>
      <c r="F215" s="185">
        <f t="shared" si="73"/>
        <v>-2.7809881467423647</v>
      </c>
      <c r="G215" s="184">
        <v>8.3872750236817168</v>
      </c>
      <c r="H215" s="185">
        <f t="shared" si="73"/>
        <v>2.2790276010013049</v>
      </c>
      <c r="I215" s="184">
        <v>8.1407823073114383</v>
      </c>
      <c r="J215" s="185">
        <f t="shared" si="73"/>
        <v>-0.24649271637027859</v>
      </c>
      <c r="K215" s="184">
        <v>8.1342552074216705</v>
      </c>
      <c r="L215" s="185">
        <f t="shared" si="74"/>
        <v>-6.5270998897677401E-3</v>
      </c>
      <c r="M215" s="184">
        <v>8.573217903849697</v>
      </c>
      <c r="N215" s="185">
        <f t="shared" si="75"/>
        <v>0.43896269642802643</v>
      </c>
      <c r="O215" s="185">
        <f t="shared" ref="O215:O218" si="76">IFERROR(M215-C215,"-")</f>
        <v>-0.31601766557307975</v>
      </c>
    </row>
    <row r="216" spans="2:16" x14ac:dyDescent="0.25">
      <c r="B216" s="114" t="s">
        <v>89</v>
      </c>
      <c r="C216" s="184">
        <v>7.4415905926040535</v>
      </c>
      <c r="D216" s="185">
        <v>0.4685779789343556</v>
      </c>
      <c r="E216" s="184">
        <v>5.8590604026845634</v>
      </c>
      <c r="F216" s="185">
        <f t="shared" si="73"/>
        <v>-1.5825301899194901</v>
      </c>
      <c r="G216" s="184">
        <v>7.706890830660325</v>
      </c>
      <c r="H216" s="185">
        <f t="shared" si="73"/>
        <v>1.8478304279757616</v>
      </c>
      <c r="I216" s="184">
        <v>8.0149519401922387</v>
      </c>
      <c r="J216" s="185">
        <f t="shared" si="73"/>
        <v>0.30806110953191368</v>
      </c>
      <c r="K216" s="184">
        <v>7.7264816204051012</v>
      </c>
      <c r="L216" s="185">
        <f t="shared" si="74"/>
        <v>-0.28847031978713744</v>
      </c>
      <c r="M216" s="184">
        <v>7.8618848318660701</v>
      </c>
      <c r="N216" s="185">
        <f t="shared" si="75"/>
        <v>0.1354032114609689</v>
      </c>
      <c r="O216" s="185">
        <f t="shared" si="76"/>
        <v>0.42029423926201659</v>
      </c>
    </row>
    <row r="217" spans="2:16" x14ac:dyDescent="0.25">
      <c r="B217" s="114" t="s">
        <v>91</v>
      </c>
      <c r="C217" s="184">
        <v>7.4332813544219203</v>
      </c>
      <c r="D217" s="185">
        <v>-0.39837399561320019</v>
      </c>
      <c r="E217" s="184">
        <v>6.8014888337468982</v>
      </c>
      <c r="F217" s="185">
        <f t="shared" si="73"/>
        <v>-0.63179252067502212</v>
      </c>
      <c r="G217" s="184">
        <v>7.5867244313786166</v>
      </c>
      <c r="H217" s="185">
        <f t="shared" si="73"/>
        <v>0.78523559763171846</v>
      </c>
      <c r="I217" s="184">
        <v>7.0539167806212149</v>
      </c>
      <c r="J217" s="185">
        <f t="shared" si="73"/>
        <v>-0.53280765075740177</v>
      </c>
      <c r="K217" s="184">
        <v>7.5194165188251532</v>
      </c>
      <c r="L217" s="185">
        <f t="shared" si="74"/>
        <v>0.46549973820393831</v>
      </c>
      <c r="M217" s="184" t="s">
        <v>238</v>
      </c>
      <c r="N217" s="185" t="str">
        <f t="shared" si="75"/>
        <v>-</v>
      </c>
      <c r="O217" s="185" t="str">
        <f t="shared" si="76"/>
        <v>-</v>
      </c>
    </row>
    <row r="218" spans="2:16" x14ac:dyDescent="0.25">
      <c r="B218" s="114" t="s">
        <v>93</v>
      </c>
      <c r="C218" s="184">
        <v>8.0252784918594688</v>
      </c>
      <c r="D218" s="185">
        <v>0.47220831642087191</v>
      </c>
      <c r="E218" s="184">
        <v>8.7415458937198061</v>
      </c>
      <c r="F218" s="185">
        <f t="shared" si="73"/>
        <v>0.71626740186033722</v>
      </c>
      <c r="G218" s="184">
        <v>7.2337546733131566</v>
      </c>
      <c r="H218" s="185">
        <f t="shared" si="73"/>
        <v>-1.5077912204066495</v>
      </c>
      <c r="I218" s="184">
        <v>7.6023429179978699</v>
      </c>
      <c r="J218" s="185">
        <f t="shared" si="73"/>
        <v>0.3685882446847133</v>
      </c>
      <c r="K218" s="184">
        <v>7.7343208926510192</v>
      </c>
      <c r="L218" s="185">
        <f t="shared" si="74"/>
        <v>0.13197797465314931</v>
      </c>
      <c r="M218" s="184" t="s">
        <v>238</v>
      </c>
      <c r="N218" s="185" t="str">
        <f t="shared" si="75"/>
        <v>-</v>
      </c>
      <c r="O218" s="185" t="str">
        <f t="shared" si="76"/>
        <v>-</v>
      </c>
    </row>
    <row r="219" spans="2:16" ht="15.75" x14ac:dyDescent="0.25">
      <c r="B219" s="117" t="s">
        <v>30</v>
      </c>
      <c r="C219" s="186">
        <v>8.1748388357100996</v>
      </c>
      <c r="D219" s="187">
        <v>6.8285092570356198E-2</v>
      </c>
      <c r="E219" s="186">
        <v>7.9013936058086429</v>
      </c>
      <c r="F219" s="187">
        <f t="shared" si="73"/>
        <v>-0.2734452299014567</v>
      </c>
      <c r="G219" s="186">
        <v>7.7442599277978337</v>
      </c>
      <c r="H219" s="187">
        <f t="shared" si="73"/>
        <v>-0.15713367801080924</v>
      </c>
      <c r="I219" s="186">
        <v>7.692902596803731</v>
      </c>
      <c r="J219" s="187">
        <f t="shared" si="73"/>
        <v>-5.1357330994102668E-2</v>
      </c>
      <c r="K219" s="186">
        <v>7.8054544428454529</v>
      </c>
      <c r="L219" s="187">
        <f t="shared" si="74"/>
        <v>0.11255184604172186</v>
      </c>
      <c r="M219" s="186">
        <v>7.8391996853800023</v>
      </c>
      <c r="N219" s="187">
        <v>3.7021355920243693E-3</v>
      </c>
      <c r="O219" s="187">
        <v>-0.41267994194681457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303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9.2666883751221096</v>
      </c>
      <c r="D229" s="185">
        <v>0.35382731331801054</v>
      </c>
      <c r="E229" s="184">
        <v>8.8133498145859086</v>
      </c>
      <c r="F229" s="185">
        <f t="shared" ref="F229:J231" si="77">IFERROR(E229-C229,"-")</f>
        <v>-0.45333856053620103</v>
      </c>
      <c r="G229" s="184">
        <v>12.473309608540925</v>
      </c>
      <c r="H229" s="185">
        <f t="shared" si="77"/>
        <v>3.6599597939550161</v>
      </c>
      <c r="I229" s="184">
        <v>8.7088772845952995</v>
      </c>
      <c r="J229" s="185">
        <f t="shared" si="77"/>
        <v>-3.7644323239456252</v>
      </c>
      <c r="K229" s="184">
        <v>9.0303465900015976</v>
      </c>
      <c r="L229" s="185">
        <f t="shared" ref="L229:L231" si="78">IFERROR(K229-I229,"-")</f>
        <v>0.32146930540629803</v>
      </c>
      <c r="M229" s="184">
        <v>8.5031357792411413</v>
      </c>
      <c r="N229" s="185">
        <f t="shared" ref="N229:N231" si="79">IFERROR(M229-K229,"-")</f>
        <v>-0.52721081076045628</v>
      </c>
      <c r="O229" s="185">
        <f t="shared" ref="O229" si="80">IFERROR(M229-C229,"-")</f>
        <v>-0.76355259588096835</v>
      </c>
    </row>
    <row r="230" spans="2:16" x14ac:dyDescent="0.25">
      <c r="B230" s="114" t="s">
        <v>73</v>
      </c>
      <c r="C230" s="184">
        <v>8.7195281782437739</v>
      </c>
      <c r="D230" s="185">
        <v>0.15820455954310653</v>
      </c>
      <c r="E230" s="184">
        <v>8.3433203068461435</v>
      </c>
      <c r="F230" s="185">
        <f t="shared" si="77"/>
        <v>-0.37620787139763046</v>
      </c>
      <c r="G230" s="184">
        <v>14.453815261044177</v>
      </c>
      <c r="H230" s="185">
        <f t="shared" si="77"/>
        <v>6.1104949541980336</v>
      </c>
      <c r="I230" s="184">
        <v>6.9769477317554243</v>
      </c>
      <c r="J230" s="185">
        <f t="shared" si="77"/>
        <v>-7.4768675292887528</v>
      </c>
      <c r="K230" s="184">
        <v>7.7075522955718556</v>
      </c>
      <c r="L230" s="185">
        <f t="shared" si="78"/>
        <v>0.73060456381643135</v>
      </c>
      <c r="M230" s="184">
        <v>7.8615651670765221</v>
      </c>
      <c r="N230" s="185">
        <f t="shared" si="79"/>
        <v>0.15401287150466647</v>
      </c>
      <c r="O230" s="185">
        <f>IFERROR(M230-C230,"-")</f>
        <v>-0.85796301116725182</v>
      </c>
    </row>
    <row r="231" spans="2:16" x14ac:dyDescent="0.25">
      <c r="B231" s="114" t="s">
        <v>75</v>
      </c>
      <c r="C231" s="184">
        <v>7.7323165921640813</v>
      </c>
      <c r="D231" s="185">
        <v>0.28549812678666431</v>
      </c>
      <c r="E231" s="184">
        <v>9.8412825651302605</v>
      </c>
      <c r="F231" s="185">
        <f t="shared" si="77"/>
        <v>2.1089659729661792</v>
      </c>
      <c r="G231" s="184">
        <v>12.250825082508252</v>
      </c>
      <c r="H231" s="185">
        <f t="shared" si="77"/>
        <v>2.4095425173779912</v>
      </c>
      <c r="I231" s="184">
        <v>8.5546218487394956</v>
      </c>
      <c r="J231" s="185">
        <f t="shared" si="77"/>
        <v>-3.696203233768756</v>
      </c>
      <c r="K231" s="184">
        <v>7.6579337617399901</v>
      </c>
      <c r="L231" s="185">
        <f t="shared" si="78"/>
        <v>-0.89668808699950553</v>
      </c>
      <c r="M231" s="184">
        <v>7.2860209283606121</v>
      </c>
      <c r="N231" s="185">
        <f t="shared" si="79"/>
        <v>-0.37191283337937797</v>
      </c>
      <c r="O231" s="185">
        <f t="shared" ref="O231:O234" si="81">IFERROR(M231-C231,"-")</f>
        <v>-0.44629566380346919</v>
      </c>
    </row>
    <row r="232" spans="2:16" x14ac:dyDescent="0.25">
      <c r="B232" s="114" t="s">
        <v>77</v>
      </c>
      <c r="C232" s="184">
        <v>7.200854700854701</v>
      </c>
      <c r="D232" s="185">
        <v>-0.79196664548147666</v>
      </c>
      <c r="E232" s="184" t="s">
        <v>238</v>
      </c>
      <c r="F232" s="185" t="str">
        <f>IFERROR(E232-C232,"-")</f>
        <v>-</v>
      </c>
      <c r="G232" s="184">
        <v>8.6115288220551385</v>
      </c>
      <c r="H232" s="185" t="str">
        <f>IFERROR(G232-E232,"-")</f>
        <v>-</v>
      </c>
      <c r="I232" s="184">
        <v>7.242046234836347</v>
      </c>
      <c r="J232" s="185">
        <f>IFERROR(I232-G232,"-")</f>
        <v>-1.3694825872187915</v>
      </c>
      <c r="K232" s="184">
        <v>6.7489429946056276</v>
      </c>
      <c r="L232" s="185">
        <f>IFERROR(K232-I232,"-")</f>
        <v>-0.49310324023071939</v>
      </c>
      <c r="M232" s="184">
        <v>7.6862615587846763</v>
      </c>
      <c r="N232" s="185">
        <f>IFERROR(M232-K232,"-")</f>
        <v>0.93731856417904869</v>
      </c>
      <c r="O232" s="185">
        <f t="shared" si="81"/>
        <v>0.48540685792997529</v>
      </c>
    </row>
    <row r="233" spans="2:16" x14ac:dyDescent="0.25">
      <c r="B233" s="114" t="s">
        <v>79</v>
      </c>
      <c r="C233" s="184">
        <v>7.779356456330965</v>
      </c>
      <c r="D233" s="185">
        <v>-0.21407296291447775</v>
      </c>
      <c r="E233" s="184" t="s">
        <v>238</v>
      </c>
      <c r="F233" s="185" t="str">
        <f t="shared" ref="F233:J241" si="82">IFERROR(E233-C233,"-")</f>
        <v>-</v>
      </c>
      <c r="G233" s="184">
        <v>6.3733634311512413</v>
      </c>
      <c r="H233" s="185" t="str">
        <f t="shared" si="82"/>
        <v>-</v>
      </c>
      <c r="I233" s="184">
        <v>7.2300592128178334</v>
      </c>
      <c r="J233" s="185">
        <f t="shared" si="82"/>
        <v>0.8566957816665921</v>
      </c>
      <c r="K233" s="184">
        <v>7.35172631247044</v>
      </c>
      <c r="L233" s="185">
        <f t="shared" ref="L233:L241" si="83">IFERROR(K233-I233,"-")</f>
        <v>0.12166709965260658</v>
      </c>
      <c r="M233" s="184">
        <v>7.3568722011712024</v>
      </c>
      <c r="N233" s="185">
        <f t="shared" ref="N233:N240" si="84">IFERROR(M233-K233,"-")</f>
        <v>5.1458887007624909E-3</v>
      </c>
      <c r="O233" s="185">
        <f t="shared" si="81"/>
        <v>-0.42248425515976251</v>
      </c>
    </row>
    <row r="234" spans="2:16" x14ac:dyDescent="0.25">
      <c r="B234" s="114" t="s">
        <v>81</v>
      </c>
      <c r="C234" s="184">
        <v>7.6766990291262136</v>
      </c>
      <c r="D234" s="185">
        <v>-0.58569164142772223</v>
      </c>
      <c r="E234" s="184" t="s">
        <v>238</v>
      </c>
      <c r="F234" s="185" t="str">
        <f t="shared" si="82"/>
        <v>-</v>
      </c>
      <c r="G234" s="184">
        <v>7.7167957117331749</v>
      </c>
      <c r="H234" s="185" t="str">
        <f t="shared" si="82"/>
        <v>-</v>
      </c>
      <c r="I234" s="184">
        <v>7.8921325051759839</v>
      </c>
      <c r="J234" s="185">
        <f t="shared" si="82"/>
        <v>0.17533679344280895</v>
      </c>
      <c r="K234" s="184">
        <v>7.3744283157685429</v>
      </c>
      <c r="L234" s="185">
        <f t="shared" si="83"/>
        <v>-0.51770418940744101</v>
      </c>
      <c r="M234" s="184">
        <v>7.5051059001512863</v>
      </c>
      <c r="N234" s="185">
        <f t="shared" si="84"/>
        <v>0.13067758438274346</v>
      </c>
      <c r="O234" s="185">
        <f t="shared" si="81"/>
        <v>-0.17159312897492729</v>
      </c>
    </row>
    <row r="235" spans="2:16" x14ac:dyDescent="0.25">
      <c r="B235" s="114" t="s">
        <v>83</v>
      </c>
      <c r="C235" s="184">
        <v>8.4107765451664029</v>
      </c>
      <c r="D235" s="185">
        <v>-0.37600417023017485</v>
      </c>
      <c r="E235" s="184" t="s">
        <v>238</v>
      </c>
      <c r="F235" s="185" t="str">
        <f t="shared" si="82"/>
        <v>-</v>
      </c>
      <c r="G235" s="184">
        <v>8.4972983404091078</v>
      </c>
      <c r="H235" s="185" t="str">
        <f t="shared" si="82"/>
        <v>-</v>
      </c>
      <c r="I235" s="184">
        <v>7.8187372708757641</v>
      </c>
      <c r="J235" s="185">
        <f t="shared" si="82"/>
        <v>-0.67856106953334372</v>
      </c>
      <c r="K235" s="184">
        <v>7.6733506622106695</v>
      </c>
      <c r="L235" s="185">
        <f t="shared" si="83"/>
        <v>-0.14538660866509456</v>
      </c>
      <c r="M235" s="184">
        <v>7.6679137049507418</v>
      </c>
      <c r="N235" s="185">
        <f t="shared" si="84"/>
        <v>-5.436957259927766E-3</v>
      </c>
      <c r="O235" s="185">
        <f>IFERROR(M235-C235,"-")</f>
        <v>-0.74286284021566118</v>
      </c>
    </row>
    <row r="236" spans="2:16" x14ac:dyDescent="0.25">
      <c r="B236" s="114" t="s">
        <v>85</v>
      </c>
      <c r="C236" s="184">
        <v>8.4345609065155802</v>
      </c>
      <c r="D236" s="185">
        <v>-0.36976261193391657</v>
      </c>
      <c r="E236" s="184">
        <v>7.5310063126624582</v>
      </c>
      <c r="F236" s="185">
        <f t="shared" si="82"/>
        <v>-0.90355459385312198</v>
      </c>
      <c r="G236" s="184">
        <v>7.9433344251555846</v>
      </c>
      <c r="H236" s="185">
        <f t="shared" si="82"/>
        <v>0.4123281124931264</v>
      </c>
      <c r="I236" s="184">
        <v>7.9286612758310868</v>
      </c>
      <c r="J236" s="185">
        <f t="shared" si="82"/>
        <v>-1.4673149324497814E-2</v>
      </c>
      <c r="K236" s="184">
        <v>8.1656338971696538</v>
      </c>
      <c r="L236" s="185">
        <f t="shared" si="83"/>
        <v>0.236972621338567</v>
      </c>
      <c r="M236" s="184">
        <v>7.7958266452648477</v>
      </c>
      <c r="N236" s="185">
        <f t="shared" si="84"/>
        <v>-0.36980725190480612</v>
      </c>
      <c r="O236" s="185">
        <f>IFERROR(M236-C236,"-")</f>
        <v>-0.63873426125073252</v>
      </c>
    </row>
    <row r="237" spans="2:16" x14ac:dyDescent="0.25">
      <c r="B237" s="114" t="s">
        <v>87</v>
      </c>
      <c r="C237" s="184">
        <v>8.549366535605067</v>
      </c>
      <c r="D237" s="185">
        <v>4.5225297592860869E-2</v>
      </c>
      <c r="E237" s="184">
        <v>7.7185580774365823</v>
      </c>
      <c r="F237" s="185">
        <f t="shared" si="82"/>
        <v>-0.8308084581684847</v>
      </c>
      <c r="G237" s="184">
        <v>8.4934531059683316</v>
      </c>
      <c r="H237" s="185">
        <f t="shared" si="82"/>
        <v>0.7748950285317493</v>
      </c>
      <c r="I237" s="184">
        <v>7.9258992805755399</v>
      </c>
      <c r="J237" s="185">
        <f t="shared" si="82"/>
        <v>-0.56755382539279164</v>
      </c>
      <c r="K237" s="184">
        <v>7.8255897069335241</v>
      </c>
      <c r="L237" s="185">
        <f t="shared" si="83"/>
        <v>-0.10030957364201587</v>
      </c>
      <c r="M237" s="184">
        <v>7.7792072322670371</v>
      </c>
      <c r="N237" s="185">
        <f t="shared" si="84"/>
        <v>-4.6382474666486928E-2</v>
      </c>
      <c r="O237" s="185">
        <f t="shared" ref="O237:O240" si="85">IFERROR(M237-C237,"-")</f>
        <v>-0.77015930333802984</v>
      </c>
    </row>
    <row r="238" spans="2:16" x14ac:dyDescent="0.25">
      <c r="B238" s="114" t="s">
        <v>89</v>
      </c>
      <c r="C238" s="184">
        <v>6.9204971058903642</v>
      </c>
      <c r="D238" s="185">
        <v>-0.11306094654409282</v>
      </c>
      <c r="E238" s="184">
        <v>7.8821989528795813</v>
      </c>
      <c r="F238" s="185">
        <f t="shared" si="82"/>
        <v>0.96170184698921712</v>
      </c>
      <c r="G238" s="184">
        <v>6.4446714334354782</v>
      </c>
      <c r="H238" s="185">
        <f t="shared" si="82"/>
        <v>-1.4375275194441031</v>
      </c>
      <c r="I238" s="184">
        <v>6.3134996801023675</v>
      </c>
      <c r="J238" s="185">
        <f t="shared" si="82"/>
        <v>-0.13117175333311071</v>
      </c>
      <c r="K238" s="184">
        <v>6.8738239463848432</v>
      </c>
      <c r="L238" s="185">
        <f t="shared" si="83"/>
        <v>0.56032426628247567</v>
      </c>
      <c r="M238" s="184">
        <v>7.5672961028525512</v>
      </c>
      <c r="N238" s="185">
        <f t="shared" si="84"/>
        <v>0.69347215646770799</v>
      </c>
      <c r="O238" s="185">
        <f t="shared" si="85"/>
        <v>0.64679899696218701</v>
      </c>
    </row>
    <row r="239" spans="2:16" x14ac:dyDescent="0.25">
      <c r="B239" s="114" t="s">
        <v>91</v>
      </c>
      <c r="C239" s="184">
        <v>7.7921008403361345</v>
      </c>
      <c r="D239" s="185">
        <v>-0.99879086833760056</v>
      </c>
      <c r="E239" s="184">
        <v>8.5499040307101719</v>
      </c>
      <c r="F239" s="185">
        <f t="shared" si="82"/>
        <v>0.75780319037403743</v>
      </c>
      <c r="G239" s="184">
        <v>9.2018958378731757</v>
      </c>
      <c r="H239" s="185">
        <f t="shared" si="82"/>
        <v>0.65199180716300376</v>
      </c>
      <c r="I239" s="184">
        <v>8.8920780711825493</v>
      </c>
      <c r="J239" s="185">
        <f t="shared" si="82"/>
        <v>-0.30981776669062633</v>
      </c>
      <c r="K239" s="184">
        <v>8.6272536687631032</v>
      </c>
      <c r="L239" s="185">
        <f t="shared" si="83"/>
        <v>-0.26482440241944616</v>
      </c>
      <c r="M239" s="184" t="s">
        <v>238</v>
      </c>
      <c r="N239" s="185" t="str">
        <f t="shared" si="84"/>
        <v>-</v>
      </c>
      <c r="O239" s="185" t="str">
        <f t="shared" si="85"/>
        <v>-</v>
      </c>
    </row>
    <row r="240" spans="2:16" x14ac:dyDescent="0.25">
      <c r="B240" s="114" t="s">
        <v>93</v>
      </c>
      <c r="C240" s="184">
        <v>8.4378679888441273</v>
      </c>
      <c r="D240" s="185">
        <v>1.1276842622633509E-2</v>
      </c>
      <c r="E240" s="184">
        <v>8.4763610315186249</v>
      </c>
      <c r="F240" s="185">
        <f t="shared" si="82"/>
        <v>3.8493042674497602E-2</v>
      </c>
      <c r="G240" s="184">
        <v>7.4289384561485461</v>
      </c>
      <c r="H240" s="185">
        <f t="shared" si="82"/>
        <v>-1.0474225753700788</v>
      </c>
      <c r="I240" s="184">
        <v>7.6410361281526926</v>
      </c>
      <c r="J240" s="185">
        <f t="shared" si="82"/>
        <v>0.21209767200414653</v>
      </c>
      <c r="K240" s="184">
        <v>7.7963321709931552</v>
      </c>
      <c r="L240" s="185">
        <f t="shared" si="83"/>
        <v>0.15529604284046261</v>
      </c>
      <c r="M240" s="184" t="s">
        <v>238</v>
      </c>
      <c r="N240" s="185" t="str">
        <f t="shared" si="84"/>
        <v>-</v>
      </c>
      <c r="O240" s="185" t="str">
        <f t="shared" si="85"/>
        <v>-</v>
      </c>
    </row>
    <row r="241" spans="2:16" ht="15.75" x14ac:dyDescent="0.25">
      <c r="B241" s="117" t="s">
        <v>30</v>
      </c>
      <c r="C241" s="186">
        <v>8.0583304872495454</v>
      </c>
      <c r="D241" s="187">
        <v>-0.21584948413012306</v>
      </c>
      <c r="E241" s="186">
        <v>8.3338509316770182</v>
      </c>
      <c r="F241" s="187">
        <f t="shared" si="82"/>
        <v>0.27552044442747281</v>
      </c>
      <c r="G241" s="186">
        <v>7.9855857244715089</v>
      </c>
      <c r="H241" s="187">
        <f t="shared" si="82"/>
        <v>-0.34826520720550924</v>
      </c>
      <c r="I241" s="186">
        <v>7.7256410566110665</v>
      </c>
      <c r="J241" s="187">
        <f t="shared" si="82"/>
        <v>-0.25994466786044246</v>
      </c>
      <c r="K241" s="186">
        <v>7.7249021514222322</v>
      </c>
      <c r="L241" s="187">
        <f t="shared" si="83"/>
        <v>-7.3890518883423795E-4</v>
      </c>
      <c r="M241" s="186">
        <v>7.6974744680532918</v>
      </c>
      <c r="N241" s="187">
        <v>7.9867928743960093E-2</v>
      </c>
      <c r="O241" s="187">
        <v>-0.34590010856936715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305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7.6375326939843067</v>
      </c>
      <c r="D251" s="185">
        <v>-0.32790266221622133</v>
      </c>
      <c r="E251" s="184">
        <v>8.3097094259390509</v>
      </c>
      <c r="F251" s="185">
        <f t="shared" ref="F251:J253" si="86">IFERROR(E251-C251,"-")</f>
        <v>0.67217673195474426</v>
      </c>
      <c r="G251" s="184">
        <v>5.2</v>
      </c>
      <c r="H251" s="185">
        <f t="shared" si="86"/>
        <v>-3.1097094259390508</v>
      </c>
      <c r="I251" s="184">
        <v>7.4816341829085458</v>
      </c>
      <c r="J251" s="185">
        <f t="shared" si="86"/>
        <v>2.2816341829085456</v>
      </c>
      <c r="K251" s="184">
        <v>6.9183377627446241</v>
      </c>
      <c r="L251" s="185">
        <f t="shared" ref="L251:L253" si="87">IFERROR(K251-I251,"-")</f>
        <v>-0.56329642016392167</v>
      </c>
      <c r="M251" s="184">
        <v>7.7295487627365356</v>
      </c>
      <c r="N251" s="185">
        <f t="shared" ref="N251:N253" si="88">IFERROR(M251-K251,"-")</f>
        <v>0.81121099999191149</v>
      </c>
      <c r="O251" s="185">
        <f t="shared" ref="O251" si="89">IFERROR(M251-C251,"-")</f>
        <v>9.2016068752228897E-2</v>
      </c>
    </row>
    <row r="252" spans="2:16" x14ac:dyDescent="0.25">
      <c r="B252" s="114" t="s">
        <v>73</v>
      </c>
      <c r="C252" s="184">
        <v>7.7814229249011859</v>
      </c>
      <c r="D252" s="185">
        <v>-7.3335366882902875E-2</v>
      </c>
      <c r="E252" s="184">
        <v>7.7628614344723994</v>
      </c>
      <c r="F252" s="185">
        <f t="shared" si="86"/>
        <v>-1.856149042878652E-2</v>
      </c>
      <c r="G252" s="184">
        <v>5.8205128205128203</v>
      </c>
      <c r="H252" s="185">
        <f t="shared" si="86"/>
        <v>-1.9423486139595791</v>
      </c>
      <c r="I252" s="184">
        <v>7.9186262376237622</v>
      </c>
      <c r="J252" s="185">
        <f t="shared" si="86"/>
        <v>2.0981134171109419</v>
      </c>
      <c r="K252" s="184">
        <v>7.8601462522851921</v>
      </c>
      <c r="L252" s="185">
        <f t="shared" si="87"/>
        <v>-5.8479985338570017E-2</v>
      </c>
      <c r="M252" s="184">
        <v>8.2838026205742956</v>
      </c>
      <c r="N252" s="185">
        <f t="shared" si="88"/>
        <v>0.42365636828910347</v>
      </c>
      <c r="O252" s="185">
        <f>IFERROR(M252-C252,"-")</f>
        <v>0.50237969567310969</v>
      </c>
    </row>
    <row r="253" spans="2:16" x14ac:dyDescent="0.25">
      <c r="B253" s="114" t="s">
        <v>75</v>
      </c>
      <c r="C253" s="184">
        <v>7.2899596688601145</v>
      </c>
      <c r="D253" s="185">
        <v>-0.62156150454892245</v>
      </c>
      <c r="E253" s="184">
        <v>9.130612244897959</v>
      </c>
      <c r="F253" s="185">
        <f t="shared" si="86"/>
        <v>1.8406525760378445</v>
      </c>
      <c r="G253" s="184">
        <v>6.04</v>
      </c>
      <c r="H253" s="185">
        <f t="shared" si="86"/>
        <v>-3.0906122448979589</v>
      </c>
      <c r="I253" s="184">
        <v>8.1415174765558405</v>
      </c>
      <c r="J253" s="185">
        <f t="shared" si="86"/>
        <v>2.1015174765558404</v>
      </c>
      <c r="K253" s="184">
        <v>8.2257543103448274</v>
      </c>
      <c r="L253" s="185">
        <f t="shared" si="87"/>
        <v>8.4236833788986942E-2</v>
      </c>
      <c r="M253" s="184">
        <v>7.2290683229813668</v>
      </c>
      <c r="N253" s="185">
        <f t="shared" si="88"/>
        <v>-0.99668598736346059</v>
      </c>
      <c r="O253" s="185">
        <f t="shared" ref="O253:O256" si="90">IFERROR(M253-C253,"-")</f>
        <v>-6.0891345878747671E-2</v>
      </c>
    </row>
    <row r="254" spans="2:16" x14ac:dyDescent="0.25">
      <c r="B254" s="114" t="s">
        <v>77</v>
      </c>
      <c r="C254" s="184">
        <v>9.3692449355432785</v>
      </c>
      <c r="D254" s="185">
        <v>-0.49989884474751278</v>
      </c>
      <c r="E254" s="184" t="s">
        <v>238</v>
      </c>
      <c r="F254" s="185" t="str">
        <f>IFERROR(E254-C254,"-")</f>
        <v>-</v>
      </c>
      <c r="G254" s="184">
        <v>4.3703703703703702</v>
      </c>
      <c r="H254" s="185" t="str">
        <f>IFERROR(G254-E254,"-")</f>
        <v>-</v>
      </c>
      <c r="I254" s="184">
        <v>7.9946319018404912</v>
      </c>
      <c r="J254" s="185">
        <f>IFERROR(I254-G254,"-")</f>
        <v>3.624261531470121</v>
      </c>
      <c r="K254" s="184">
        <v>7.3605860113421553</v>
      </c>
      <c r="L254" s="185">
        <f>IFERROR(K254-I254,"-")</f>
        <v>-0.63404589049833593</v>
      </c>
      <c r="M254" s="184">
        <v>9.0169704588309241</v>
      </c>
      <c r="N254" s="185">
        <f>IFERROR(M254-K254,"-")</f>
        <v>1.6563844474887688</v>
      </c>
      <c r="O254" s="185">
        <f t="shared" si="90"/>
        <v>-0.35227447671235446</v>
      </c>
    </row>
    <row r="255" spans="2:16" x14ac:dyDescent="0.25">
      <c r="B255" s="114" t="s">
        <v>79</v>
      </c>
      <c r="C255" s="184">
        <v>7.6761718749999996</v>
      </c>
      <c r="D255" s="185">
        <v>0.69103807916253679</v>
      </c>
      <c r="E255" s="184" t="s">
        <v>238</v>
      </c>
      <c r="F255" s="185" t="str">
        <f t="shared" ref="F255:J263" si="91">IFERROR(E255-C255,"-")</f>
        <v>-</v>
      </c>
      <c r="G255" s="184">
        <v>6.7142857142857144</v>
      </c>
      <c r="H255" s="185" t="str">
        <f t="shared" si="91"/>
        <v>-</v>
      </c>
      <c r="I255" s="184">
        <v>7.5626204238921</v>
      </c>
      <c r="J255" s="185">
        <f t="shared" si="91"/>
        <v>0.84833470960638557</v>
      </c>
      <c r="K255" s="184">
        <v>6.9700460829493087</v>
      </c>
      <c r="L255" s="185">
        <f t="shared" ref="L255:L263" si="92">IFERROR(K255-I255,"-")</f>
        <v>-0.59257434094279127</v>
      </c>
      <c r="M255" s="184">
        <v>8.4228295819935699</v>
      </c>
      <c r="N255" s="185">
        <f t="shared" ref="N255:N262" si="93">IFERROR(M255-K255,"-")</f>
        <v>1.4527834990442612</v>
      </c>
      <c r="O255" s="185">
        <f t="shared" si="90"/>
        <v>0.74665770699357026</v>
      </c>
    </row>
    <row r="256" spans="2:16" x14ac:dyDescent="0.25">
      <c r="B256" s="114" t="s">
        <v>81</v>
      </c>
      <c r="C256" s="184">
        <v>7.9596977329974807</v>
      </c>
      <c r="D256" s="185">
        <v>0.30565732895707676</v>
      </c>
      <c r="E256" s="184" t="s">
        <v>238</v>
      </c>
      <c r="F256" s="185" t="str">
        <f t="shared" si="91"/>
        <v>-</v>
      </c>
      <c r="G256" s="184">
        <v>7.0810810810810807</v>
      </c>
      <c r="H256" s="185" t="str">
        <f t="shared" si="91"/>
        <v>-</v>
      </c>
      <c r="I256" s="184">
        <v>7.5051546391752577</v>
      </c>
      <c r="J256" s="185">
        <f t="shared" si="91"/>
        <v>0.42407355809417702</v>
      </c>
      <c r="K256" s="184">
        <v>6.8466666666666667</v>
      </c>
      <c r="L256" s="185">
        <f t="shared" si="92"/>
        <v>-0.65848797250859104</v>
      </c>
      <c r="M256" s="184">
        <v>7.862222222222222</v>
      </c>
      <c r="N256" s="185">
        <f t="shared" si="93"/>
        <v>1.0155555555555553</v>
      </c>
      <c r="O256" s="185">
        <f t="shared" si="90"/>
        <v>-9.7475510775258734E-2</v>
      </c>
    </row>
    <row r="257" spans="2:16" x14ac:dyDescent="0.25">
      <c r="B257" s="114" t="s">
        <v>83</v>
      </c>
      <c r="C257" s="184">
        <v>8.1366459627329188</v>
      </c>
      <c r="D257" s="185">
        <v>0.60932161922688621</v>
      </c>
      <c r="E257" s="184" t="s">
        <v>238</v>
      </c>
      <c r="F257" s="185" t="str">
        <f t="shared" si="91"/>
        <v>-</v>
      </c>
      <c r="G257" s="184">
        <v>6.9072164948453612</v>
      </c>
      <c r="H257" s="185" t="str">
        <f t="shared" si="91"/>
        <v>-</v>
      </c>
      <c r="I257" s="184">
        <v>8.0072780203784575</v>
      </c>
      <c r="J257" s="185">
        <f t="shared" si="91"/>
        <v>1.1000615255330963</v>
      </c>
      <c r="K257" s="184">
        <v>8.7509578544061295</v>
      </c>
      <c r="L257" s="185">
        <f t="shared" si="92"/>
        <v>0.74367983402767202</v>
      </c>
      <c r="M257" s="184">
        <v>7.0123558484349262</v>
      </c>
      <c r="N257" s="185">
        <f t="shared" si="93"/>
        <v>-1.7386020059712033</v>
      </c>
      <c r="O257" s="185">
        <f>IFERROR(M257-C257,"-")</f>
        <v>-1.1242901142979926</v>
      </c>
    </row>
    <row r="258" spans="2:16" x14ac:dyDescent="0.25">
      <c r="B258" s="114" t="s">
        <v>85</v>
      </c>
      <c r="C258" s="184">
        <v>9.694642857142858</v>
      </c>
      <c r="D258" s="185">
        <v>-1.4863095238095223</v>
      </c>
      <c r="E258" s="184">
        <v>4.666666666666667</v>
      </c>
      <c r="F258" s="185">
        <f t="shared" si="91"/>
        <v>-5.027976190476191</v>
      </c>
      <c r="G258" s="184">
        <v>8.3154362416107386</v>
      </c>
      <c r="H258" s="185">
        <f t="shared" si="91"/>
        <v>3.6487695749440716</v>
      </c>
      <c r="I258" s="184">
        <v>8.034782608695652</v>
      </c>
      <c r="J258" s="185">
        <f t="shared" si="91"/>
        <v>-0.2806536329150866</v>
      </c>
      <c r="K258" s="184">
        <v>7.1090629800307221</v>
      </c>
      <c r="L258" s="185">
        <f t="shared" si="92"/>
        <v>-0.92571962866492985</v>
      </c>
      <c r="M258" s="184">
        <v>8.0183486238532105</v>
      </c>
      <c r="N258" s="185">
        <f t="shared" si="93"/>
        <v>0.90928564382248833</v>
      </c>
      <c r="O258" s="185">
        <f>IFERROR(M258-C258,"-")</f>
        <v>-1.6762942332896476</v>
      </c>
    </row>
    <row r="259" spans="2:16" x14ac:dyDescent="0.25">
      <c r="B259" s="114" t="s">
        <v>87</v>
      </c>
      <c r="C259" s="184">
        <v>7.808080808080808</v>
      </c>
      <c r="D259" s="185">
        <v>-1.0402988215488218</v>
      </c>
      <c r="E259" s="184">
        <v>1</v>
      </c>
      <c r="F259" s="185">
        <f t="shared" si="91"/>
        <v>-6.808080808080808</v>
      </c>
      <c r="G259" s="184">
        <v>6.5935828877005349</v>
      </c>
      <c r="H259" s="185">
        <f t="shared" si="91"/>
        <v>5.5935828877005349</v>
      </c>
      <c r="I259" s="184">
        <v>7.1622176591375766</v>
      </c>
      <c r="J259" s="185">
        <f t="shared" si="91"/>
        <v>0.56863477143704166</v>
      </c>
      <c r="K259" s="184">
        <v>8.4351687388987564</v>
      </c>
      <c r="L259" s="185">
        <f t="shared" si="92"/>
        <v>1.2729510797611798</v>
      </c>
      <c r="M259" s="184">
        <v>7.9058524173027989</v>
      </c>
      <c r="N259" s="185">
        <f t="shared" si="93"/>
        <v>-0.52931632159595754</v>
      </c>
      <c r="O259" s="185">
        <f t="shared" ref="O259:O262" si="94">IFERROR(M259-C259,"-")</f>
        <v>9.7771609221990907E-2</v>
      </c>
    </row>
    <row r="260" spans="2:16" x14ac:dyDescent="0.25">
      <c r="B260" s="114" t="s">
        <v>89</v>
      </c>
      <c r="C260" s="184">
        <v>7.6181734740706748</v>
      </c>
      <c r="D260" s="185">
        <v>-6.0297577081658282E-2</v>
      </c>
      <c r="E260" s="184">
        <v>8.4444444444444446</v>
      </c>
      <c r="F260" s="185">
        <f t="shared" si="91"/>
        <v>0.82627097037376984</v>
      </c>
      <c r="G260" s="184">
        <v>6.4757085020242915</v>
      </c>
      <c r="H260" s="185">
        <f t="shared" si="91"/>
        <v>-1.9687359424201532</v>
      </c>
      <c r="I260" s="184">
        <v>6.6114445778311328</v>
      </c>
      <c r="J260" s="185">
        <f t="shared" si="91"/>
        <v>0.13573607580684133</v>
      </c>
      <c r="K260" s="184">
        <v>6.4231318419800099</v>
      </c>
      <c r="L260" s="185">
        <f t="shared" si="92"/>
        <v>-0.18831273585112296</v>
      </c>
      <c r="M260" s="184">
        <v>6.6109550561797752</v>
      </c>
      <c r="N260" s="185">
        <f t="shared" si="93"/>
        <v>0.18782321419976533</v>
      </c>
      <c r="O260" s="185">
        <f t="shared" si="94"/>
        <v>-1.0072184178908996</v>
      </c>
    </row>
    <row r="261" spans="2:16" x14ac:dyDescent="0.25">
      <c r="B261" s="114" t="s">
        <v>91</v>
      </c>
      <c r="C261" s="184">
        <v>8.3936713167744124</v>
      </c>
      <c r="D261" s="185">
        <v>-0.24284459612341003</v>
      </c>
      <c r="E261" s="184">
        <v>4.7142857142857144</v>
      </c>
      <c r="F261" s="185">
        <f t="shared" si="91"/>
        <v>-3.6793856024886979</v>
      </c>
      <c r="G261" s="184">
        <v>7.4768959435626101</v>
      </c>
      <c r="H261" s="185">
        <f t="shared" si="91"/>
        <v>2.7626102292768957</v>
      </c>
      <c r="I261" s="184">
        <v>7.7335884604062404</v>
      </c>
      <c r="J261" s="185">
        <f t="shared" si="91"/>
        <v>0.25669251684363026</v>
      </c>
      <c r="K261" s="184">
        <v>7.5530525628468821</v>
      </c>
      <c r="L261" s="185">
        <f t="shared" si="92"/>
        <v>-0.18053589755935828</v>
      </c>
      <c r="M261" s="184" t="s">
        <v>238</v>
      </c>
      <c r="N261" s="185" t="str">
        <f t="shared" si="93"/>
        <v>-</v>
      </c>
      <c r="O261" s="185" t="str">
        <f t="shared" si="94"/>
        <v>-</v>
      </c>
    </row>
    <row r="262" spans="2:16" x14ac:dyDescent="0.25">
      <c r="B262" s="114" t="s">
        <v>93</v>
      </c>
      <c r="C262" s="184">
        <v>7.2598285545373926</v>
      </c>
      <c r="D262" s="185">
        <v>0.51512656778242594</v>
      </c>
      <c r="E262" s="184">
        <v>7.708333333333333</v>
      </c>
      <c r="F262" s="185">
        <f t="shared" si="91"/>
        <v>0.44850477879594042</v>
      </c>
      <c r="G262" s="184">
        <v>9.2013390722142514</v>
      </c>
      <c r="H262" s="185">
        <f t="shared" si="91"/>
        <v>1.4930057388809184</v>
      </c>
      <c r="I262" s="184">
        <v>8.4737500000000008</v>
      </c>
      <c r="J262" s="185">
        <f t="shared" si="91"/>
        <v>-0.72758907221425062</v>
      </c>
      <c r="K262" s="184">
        <v>7.572878603329273</v>
      </c>
      <c r="L262" s="185">
        <f t="shared" si="92"/>
        <v>-0.9008713966707278</v>
      </c>
      <c r="M262" s="184" t="s">
        <v>238</v>
      </c>
      <c r="N262" s="185" t="str">
        <f t="shared" si="93"/>
        <v>-</v>
      </c>
      <c r="O262" s="185" t="str">
        <f t="shared" si="94"/>
        <v>-</v>
      </c>
    </row>
    <row r="263" spans="2:16" ht="15.75" x14ac:dyDescent="0.25">
      <c r="B263" s="117" t="s">
        <v>30</v>
      </c>
      <c r="C263" s="186">
        <v>7.8305128536364812</v>
      </c>
      <c r="D263" s="187">
        <v>-0.15259628729901298</v>
      </c>
      <c r="E263" s="186">
        <v>8.18305376344086</v>
      </c>
      <c r="F263" s="187">
        <f t="shared" si="91"/>
        <v>0.3525409098043788</v>
      </c>
      <c r="G263" s="186">
        <v>7.6376430356438245</v>
      </c>
      <c r="H263" s="187">
        <f t="shared" si="91"/>
        <v>-0.54541072779703548</v>
      </c>
      <c r="I263" s="186">
        <v>7.7723058082575225</v>
      </c>
      <c r="J263" s="187">
        <f t="shared" si="91"/>
        <v>0.13466277261369797</v>
      </c>
      <c r="K263" s="186">
        <v>7.5019520130134199</v>
      </c>
      <c r="L263" s="187">
        <f t="shared" si="92"/>
        <v>-0.27035379524410263</v>
      </c>
      <c r="M263" s="186">
        <v>7.705018759175684</v>
      </c>
      <c r="N263" s="187">
        <v>0.22044049648160069</v>
      </c>
      <c r="O263" s="187">
        <v>-0.13667428522006286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306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8.0378315132605298</v>
      </c>
      <c r="D273" s="185">
        <v>0.18892526326053005</v>
      </c>
      <c r="E273" s="184">
        <v>8.4188443135811557</v>
      </c>
      <c r="F273" s="185">
        <f t="shared" ref="F273:J275" si="95">IFERROR(E273-C273,"-")</f>
        <v>0.3810128003206259</v>
      </c>
      <c r="G273" s="184">
        <v>8.3571428571428577</v>
      </c>
      <c r="H273" s="185">
        <f t="shared" si="95"/>
        <v>-6.1701456438298052E-2</v>
      </c>
      <c r="I273" s="184">
        <v>7.7749077490774905</v>
      </c>
      <c r="J273" s="185">
        <f t="shared" si="95"/>
        <v>-0.58223510806536716</v>
      </c>
      <c r="K273" s="184">
        <v>6.765537310330493</v>
      </c>
      <c r="L273" s="185">
        <f t="shared" ref="L273:L275" si="96">IFERROR(K273-I273,"-")</f>
        <v>-1.0093704387469975</v>
      </c>
      <c r="M273" s="184">
        <v>7.6107711138310892</v>
      </c>
      <c r="N273" s="185">
        <f t="shared" ref="N273:N275" si="97">IFERROR(M273-K273,"-")</f>
        <v>0.84523380350059618</v>
      </c>
      <c r="O273" s="185">
        <f t="shared" ref="O273" si="98">IFERROR(M273-C273,"-")</f>
        <v>-0.42706039942944063</v>
      </c>
    </row>
    <row r="274" spans="2:15" x14ac:dyDescent="0.25">
      <c r="B274" s="114" t="s">
        <v>73</v>
      </c>
      <c r="C274" s="184">
        <v>8.1903225806451605</v>
      </c>
      <c r="D274" s="185">
        <v>0.29587910389894923</v>
      </c>
      <c r="E274" s="184">
        <v>7.5026661926768572</v>
      </c>
      <c r="F274" s="185">
        <f t="shared" si="95"/>
        <v>-0.68765638796830331</v>
      </c>
      <c r="G274" s="184">
        <v>8.155555555555555</v>
      </c>
      <c r="H274" s="185">
        <f t="shared" si="95"/>
        <v>0.65288936287869781</v>
      </c>
      <c r="I274" s="184">
        <v>7.2347826086956522</v>
      </c>
      <c r="J274" s="185">
        <f t="shared" si="95"/>
        <v>-0.92077294685990285</v>
      </c>
      <c r="K274" s="184">
        <v>7.538742023701003</v>
      </c>
      <c r="L274" s="185">
        <f t="shared" si="96"/>
        <v>0.30395941500535084</v>
      </c>
      <c r="M274" s="184">
        <v>7.6285875070343279</v>
      </c>
      <c r="N274" s="185">
        <f t="shared" si="97"/>
        <v>8.9845483333324871E-2</v>
      </c>
      <c r="O274" s="185">
        <f>IFERROR(M274-C274,"-")</f>
        <v>-0.56173507361083264</v>
      </c>
    </row>
    <row r="275" spans="2:15" x14ac:dyDescent="0.25">
      <c r="B275" s="114" t="s">
        <v>75</v>
      </c>
      <c r="C275" s="184">
        <v>7.8423496164715383</v>
      </c>
      <c r="D275" s="185">
        <v>-0.68853734646410647</v>
      </c>
      <c r="E275" s="184">
        <v>8.5890804597701145</v>
      </c>
      <c r="F275" s="185">
        <f t="shared" si="95"/>
        <v>0.7467308432985762</v>
      </c>
      <c r="G275" s="184">
        <v>9.6</v>
      </c>
      <c r="H275" s="185">
        <f t="shared" si="95"/>
        <v>1.0109195402298852</v>
      </c>
      <c r="I275" s="184">
        <v>8.7922437673130194</v>
      </c>
      <c r="J275" s="185">
        <f t="shared" si="95"/>
        <v>-0.80775623268698027</v>
      </c>
      <c r="K275" s="184">
        <v>8.7350050830227044</v>
      </c>
      <c r="L275" s="185">
        <f t="shared" si="96"/>
        <v>-5.7238684290314978E-2</v>
      </c>
      <c r="M275" s="184">
        <v>6.346367305751766</v>
      </c>
      <c r="N275" s="185">
        <f t="shared" si="97"/>
        <v>-2.3886377772709384</v>
      </c>
      <c r="O275" s="185">
        <f t="shared" ref="O275:O278" si="99">IFERROR(M275-C275,"-")</f>
        <v>-1.4959823107197723</v>
      </c>
    </row>
    <row r="276" spans="2:15" x14ac:dyDescent="0.25">
      <c r="B276" s="114" t="s">
        <v>77</v>
      </c>
      <c r="C276" s="184">
        <v>9.3837654058648532</v>
      </c>
      <c r="D276" s="185">
        <v>0.28337240836574651</v>
      </c>
      <c r="E276" s="184" t="s">
        <v>238</v>
      </c>
      <c r="F276" s="185" t="str">
        <f>IFERROR(E276-C276,"-")</f>
        <v>-</v>
      </c>
      <c r="G276" s="184">
        <v>6.7874999999999996</v>
      </c>
      <c r="H276" s="185" t="str">
        <f>IFERROR(G276-E276,"-")</f>
        <v>-</v>
      </c>
      <c r="I276" s="184">
        <v>7.5339805825242721</v>
      </c>
      <c r="J276" s="185">
        <f>IFERROR(I276-G276,"-")</f>
        <v>0.74648058252427241</v>
      </c>
      <c r="K276" s="184">
        <v>7.4826315789473687</v>
      </c>
      <c r="L276" s="185">
        <f>IFERROR(K276-I276,"-")</f>
        <v>-5.1349003576903307E-2</v>
      </c>
      <c r="M276" s="184">
        <v>9.0444115470022197</v>
      </c>
      <c r="N276" s="185">
        <f>IFERROR(M276-K276,"-")</f>
        <v>1.561779968054851</v>
      </c>
      <c r="O276" s="185">
        <f t="shared" si="99"/>
        <v>-0.33935385886263347</v>
      </c>
    </row>
    <row r="277" spans="2:15" x14ac:dyDescent="0.25">
      <c r="B277" s="114" t="s">
        <v>79</v>
      </c>
      <c r="C277" s="184">
        <v>8.1275510204081627</v>
      </c>
      <c r="D277" s="185">
        <v>-4.6387325044960512</v>
      </c>
      <c r="E277" s="184" t="s">
        <v>238</v>
      </c>
      <c r="F277" s="185" t="str">
        <f t="shared" ref="F277:J285" si="100">IFERROR(E277-C277,"-")</f>
        <v>-</v>
      </c>
      <c r="G277" s="184">
        <v>3.9473684210526314</v>
      </c>
      <c r="H277" s="185" t="str">
        <f t="shared" si="100"/>
        <v>-</v>
      </c>
      <c r="I277" s="184">
        <v>8.1943127962085303</v>
      </c>
      <c r="J277" s="185">
        <f t="shared" si="100"/>
        <v>4.2469443751558984</v>
      </c>
      <c r="K277" s="184">
        <v>7.3178571428571431</v>
      </c>
      <c r="L277" s="185">
        <f t="shared" ref="L277:L285" si="101">IFERROR(K277-I277,"-")</f>
        <v>-0.8764556533513872</v>
      </c>
      <c r="M277" s="184">
        <v>8.3803680981595097</v>
      </c>
      <c r="N277" s="185">
        <f t="shared" ref="N277:N284" si="102">IFERROR(M277-K277,"-")</f>
        <v>1.0625109553023666</v>
      </c>
      <c r="O277" s="185">
        <f t="shared" si="99"/>
        <v>0.25281707775134699</v>
      </c>
    </row>
    <row r="278" spans="2:15" x14ac:dyDescent="0.25">
      <c r="B278" s="114" t="s">
        <v>81</v>
      </c>
      <c r="C278" s="184">
        <v>6.4932249322493227</v>
      </c>
      <c r="D278" s="185">
        <v>-1.4272488410163291</v>
      </c>
      <c r="E278" s="184" t="s">
        <v>238</v>
      </c>
      <c r="F278" s="185" t="str">
        <f t="shared" si="100"/>
        <v>-</v>
      </c>
      <c r="G278" s="184">
        <v>12.76923076923077</v>
      </c>
      <c r="H278" s="185" t="str">
        <f t="shared" si="100"/>
        <v>-</v>
      </c>
      <c r="I278" s="184">
        <v>6.7651006711409396</v>
      </c>
      <c r="J278" s="185">
        <f t="shared" si="100"/>
        <v>-6.0041300980898304</v>
      </c>
      <c r="K278" s="184">
        <v>6.7832167832167833</v>
      </c>
      <c r="L278" s="185">
        <f t="shared" si="101"/>
        <v>1.8116112075843738E-2</v>
      </c>
      <c r="M278" s="184">
        <v>6.9055793991416312</v>
      </c>
      <c r="N278" s="185">
        <f t="shared" si="102"/>
        <v>0.12236261592484787</v>
      </c>
      <c r="O278" s="185">
        <f t="shared" si="99"/>
        <v>0.41235446689230848</v>
      </c>
    </row>
    <row r="279" spans="2:15" x14ac:dyDescent="0.25">
      <c r="B279" s="114" t="s">
        <v>83</v>
      </c>
      <c r="C279" s="184">
        <v>8.4854838709677427</v>
      </c>
      <c r="D279" s="185">
        <v>0.287406947890819</v>
      </c>
      <c r="E279" s="184" t="s">
        <v>238</v>
      </c>
      <c r="F279" s="185" t="str">
        <f t="shared" si="100"/>
        <v>-</v>
      </c>
      <c r="G279" s="184">
        <v>8.6</v>
      </c>
      <c r="H279" s="185" t="str">
        <f t="shared" si="100"/>
        <v>-</v>
      </c>
      <c r="I279" s="184">
        <v>9.1115702479338836</v>
      </c>
      <c r="J279" s="185">
        <f t="shared" si="100"/>
        <v>0.51157024793388395</v>
      </c>
      <c r="K279" s="184">
        <v>7.6214833759590794</v>
      </c>
      <c r="L279" s="185">
        <f t="shared" si="101"/>
        <v>-1.4900868719748042</v>
      </c>
      <c r="M279" s="184">
        <v>6.1578947368421053</v>
      </c>
      <c r="N279" s="185">
        <f t="shared" si="102"/>
        <v>-1.4635886391169741</v>
      </c>
      <c r="O279" s="185">
        <f>IFERROR(M279-C279,"-")</f>
        <v>-2.3275891341256374</v>
      </c>
    </row>
    <row r="280" spans="2:15" x14ac:dyDescent="0.25">
      <c r="B280" s="114" t="s">
        <v>85</v>
      </c>
      <c r="C280" s="184">
        <v>7.9084194977843429</v>
      </c>
      <c r="D280" s="185">
        <v>-1.00027615438957</v>
      </c>
      <c r="E280" s="184">
        <v>4.2</v>
      </c>
      <c r="F280" s="185">
        <f t="shared" si="100"/>
        <v>-3.7084194977843428</v>
      </c>
      <c r="G280" s="184">
        <v>5.0606060606060606</v>
      </c>
      <c r="H280" s="185">
        <f t="shared" si="100"/>
        <v>0.86060606060606037</v>
      </c>
      <c r="I280" s="184">
        <v>7.5714285714285712</v>
      </c>
      <c r="J280" s="185">
        <f t="shared" si="100"/>
        <v>2.5108225108225106</v>
      </c>
      <c r="K280" s="184">
        <v>6.5065274151436032</v>
      </c>
      <c r="L280" s="185">
        <f t="shared" si="101"/>
        <v>-1.064901156284968</v>
      </c>
      <c r="M280" s="184">
        <v>7.8706467661691546</v>
      </c>
      <c r="N280" s="185">
        <f t="shared" si="102"/>
        <v>1.3641193510255514</v>
      </c>
      <c r="O280" s="185">
        <f>IFERROR(M280-C280,"-")</f>
        <v>-3.7772731615188349E-2</v>
      </c>
    </row>
    <row r="281" spans="2:15" x14ac:dyDescent="0.25">
      <c r="B281" s="114" t="s">
        <v>87</v>
      </c>
      <c r="C281" s="184">
        <v>7.8191126279863479</v>
      </c>
      <c r="D281" s="185">
        <v>-0.64368229034396052</v>
      </c>
      <c r="E281" s="184">
        <v>6.875</v>
      </c>
      <c r="F281" s="185">
        <f t="shared" si="100"/>
        <v>-0.94411262798634787</v>
      </c>
      <c r="G281" s="184">
        <v>9.0925925925925934</v>
      </c>
      <c r="H281" s="185">
        <f t="shared" si="100"/>
        <v>2.2175925925925934</v>
      </c>
      <c r="I281" s="184">
        <v>7.0497382198952883</v>
      </c>
      <c r="J281" s="185">
        <f t="shared" si="100"/>
        <v>-2.0428543726973052</v>
      </c>
      <c r="K281" s="184">
        <v>7.5864661654135341</v>
      </c>
      <c r="L281" s="185">
        <f t="shared" si="101"/>
        <v>0.53672794551824587</v>
      </c>
      <c r="M281" s="184">
        <v>7.12</v>
      </c>
      <c r="N281" s="185">
        <f t="shared" si="102"/>
        <v>-0.46646616541353403</v>
      </c>
      <c r="O281" s="185">
        <f t="shared" ref="O281:O284" si="103">IFERROR(M281-C281,"-")</f>
        <v>-0.69911262798634777</v>
      </c>
    </row>
    <row r="282" spans="2:15" x14ac:dyDescent="0.25">
      <c r="B282" s="114" t="s">
        <v>89</v>
      </c>
      <c r="C282" s="184">
        <v>5.918250950570342</v>
      </c>
      <c r="D282" s="185">
        <v>0.13589610139745822</v>
      </c>
      <c r="E282" s="184">
        <v>6.7536231884057969</v>
      </c>
      <c r="F282" s="185">
        <f t="shared" si="100"/>
        <v>0.83537223783545489</v>
      </c>
      <c r="G282" s="184">
        <v>3.383111111111111</v>
      </c>
      <c r="H282" s="185">
        <f t="shared" si="100"/>
        <v>-3.3705120772946859</v>
      </c>
      <c r="I282" s="184">
        <v>5.6079854809437384</v>
      </c>
      <c r="J282" s="185">
        <f t="shared" si="100"/>
        <v>2.2248743698326274</v>
      </c>
      <c r="K282" s="184">
        <v>5.0288944723618094</v>
      </c>
      <c r="L282" s="185">
        <f t="shared" si="101"/>
        <v>-0.57909100858192897</v>
      </c>
      <c r="M282" s="184">
        <v>5.8646384479717817</v>
      </c>
      <c r="N282" s="185">
        <f t="shared" si="102"/>
        <v>0.83574397560997227</v>
      </c>
      <c r="O282" s="185">
        <f t="shared" si="103"/>
        <v>-5.3612502598560319E-2</v>
      </c>
    </row>
    <row r="283" spans="2:15" x14ac:dyDescent="0.25">
      <c r="B283" s="114" t="s">
        <v>91</v>
      </c>
      <c r="C283" s="184">
        <v>8.4100760456273758</v>
      </c>
      <c r="D283" s="185">
        <v>-0.5058019775061684</v>
      </c>
      <c r="E283" s="184">
        <v>6.1092715231788075</v>
      </c>
      <c r="F283" s="185">
        <f t="shared" si="100"/>
        <v>-2.3008045224485683</v>
      </c>
      <c r="G283" s="184">
        <v>8.5948434622467769</v>
      </c>
      <c r="H283" s="185">
        <f t="shared" si="100"/>
        <v>2.4855719390679694</v>
      </c>
      <c r="I283" s="184">
        <v>7.3335444374076424</v>
      </c>
      <c r="J283" s="185">
        <f t="shared" si="100"/>
        <v>-1.2612990248391345</v>
      </c>
      <c r="K283" s="184">
        <v>8.0071192473938471</v>
      </c>
      <c r="L283" s="185">
        <f t="shared" si="101"/>
        <v>0.67357480998620467</v>
      </c>
      <c r="M283" s="184" t="s">
        <v>238</v>
      </c>
      <c r="N283" s="185" t="str">
        <f t="shared" si="102"/>
        <v>-</v>
      </c>
      <c r="O283" s="185" t="str">
        <f t="shared" si="103"/>
        <v>-</v>
      </c>
    </row>
    <row r="284" spans="2:15" x14ac:dyDescent="0.25">
      <c r="B284" s="114" t="s">
        <v>93</v>
      </c>
      <c r="C284" s="184">
        <v>7.2893936970084789</v>
      </c>
      <c r="D284" s="185">
        <v>-0.23926757882260841</v>
      </c>
      <c r="E284" s="184">
        <v>10.245901639344263</v>
      </c>
      <c r="F284" s="185">
        <f t="shared" si="100"/>
        <v>2.9565079423357838</v>
      </c>
      <c r="G284" s="184">
        <v>10.549908144519289</v>
      </c>
      <c r="H284" s="185">
        <f t="shared" si="100"/>
        <v>0.30400650517502648</v>
      </c>
      <c r="I284" s="184">
        <v>7.992067553735926</v>
      </c>
      <c r="J284" s="185">
        <f t="shared" si="100"/>
        <v>-2.5578405907833632</v>
      </c>
      <c r="K284" s="184">
        <v>7.3671026379960098</v>
      </c>
      <c r="L284" s="185">
        <f t="shared" si="101"/>
        <v>-0.62496491573991619</v>
      </c>
      <c r="M284" s="184" t="s">
        <v>238</v>
      </c>
      <c r="N284" s="185" t="str">
        <f t="shared" si="102"/>
        <v>-</v>
      </c>
      <c r="O284" s="185" t="str">
        <f t="shared" si="103"/>
        <v>-</v>
      </c>
    </row>
    <row r="285" spans="2:15" ht="15.75" x14ac:dyDescent="0.25">
      <c r="B285" s="117" t="s">
        <v>30</v>
      </c>
      <c r="C285" s="186">
        <v>7.7773307826478364</v>
      </c>
      <c r="D285" s="187">
        <v>-0.25735897363864435</v>
      </c>
      <c r="E285" s="186">
        <v>7.9687523360992749</v>
      </c>
      <c r="F285" s="187">
        <f t="shared" si="100"/>
        <v>0.19142155345143852</v>
      </c>
      <c r="G285" s="186">
        <v>8.0300091491308319</v>
      </c>
      <c r="H285" s="187">
        <f t="shared" si="100"/>
        <v>6.1256813031556945E-2</v>
      </c>
      <c r="I285" s="186">
        <v>7.5025120527784823</v>
      </c>
      <c r="J285" s="187">
        <f t="shared" si="100"/>
        <v>-0.52749709635234954</v>
      </c>
      <c r="K285" s="186">
        <v>7.3068531577511981</v>
      </c>
      <c r="L285" s="187">
        <f t="shared" si="101"/>
        <v>-0.19565889502728417</v>
      </c>
      <c r="M285" s="186">
        <v>7.1549165691767751</v>
      </c>
      <c r="N285" s="187">
        <v>2.3754750678255832E-2</v>
      </c>
      <c r="O285" s="187">
        <v>-0.61084170001398874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C6B6-E47F-4FCC-9F05-D1C7678A2180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295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287</v>
      </c>
      <c r="F7" s="296"/>
      <c r="G7" s="297" t="s">
        <v>288</v>
      </c>
      <c r="H7" s="296"/>
      <c r="I7" s="297" t="s">
        <v>289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8.4391259025923144</v>
      </c>
      <c r="D9" s="185">
        <v>-5.9962589926898957E-2</v>
      </c>
      <c r="E9" s="184">
        <v>8.3584141926140472</v>
      </c>
      <c r="F9" s="185">
        <f t="shared" ref="F9:J21" si="0">IFERROR(E9-C9,"-")</f>
        <v>-8.0711709978267265E-2</v>
      </c>
      <c r="G9" s="184">
        <v>6.4821499143722834</v>
      </c>
      <c r="H9" s="185">
        <f t="shared" si="0"/>
        <v>-1.8762642782417638</v>
      </c>
      <c r="I9" s="184">
        <v>7.8675924721608022</v>
      </c>
      <c r="J9" s="185">
        <f t="shared" si="0"/>
        <v>1.3854425577885188</v>
      </c>
      <c r="K9" s="184">
        <v>7.9193492929900717</v>
      </c>
      <c r="L9" s="185">
        <f t="shared" ref="L9:L21" si="1">IFERROR(K9-I9,"-")</f>
        <v>5.1756820829269579E-2</v>
      </c>
      <c r="M9" s="184">
        <v>7.7202650323008113</v>
      </c>
      <c r="N9" s="185">
        <f t="shared" ref="N9:N14" si="2">IFERROR(M9-K9,"-")</f>
        <v>-0.19908426068926044</v>
      </c>
      <c r="O9" s="185">
        <f>IFERROR(M9-C9,"-")</f>
        <v>-0.71886087029150314</v>
      </c>
    </row>
    <row r="10" spans="1:16" x14ac:dyDescent="0.25">
      <c r="A10" s="1" t="s">
        <v>72</v>
      </c>
      <c r="B10" s="114" t="s">
        <v>73</v>
      </c>
      <c r="C10" s="184">
        <v>7.8240038206453502</v>
      </c>
      <c r="D10" s="185">
        <v>-4.7672353798990486E-2</v>
      </c>
      <c r="E10" s="184">
        <v>7.5206875631951462</v>
      </c>
      <c r="F10" s="185">
        <f t="shared" si="0"/>
        <v>-0.30331625745020396</v>
      </c>
      <c r="G10" s="184">
        <v>5.3613997002119191</v>
      </c>
      <c r="H10" s="185">
        <f t="shared" si="0"/>
        <v>-2.1592878629832271</v>
      </c>
      <c r="I10" s="184">
        <v>6.9710077389092184</v>
      </c>
      <c r="J10" s="185">
        <f t="shared" si="0"/>
        <v>1.6096080386972993</v>
      </c>
      <c r="K10" s="184">
        <v>7.327375365571652</v>
      </c>
      <c r="L10" s="185">
        <f t="shared" si="1"/>
        <v>0.3563676266624336</v>
      </c>
      <c r="M10" s="184">
        <v>7.2083939787951126</v>
      </c>
      <c r="N10" s="185">
        <f t="shared" si="2"/>
        <v>-0.11898138677653947</v>
      </c>
      <c r="O10" s="185">
        <f>IFERROR(M10-C10,"-")</f>
        <v>-0.61560984185023759</v>
      </c>
    </row>
    <row r="11" spans="1:16" x14ac:dyDescent="0.25">
      <c r="A11" s="1" t="s">
        <v>74</v>
      </c>
      <c r="B11" s="114" t="s">
        <v>75</v>
      </c>
      <c r="C11" s="184">
        <v>7.2115145221524903</v>
      </c>
      <c r="D11" s="185">
        <v>0.10031589881540626</v>
      </c>
      <c r="E11" s="184">
        <v>8.5986659736659732</v>
      </c>
      <c r="F11" s="185">
        <f t="shared" si="0"/>
        <v>1.3871514515134828</v>
      </c>
      <c r="G11" s="184">
        <v>4.9198430493273539</v>
      </c>
      <c r="H11" s="185">
        <f t="shared" si="0"/>
        <v>-3.6788229243386192</v>
      </c>
      <c r="I11" s="184">
        <v>7.5340370483881314</v>
      </c>
      <c r="J11" s="185">
        <f t="shared" si="0"/>
        <v>2.6141939990607774</v>
      </c>
      <c r="K11" s="184">
        <v>7.125946545716455</v>
      </c>
      <c r="L11" s="185">
        <f t="shared" si="1"/>
        <v>-0.40809050267167635</v>
      </c>
      <c r="M11" s="184">
        <v>6.8141729239968853</v>
      </c>
      <c r="N11" s="185">
        <f t="shared" si="2"/>
        <v>-0.31177362171956968</v>
      </c>
      <c r="O11" s="185">
        <f t="shared" ref="O11:O14" si="3">IFERROR(M11-C11,"-")</f>
        <v>-0.39734159815560499</v>
      </c>
    </row>
    <row r="12" spans="1:16" x14ac:dyDescent="0.25">
      <c r="A12" s="1" t="s">
        <v>76</v>
      </c>
      <c r="B12" s="114" t="s">
        <v>77</v>
      </c>
      <c r="C12" s="184">
        <v>6.7539957361586662</v>
      </c>
      <c r="D12" s="185">
        <v>-0.49015256143103603</v>
      </c>
      <c r="E12" s="184" t="s">
        <v>238</v>
      </c>
      <c r="F12" s="185" t="str">
        <f t="shared" si="0"/>
        <v>-</v>
      </c>
      <c r="G12" s="184">
        <v>4.7232504955023629</v>
      </c>
      <c r="H12" s="185" t="str">
        <f t="shared" si="0"/>
        <v>-</v>
      </c>
      <c r="I12" s="184">
        <v>6.7202182570716973</v>
      </c>
      <c r="J12" s="185">
        <f t="shared" si="0"/>
        <v>1.9969677615693344</v>
      </c>
      <c r="K12" s="184">
        <v>6.6100999254287842</v>
      </c>
      <c r="L12" s="185">
        <f t="shared" si="1"/>
        <v>-0.11011833164291307</v>
      </c>
      <c r="M12" s="184">
        <v>6.8861707753128698</v>
      </c>
      <c r="N12" s="185">
        <f t="shared" si="2"/>
        <v>0.27607084988408559</v>
      </c>
      <c r="O12" s="185">
        <f>IFERROR(M12-C12,"-")</f>
        <v>0.13217503915420359</v>
      </c>
    </row>
    <row r="13" spans="1:16" x14ac:dyDescent="0.25">
      <c r="A13" s="1" t="s">
        <v>78</v>
      </c>
      <c r="B13" s="114" t="s">
        <v>79</v>
      </c>
      <c r="C13" s="184">
        <v>6.6788553582945793</v>
      </c>
      <c r="D13" s="185">
        <v>-0.55405278156042659</v>
      </c>
      <c r="E13" s="184" t="s">
        <v>238</v>
      </c>
      <c r="F13" s="185" t="str">
        <f t="shared" si="0"/>
        <v>-</v>
      </c>
      <c r="G13" s="184">
        <v>4.458180606464512</v>
      </c>
      <c r="H13" s="185" t="str">
        <f t="shared" si="0"/>
        <v>-</v>
      </c>
      <c r="I13" s="184">
        <v>6.827112159401012</v>
      </c>
      <c r="J13" s="185">
        <f t="shared" si="0"/>
        <v>2.3689315529365</v>
      </c>
      <c r="K13" s="184">
        <v>6.9096158323632126</v>
      </c>
      <c r="L13" s="185">
        <f t="shared" si="1"/>
        <v>8.2503672962200625E-2</v>
      </c>
      <c r="M13" s="184">
        <v>6.7384641095313844</v>
      </c>
      <c r="N13" s="185">
        <f t="shared" si="2"/>
        <v>-0.17115172283182822</v>
      </c>
      <c r="O13" s="185">
        <f>IFERROR(M13-C13,"-")</f>
        <v>5.9608751236805091E-2</v>
      </c>
    </row>
    <row r="14" spans="1:16" x14ac:dyDescent="0.25">
      <c r="A14" s="1" t="s">
        <v>80</v>
      </c>
      <c r="B14" s="114" t="s">
        <v>81</v>
      </c>
      <c r="C14" s="184">
        <v>7.0132457341722736</v>
      </c>
      <c r="D14" s="185">
        <v>0.19709295639449564</v>
      </c>
      <c r="E14" s="184" t="s">
        <v>238</v>
      </c>
      <c r="F14" s="185" t="str">
        <f t="shared" si="0"/>
        <v>-</v>
      </c>
      <c r="G14" s="184">
        <v>5.1354900166233959</v>
      </c>
      <c r="H14" s="185" t="str">
        <f t="shared" si="0"/>
        <v>-</v>
      </c>
      <c r="I14" s="184">
        <v>7.103049196835622</v>
      </c>
      <c r="J14" s="185">
        <f t="shared" si="0"/>
        <v>1.9675591802122261</v>
      </c>
      <c r="K14" s="184">
        <v>6.7967333968859229</v>
      </c>
      <c r="L14" s="185">
        <f t="shared" si="1"/>
        <v>-0.30631579994969904</v>
      </c>
      <c r="M14" s="184">
        <v>6.746200617578709</v>
      </c>
      <c r="N14" s="185">
        <f t="shared" si="2"/>
        <v>-5.0532779307213893E-2</v>
      </c>
      <c r="O14" s="185">
        <f t="shared" si="3"/>
        <v>-0.26704511659356456</v>
      </c>
    </row>
    <row r="15" spans="1:16" x14ac:dyDescent="0.25">
      <c r="A15" s="1" t="s">
        <v>82</v>
      </c>
      <c r="B15" s="114" t="s">
        <v>83</v>
      </c>
      <c r="C15" s="184">
        <v>7.5966545734741713</v>
      </c>
      <c r="D15" s="185">
        <v>-4.1390654380276004E-2</v>
      </c>
      <c r="E15" s="184" t="s">
        <v>238</v>
      </c>
      <c r="F15" s="185" t="str">
        <f t="shared" si="0"/>
        <v>-</v>
      </c>
      <c r="G15" s="184">
        <v>5.8762640210740988</v>
      </c>
      <c r="H15" s="185" t="str">
        <f t="shared" si="0"/>
        <v>-</v>
      </c>
      <c r="I15" s="184">
        <v>7.1580594869057226</v>
      </c>
      <c r="J15" s="185">
        <f t="shared" si="0"/>
        <v>1.2817954658316237</v>
      </c>
      <c r="K15" s="184">
        <v>7.3515560678412646</v>
      </c>
      <c r="L15" s="185">
        <f t="shared" si="1"/>
        <v>0.19349658093554201</v>
      </c>
      <c r="M15" s="184">
        <v>7.3441230252705418</v>
      </c>
      <c r="N15" s="185">
        <f>IFERROR(M15-K15,"-")</f>
        <v>-7.4330425707227477E-3</v>
      </c>
      <c r="O15" s="185">
        <f>IFERROR(M15-C15,"-")</f>
        <v>-0.25253154820362944</v>
      </c>
    </row>
    <row r="16" spans="1:16" x14ac:dyDescent="0.25">
      <c r="A16" s="1" t="s">
        <v>84</v>
      </c>
      <c r="B16" s="114" t="s">
        <v>85</v>
      </c>
      <c r="C16" s="184">
        <v>7.7168808475008195</v>
      </c>
      <c r="D16" s="185">
        <v>-3.7806535314610201E-2</v>
      </c>
      <c r="E16" s="184">
        <v>5.4009281181930104</v>
      </c>
      <c r="F16" s="185">
        <f t="shared" si="0"/>
        <v>-2.315952729307809</v>
      </c>
      <c r="G16" s="184">
        <v>6.7355987274081093</v>
      </c>
      <c r="H16" s="185">
        <f t="shared" si="0"/>
        <v>1.3346706092150988</v>
      </c>
      <c r="I16" s="184">
        <v>7.5394597811433499</v>
      </c>
      <c r="J16" s="185">
        <f t="shared" si="0"/>
        <v>0.80386105373524064</v>
      </c>
      <c r="K16" s="184">
        <v>7.6174015116125862</v>
      </c>
      <c r="L16" s="185">
        <f t="shared" si="1"/>
        <v>7.7941730469236248E-2</v>
      </c>
      <c r="M16" s="184">
        <v>7.4361541399893953</v>
      </c>
      <c r="N16" s="185">
        <f>IFERROR(M16-K16,"-")</f>
        <v>-0.18124737162319082</v>
      </c>
      <c r="O16" s="185">
        <f>IFERROR(M16-C16,"-")</f>
        <v>-0.28072670751142415</v>
      </c>
    </row>
    <row r="17" spans="1:16" x14ac:dyDescent="0.25">
      <c r="A17" s="1" t="s">
        <v>86</v>
      </c>
      <c r="B17" s="114" t="s">
        <v>87</v>
      </c>
      <c r="C17" s="184">
        <v>7.7557068277203403</v>
      </c>
      <c r="D17" s="185">
        <v>0.17760180652933411</v>
      </c>
      <c r="E17" s="184">
        <v>4.7376679810090927</v>
      </c>
      <c r="F17" s="185">
        <f t="shared" si="0"/>
        <v>-3.0180388467112476</v>
      </c>
      <c r="G17" s="184">
        <v>7.2308130266454107</v>
      </c>
      <c r="H17" s="185">
        <f t="shared" si="0"/>
        <v>2.493145045636318</v>
      </c>
      <c r="I17" s="184">
        <v>7.2205562876170806</v>
      </c>
      <c r="J17" s="185">
        <f t="shared" si="0"/>
        <v>-1.0256739028330131E-2</v>
      </c>
      <c r="K17" s="184">
        <v>7.2048057386634614</v>
      </c>
      <c r="L17" s="185">
        <f t="shared" si="1"/>
        <v>-1.5750548953619159E-2</v>
      </c>
      <c r="M17" s="184">
        <v>7.4121032226799128</v>
      </c>
      <c r="N17" s="185">
        <f t="shared" ref="N17:N20" si="4">IFERROR(M17-K17,"-")</f>
        <v>0.20729748401645143</v>
      </c>
      <c r="O17" s="185">
        <f t="shared" ref="O17:O20" si="5">IFERROR(M17-C17,"-")</f>
        <v>-0.34360360504042742</v>
      </c>
    </row>
    <row r="18" spans="1:16" x14ac:dyDescent="0.25">
      <c r="A18" s="1" t="s">
        <v>88</v>
      </c>
      <c r="B18" s="114" t="s">
        <v>89</v>
      </c>
      <c r="C18" s="184">
        <v>7.3055867189371115</v>
      </c>
      <c r="D18" s="185">
        <v>7.9517410251213505E-2</v>
      </c>
      <c r="E18" s="184">
        <v>4.6237507545777721</v>
      </c>
      <c r="F18" s="185">
        <f t="shared" si="0"/>
        <v>-2.6818359643593395</v>
      </c>
      <c r="G18" s="184">
        <v>6.852862524082008</v>
      </c>
      <c r="H18" s="185">
        <f t="shared" si="0"/>
        <v>2.229111769504236</v>
      </c>
      <c r="I18" s="184">
        <v>7.0641728353204876</v>
      </c>
      <c r="J18" s="185">
        <f t="shared" si="0"/>
        <v>0.21131031123847954</v>
      </c>
      <c r="K18" s="184">
        <v>7.0118722097404369</v>
      </c>
      <c r="L18" s="185">
        <f t="shared" si="1"/>
        <v>-5.2300625580050664E-2</v>
      </c>
      <c r="M18" s="184">
        <v>7.0798877672037257</v>
      </c>
      <c r="N18" s="185">
        <f t="shared" si="4"/>
        <v>6.80155574632888E-2</v>
      </c>
      <c r="O18" s="185">
        <f t="shared" si="5"/>
        <v>-0.22569895173338583</v>
      </c>
    </row>
    <row r="19" spans="1:16" x14ac:dyDescent="0.25">
      <c r="A19" s="1" t="s">
        <v>90</v>
      </c>
      <c r="B19" s="114" t="s">
        <v>91</v>
      </c>
      <c r="C19" s="184">
        <v>7.5315155703237568</v>
      </c>
      <c r="D19" s="185">
        <v>9.0742562477712951E-2</v>
      </c>
      <c r="E19" s="184">
        <v>7.0349666024117994</v>
      </c>
      <c r="F19" s="185">
        <f t="shared" si="0"/>
        <v>-0.49654896791195746</v>
      </c>
      <c r="G19" s="184">
        <v>7.5835991820040896</v>
      </c>
      <c r="H19" s="185">
        <f t="shared" si="0"/>
        <v>0.54863257959229017</v>
      </c>
      <c r="I19" s="184">
        <v>7.3048140088825431</v>
      </c>
      <c r="J19" s="185">
        <f t="shared" si="0"/>
        <v>-0.27878517312154649</v>
      </c>
      <c r="K19" s="184">
        <v>7.4515604133442244</v>
      </c>
      <c r="L19" s="185">
        <f t="shared" si="1"/>
        <v>0.1467464044616813</v>
      </c>
      <c r="M19" s="184" t="s">
        <v>238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7.6105102871914729</v>
      </c>
      <c r="D20" s="185">
        <v>0.42879364546062781</v>
      </c>
      <c r="E20" s="184">
        <v>7.0923387678545664</v>
      </c>
      <c r="F20" s="185">
        <f t="shared" si="0"/>
        <v>-0.51817151933690653</v>
      </c>
      <c r="G20" s="184">
        <v>7.2716303604914039</v>
      </c>
      <c r="H20" s="185">
        <f t="shared" si="0"/>
        <v>0.17929159263683747</v>
      </c>
      <c r="I20" s="184">
        <v>7.2045591816853385</v>
      </c>
      <c r="J20" s="185">
        <f t="shared" si="0"/>
        <v>-6.707117880606539E-2</v>
      </c>
      <c r="K20" s="184">
        <v>7.1449588922544356</v>
      </c>
      <c r="L20" s="185">
        <f t="shared" si="1"/>
        <v>-5.9600289430902897E-2</v>
      </c>
      <c r="M20" s="184" t="s">
        <v>238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7.4350901875799549</v>
      </c>
      <c r="D21" s="187">
        <v>-1.6775117483494917E-2</v>
      </c>
      <c r="E21" s="186">
        <v>7.1048165891222386</v>
      </c>
      <c r="F21" s="187">
        <f t="shared" si="0"/>
        <v>-0.33027359845771631</v>
      </c>
      <c r="G21" s="186">
        <v>6.5418610854156141</v>
      </c>
      <c r="H21" s="187">
        <f t="shared" si="0"/>
        <v>-0.5629555037066245</v>
      </c>
      <c r="I21" s="186">
        <v>7.1895473603752658</v>
      </c>
      <c r="J21" s="187">
        <f t="shared" si="0"/>
        <v>0.6476862749596517</v>
      </c>
      <c r="K21" s="186">
        <v>7.1971014630901768</v>
      </c>
      <c r="L21" s="187">
        <f t="shared" si="1"/>
        <v>7.5541027149110818E-3</v>
      </c>
      <c r="M21" s="186">
        <v>7.133719518433467</v>
      </c>
      <c r="N21" s="187">
        <v>-4.3782599472184991E-2</v>
      </c>
      <c r="O21" s="187">
        <v>-0.27586733898481608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307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287</v>
      </c>
      <c r="F29" s="296"/>
      <c r="G29" s="297" t="s">
        <v>288</v>
      </c>
      <c r="H29" s="296"/>
      <c r="I29" s="297" t="s">
        <v>289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8.2503806788612408</v>
      </c>
      <c r="D31" s="185">
        <v>-3.933075448378176E-2</v>
      </c>
      <c r="E31" s="184">
        <v>8.1352858258738188</v>
      </c>
      <c r="F31" s="185">
        <f t="shared" ref="F31:J43" si="6">IFERROR(E31-C31,"-")</f>
        <v>-0.11509485298742206</v>
      </c>
      <c r="G31" s="184">
        <v>6.2849942158320937</v>
      </c>
      <c r="H31" s="185">
        <f t="shared" si="6"/>
        <v>-1.850291610041725</v>
      </c>
      <c r="I31" s="184">
        <v>7.5182646018212402</v>
      </c>
      <c r="J31" s="185">
        <f t="shared" si="6"/>
        <v>1.2332703859891465</v>
      </c>
      <c r="K31" s="184">
        <v>7.6644705070714041</v>
      </c>
      <c r="L31" s="185">
        <f t="shared" ref="L31:L43" si="7">IFERROR(K31-I31,"-")</f>
        <v>0.14620590525016386</v>
      </c>
      <c r="M31" s="184">
        <v>7.5580568527588392</v>
      </c>
      <c r="N31" s="185">
        <f>IFERROR(M31-K31,"-")</f>
        <v>-0.10641365431256489</v>
      </c>
      <c r="O31" s="185">
        <f>IFERROR(M31-C31,"-")</f>
        <v>-0.69232382610240162</v>
      </c>
    </row>
    <row r="32" spans="1:16" x14ac:dyDescent="0.25">
      <c r="B32" s="114" t="s">
        <v>73</v>
      </c>
      <c r="C32" s="184">
        <v>7.672650329691959</v>
      </c>
      <c r="D32" s="185">
        <v>3.109528491110769E-2</v>
      </c>
      <c r="E32" s="184">
        <v>7.2228318980165271</v>
      </c>
      <c r="F32" s="185">
        <f t="shared" si="6"/>
        <v>-0.4498184316754319</v>
      </c>
      <c r="G32" s="184">
        <v>5.3968468468468469</v>
      </c>
      <c r="H32" s="185">
        <f t="shared" si="6"/>
        <v>-1.8259850511696802</v>
      </c>
      <c r="I32" s="184">
        <v>6.7363253239954597</v>
      </c>
      <c r="J32" s="185">
        <f t="shared" si="6"/>
        <v>1.3394784771486128</v>
      </c>
      <c r="K32" s="184">
        <v>7.1058170367915148</v>
      </c>
      <c r="L32" s="185">
        <f t="shared" si="7"/>
        <v>0.36949171279605508</v>
      </c>
      <c r="M32" s="184">
        <v>7.03976485746497</v>
      </c>
      <c r="N32" s="185">
        <f t="shared" ref="N32:N39" si="8">IFERROR(M32-K32,"-")</f>
        <v>-6.6052179326544724E-2</v>
      </c>
      <c r="O32" s="185">
        <f t="shared" ref="O32:O42" si="9">IFERROR(M32-C32,"-")</f>
        <v>-0.63288547222698899</v>
      </c>
    </row>
    <row r="33" spans="2:16" x14ac:dyDescent="0.25">
      <c r="B33" s="114" t="s">
        <v>75</v>
      </c>
      <c r="C33" s="184">
        <v>7.2298782669473542</v>
      </c>
      <c r="D33" s="185">
        <v>0.22818526956459007</v>
      </c>
      <c r="E33" s="184">
        <v>8.0325955060881213</v>
      </c>
      <c r="F33" s="185">
        <f t="shared" si="6"/>
        <v>0.80271723914076709</v>
      </c>
      <c r="G33" s="184">
        <v>5.088915771964313</v>
      </c>
      <c r="H33" s="185">
        <f t="shared" si="6"/>
        <v>-2.9436797341238083</v>
      </c>
      <c r="I33" s="184">
        <v>7.340603850050659</v>
      </c>
      <c r="J33" s="185">
        <f t="shared" si="6"/>
        <v>2.251688078086346</v>
      </c>
      <c r="K33" s="184">
        <v>7.0855993964299477</v>
      </c>
      <c r="L33" s="185">
        <f t="shared" si="7"/>
        <v>-0.25500445362071122</v>
      </c>
      <c r="M33" s="184">
        <v>6.7417069787419814</v>
      </c>
      <c r="N33" s="185">
        <f t="shared" si="8"/>
        <v>-0.3438924176879663</v>
      </c>
      <c r="O33" s="185">
        <f t="shared" si="9"/>
        <v>-0.48817128820537281</v>
      </c>
    </row>
    <row r="34" spans="2:16" x14ac:dyDescent="0.25">
      <c r="B34" s="114" t="s">
        <v>77</v>
      </c>
      <c r="C34" s="184">
        <v>6.8932736431701338</v>
      </c>
      <c r="D34" s="185">
        <v>-0.14022768568331934</v>
      </c>
      <c r="E34" s="184" t="s">
        <v>238</v>
      </c>
      <c r="F34" s="185" t="str">
        <f t="shared" si="6"/>
        <v>-</v>
      </c>
      <c r="G34" s="184">
        <v>4.8453511180855235</v>
      </c>
      <c r="H34" s="185" t="str">
        <f t="shared" si="6"/>
        <v>-</v>
      </c>
      <c r="I34" s="184">
        <v>6.6255954316084074</v>
      </c>
      <c r="J34" s="185">
        <f t="shared" si="6"/>
        <v>1.7802443135228838</v>
      </c>
      <c r="K34" s="184">
        <v>6.5495900152383717</v>
      </c>
      <c r="L34" s="185">
        <f t="shared" si="7"/>
        <v>-7.6005416370035661E-2</v>
      </c>
      <c r="M34" s="184">
        <v>6.8085421647177435</v>
      </c>
      <c r="N34" s="185">
        <f t="shared" si="8"/>
        <v>0.25895214947937184</v>
      </c>
      <c r="O34" s="185">
        <f t="shared" si="9"/>
        <v>-8.4731478452390263E-2</v>
      </c>
    </row>
    <row r="35" spans="2:16" x14ac:dyDescent="0.25">
      <c r="B35" s="114" t="s">
        <v>79</v>
      </c>
      <c r="C35" s="184">
        <v>6.8085046391343811</v>
      </c>
      <c r="D35" s="185">
        <v>-0.26919883812966194</v>
      </c>
      <c r="E35" s="184" t="s">
        <v>238</v>
      </c>
      <c r="F35" s="185" t="str">
        <f t="shared" si="6"/>
        <v>-</v>
      </c>
      <c r="G35" s="184">
        <v>4.6480726575145379</v>
      </c>
      <c r="H35" s="185" t="str">
        <f t="shared" si="6"/>
        <v>-</v>
      </c>
      <c r="I35" s="184">
        <v>6.7026465511730491</v>
      </c>
      <c r="J35" s="185">
        <f t="shared" si="6"/>
        <v>2.0545738936585112</v>
      </c>
      <c r="K35" s="184">
        <v>6.924320405944183</v>
      </c>
      <c r="L35" s="185">
        <f t="shared" si="7"/>
        <v>0.22167385477113388</v>
      </c>
      <c r="M35" s="184">
        <v>6.7435530409757645</v>
      </c>
      <c r="N35" s="185">
        <f t="shared" si="8"/>
        <v>-0.1807673649684185</v>
      </c>
      <c r="O35" s="185">
        <f t="shared" si="9"/>
        <v>-6.4951598158616619E-2</v>
      </c>
    </row>
    <row r="36" spans="2:16" x14ac:dyDescent="0.25">
      <c r="B36" s="114" t="s">
        <v>81</v>
      </c>
      <c r="C36" s="184">
        <v>7.0524334074709722</v>
      </c>
      <c r="D36" s="185">
        <v>0.18404654682498478</v>
      </c>
      <c r="E36" s="184" t="s">
        <v>238</v>
      </c>
      <c r="F36" s="185" t="str">
        <f t="shared" si="6"/>
        <v>-</v>
      </c>
      <c r="G36" s="184">
        <v>5.0071353713737823</v>
      </c>
      <c r="H36" s="185" t="str">
        <f t="shared" si="6"/>
        <v>-</v>
      </c>
      <c r="I36" s="184">
        <v>7.0056785596006428</v>
      </c>
      <c r="J36" s="185">
        <f t="shared" si="6"/>
        <v>1.9985431882268605</v>
      </c>
      <c r="K36" s="184">
        <v>6.859391485803159</v>
      </c>
      <c r="L36" s="185">
        <f t="shared" si="7"/>
        <v>-0.14628707379748374</v>
      </c>
      <c r="M36" s="184">
        <v>6.6819662491005181</v>
      </c>
      <c r="N36" s="185">
        <f t="shared" si="8"/>
        <v>-0.17742523670264099</v>
      </c>
      <c r="O36" s="185">
        <f t="shared" si="9"/>
        <v>-0.37046715837045419</v>
      </c>
    </row>
    <row r="37" spans="2:16" x14ac:dyDescent="0.25">
      <c r="B37" s="114" t="s">
        <v>83</v>
      </c>
      <c r="C37" s="184">
        <v>7.4854602157788266</v>
      </c>
      <c r="D37" s="185">
        <v>5.170818638465402E-2</v>
      </c>
      <c r="E37" s="184" t="s">
        <v>238</v>
      </c>
      <c r="F37" s="185" t="str">
        <f t="shared" si="6"/>
        <v>-</v>
      </c>
      <c r="G37" s="184">
        <v>5.8237510966131643</v>
      </c>
      <c r="H37" s="185" t="str">
        <f t="shared" si="6"/>
        <v>-</v>
      </c>
      <c r="I37" s="184">
        <v>7.0349361355325888</v>
      </c>
      <c r="J37" s="185">
        <f t="shared" si="6"/>
        <v>1.2111850389194245</v>
      </c>
      <c r="K37" s="184">
        <v>7.2804276746500269</v>
      </c>
      <c r="L37" s="185">
        <f t="shared" si="7"/>
        <v>0.24549153911743815</v>
      </c>
      <c r="M37" s="184">
        <v>7.2822665110572462</v>
      </c>
      <c r="N37" s="185">
        <f t="shared" si="8"/>
        <v>1.8388364072192687E-3</v>
      </c>
      <c r="O37" s="185">
        <f t="shared" si="9"/>
        <v>-0.20319370472158038</v>
      </c>
    </row>
    <row r="38" spans="2:16" x14ac:dyDescent="0.25">
      <c r="B38" s="114" t="s">
        <v>85</v>
      </c>
      <c r="C38" s="184">
        <v>7.5641013564431043</v>
      </c>
      <c r="D38" s="185">
        <v>-6.5425860190468477E-2</v>
      </c>
      <c r="E38" s="184">
        <v>5.2528013118338341</v>
      </c>
      <c r="F38" s="185">
        <f t="shared" si="6"/>
        <v>-2.3113000446092702</v>
      </c>
      <c r="G38" s="184">
        <v>6.7385265460330084</v>
      </c>
      <c r="H38" s="185">
        <f t="shared" si="6"/>
        <v>1.4857252341991742</v>
      </c>
      <c r="I38" s="184">
        <v>7.4451101998232163</v>
      </c>
      <c r="J38" s="185">
        <f t="shared" si="6"/>
        <v>0.70658365379020793</v>
      </c>
      <c r="K38" s="184">
        <v>7.5113181535177445</v>
      </c>
      <c r="L38" s="185">
        <f t="shared" si="7"/>
        <v>6.6207953694528143E-2</v>
      </c>
      <c r="M38" s="184">
        <v>7.2521785201399833</v>
      </c>
      <c r="N38" s="185">
        <f t="shared" si="8"/>
        <v>-0.25913963337776114</v>
      </c>
      <c r="O38" s="185">
        <f t="shared" si="9"/>
        <v>-0.31192283630312101</v>
      </c>
    </row>
    <row r="39" spans="2:16" x14ac:dyDescent="0.25">
      <c r="B39" s="114" t="s">
        <v>87</v>
      </c>
      <c r="C39" s="184">
        <v>7.546100731112916</v>
      </c>
      <c r="D39" s="185">
        <v>0.13686884574064795</v>
      </c>
      <c r="E39" s="184">
        <v>4.6117404028232052</v>
      </c>
      <c r="F39" s="185">
        <f t="shared" si="6"/>
        <v>-2.9343603282897108</v>
      </c>
      <c r="G39" s="184">
        <v>7.1107683679192375</v>
      </c>
      <c r="H39" s="185">
        <f t="shared" si="6"/>
        <v>2.4990279650960323</v>
      </c>
      <c r="I39" s="184">
        <v>7.1996563985093509</v>
      </c>
      <c r="J39" s="185">
        <f t="shared" si="6"/>
        <v>8.8888030590113409E-2</v>
      </c>
      <c r="K39" s="184">
        <v>7.201905187763999</v>
      </c>
      <c r="L39" s="185">
        <f t="shared" si="7"/>
        <v>2.2487892546481092E-3</v>
      </c>
      <c r="M39" s="184">
        <v>7.3222976656589189</v>
      </c>
      <c r="N39" s="185">
        <f t="shared" si="8"/>
        <v>0.12039247789491991</v>
      </c>
      <c r="O39" s="185">
        <f t="shared" si="9"/>
        <v>-0.22380306545399709</v>
      </c>
    </row>
    <row r="40" spans="2:16" x14ac:dyDescent="0.25">
      <c r="B40" s="114" t="s">
        <v>89</v>
      </c>
      <c r="C40" s="184">
        <v>7.1231688405740057</v>
      </c>
      <c r="D40" s="185">
        <v>6.2997871388578375E-2</v>
      </c>
      <c r="E40" s="184">
        <v>4.4186308981204148</v>
      </c>
      <c r="F40" s="185">
        <f t="shared" si="6"/>
        <v>-2.7045379424535909</v>
      </c>
      <c r="G40" s="184">
        <v>6.7673235335018447</v>
      </c>
      <c r="H40" s="185">
        <f t="shared" si="6"/>
        <v>2.3486926353814299</v>
      </c>
      <c r="I40" s="184">
        <v>6.9613529785943582</v>
      </c>
      <c r="J40" s="185">
        <f t="shared" si="6"/>
        <v>0.19402944509251352</v>
      </c>
      <c r="K40" s="184">
        <v>6.9074537059605969</v>
      </c>
      <c r="L40" s="185">
        <f t="shared" si="7"/>
        <v>-5.3899272633761264E-2</v>
      </c>
      <c r="M40" s="184">
        <v>7.0022098187235802</v>
      </c>
      <c r="N40" s="185">
        <f>IFERROR(M40-K40,"-")</f>
        <v>9.4756112762983236E-2</v>
      </c>
      <c r="O40" s="185">
        <f t="shared" si="9"/>
        <v>-0.12095902185042551</v>
      </c>
    </row>
    <row r="41" spans="2:16" x14ac:dyDescent="0.25">
      <c r="B41" s="114" t="s">
        <v>91</v>
      </c>
      <c r="C41" s="184">
        <v>7.3441428597878211</v>
      </c>
      <c r="D41" s="185">
        <v>-0.15690234409787784</v>
      </c>
      <c r="E41" s="184">
        <v>7.1778568798330671</v>
      </c>
      <c r="F41" s="185">
        <f t="shared" si="6"/>
        <v>-0.16628597995475403</v>
      </c>
      <c r="G41" s="184">
        <v>7.4590700904756542</v>
      </c>
      <c r="H41" s="185">
        <f t="shared" si="6"/>
        <v>0.28121321064258709</v>
      </c>
      <c r="I41" s="184">
        <v>7.1690575541344659</v>
      </c>
      <c r="J41" s="185">
        <f t="shared" si="6"/>
        <v>-0.29001253634118829</v>
      </c>
      <c r="K41" s="184">
        <v>7.33855035279025</v>
      </c>
      <c r="L41" s="185">
        <f t="shared" si="7"/>
        <v>0.16949279865578415</v>
      </c>
      <c r="M41" s="184" t="s">
        <v>238</v>
      </c>
      <c r="N41" s="185" t="str">
        <f>IFERROR(M41-K41,"-")</f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7.299135293335107</v>
      </c>
      <c r="D42" s="185">
        <v>0.20347723215243185</v>
      </c>
      <c r="E42" s="184">
        <v>7.0017494280715917</v>
      </c>
      <c r="F42" s="185">
        <f t="shared" si="6"/>
        <v>-0.29738586526351529</v>
      </c>
      <c r="G42" s="184">
        <v>7.141052695655703</v>
      </c>
      <c r="H42" s="185">
        <f t="shared" si="6"/>
        <v>0.13930326758411127</v>
      </c>
      <c r="I42" s="184">
        <v>7.0770494781997302</v>
      </c>
      <c r="J42" s="185">
        <f t="shared" si="6"/>
        <v>-6.4003217455972816E-2</v>
      </c>
      <c r="K42" s="184">
        <v>7.0566021750516033</v>
      </c>
      <c r="L42" s="185">
        <f t="shared" si="7"/>
        <v>-2.0447303148126927E-2</v>
      </c>
      <c r="M42" s="184" t="s">
        <v>238</v>
      </c>
      <c r="N42" s="185" t="str">
        <f>IFERROR(M42-K42,"-")</f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7.3447437273581109</v>
      </c>
      <c r="D43" s="187">
        <v>2.1876358322914236E-2</v>
      </c>
      <c r="E43" s="186">
        <v>6.9011122634289048</v>
      </c>
      <c r="F43" s="187">
        <f t="shared" si="6"/>
        <v>-0.44363146392920605</v>
      </c>
      <c r="G43" s="186">
        <v>6.5070287259819759</v>
      </c>
      <c r="H43" s="187">
        <f t="shared" si="6"/>
        <v>-0.39408353744692892</v>
      </c>
      <c r="I43" s="186">
        <v>7.0549781333920114</v>
      </c>
      <c r="J43" s="187">
        <f t="shared" si="6"/>
        <v>0.5479494074100355</v>
      </c>
      <c r="K43" s="186">
        <v>7.1160415085707172</v>
      </c>
      <c r="L43" s="187">
        <f t="shared" si="7"/>
        <v>6.1063375178705748E-2</v>
      </c>
      <c r="M43" s="186">
        <v>7.0377674700391903</v>
      </c>
      <c r="N43" s="187">
        <v>-6.272634198318805E-2</v>
      </c>
      <c r="O43" s="187">
        <v>-0.31150224293041173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308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287</v>
      </c>
      <c r="F51" s="296"/>
      <c r="G51" s="297" t="s">
        <v>288</v>
      </c>
      <c r="H51" s="296"/>
      <c r="I51" s="297" t="s">
        <v>289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8.2333166431840148</v>
      </c>
      <c r="D53" s="185">
        <v>-5.4155293294124718E-2</v>
      </c>
      <c r="E53" s="184">
        <v>8.0209407944760684</v>
      </c>
      <c r="F53" s="185">
        <f t="shared" ref="F53:J65" si="10">IFERROR(E53-C53,"-")</f>
        <v>-0.21237584870794635</v>
      </c>
      <c r="G53" s="184">
        <v>5.7105285849788743</v>
      </c>
      <c r="H53" s="185">
        <f t="shared" si="10"/>
        <v>-2.3104122094971942</v>
      </c>
      <c r="I53" s="184">
        <v>7.4674421006428959</v>
      </c>
      <c r="J53" s="185">
        <f t="shared" si="10"/>
        <v>1.7569135156640217</v>
      </c>
      <c r="K53" s="184">
        <v>7.5453921703162061</v>
      </c>
      <c r="L53" s="185">
        <f t="shared" ref="L53:L65" si="11">IFERROR(K53-I53,"-")</f>
        <v>7.7950069673310196E-2</v>
      </c>
      <c r="M53" s="184">
        <v>7.4795131736365352</v>
      </c>
      <c r="N53" s="185">
        <f>IFERROR(M53-K53,"-")</f>
        <v>-6.5878996679670898E-2</v>
      </c>
      <c r="O53" s="185">
        <f>IFERROR(M53-C53,"-")</f>
        <v>-0.75380346954747957</v>
      </c>
    </row>
    <row r="54" spans="1:16" x14ac:dyDescent="0.25">
      <c r="A54" s="1"/>
      <c r="B54" s="114" t="s">
        <v>73</v>
      </c>
      <c r="C54" s="184">
        <v>7.5458689988835133</v>
      </c>
      <c r="D54" s="185">
        <v>-3.2778256196863254E-2</v>
      </c>
      <c r="E54" s="184">
        <v>7.083001070187235</v>
      </c>
      <c r="F54" s="185">
        <f t="shared" si="10"/>
        <v>-0.46286792869627824</v>
      </c>
      <c r="G54" s="184">
        <v>4.9967806841046274</v>
      </c>
      <c r="H54" s="185">
        <f t="shared" si="10"/>
        <v>-2.0862203860826076</v>
      </c>
      <c r="I54" s="184">
        <v>6.6507065915604313</v>
      </c>
      <c r="J54" s="185">
        <f t="shared" si="10"/>
        <v>1.6539259074558039</v>
      </c>
      <c r="K54" s="184">
        <v>6.9978918500415102</v>
      </c>
      <c r="L54" s="185">
        <f t="shared" si="11"/>
        <v>0.34718525848107884</v>
      </c>
      <c r="M54" s="184">
        <v>6.9611814572379007</v>
      </c>
      <c r="N54" s="185">
        <f t="shared" ref="N54:N64" si="12">IFERROR(M54-K54,"-")</f>
        <v>-3.6710392803609437E-2</v>
      </c>
      <c r="O54" s="185">
        <f t="shared" ref="O54:O64" si="13">IFERROR(M54-C54,"-")</f>
        <v>-0.58468754164561254</v>
      </c>
    </row>
    <row r="55" spans="1:16" x14ac:dyDescent="0.25">
      <c r="A55" s="1"/>
      <c r="B55" s="114" t="s">
        <v>75</v>
      </c>
      <c r="C55" s="184">
        <v>7.224927224149619</v>
      </c>
      <c r="D55" s="185">
        <v>0.18181087947531527</v>
      </c>
      <c r="E55" s="184">
        <v>7.9104612087858568</v>
      </c>
      <c r="F55" s="185">
        <f t="shared" si="10"/>
        <v>0.68553398463623783</v>
      </c>
      <c r="G55" s="184">
        <v>4.8375486381322954</v>
      </c>
      <c r="H55" s="185">
        <f t="shared" si="10"/>
        <v>-3.0729125706535614</v>
      </c>
      <c r="I55" s="184">
        <v>7.297614374012837</v>
      </c>
      <c r="J55" s="185">
        <f t="shared" si="10"/>
        <v>2.4600657358805416</v>
      </c>
      <c r="K55" s="184">
        <v>7.0689602308594104</v>
      </c>
      <c r="L55" s="185">
        <f t="shared" si="11"/>
        <v>-0.22865414315342658</v>
      </c>
      <c r="M55" s="184">
        <v>6.7553435594392406</v>
      </c>
      <c r="N55" s="185">
        <f t="shared" si="12"/>
        <v>-0.3136166714201698</v>
      </c>
      <c r="O55" s="185">
        <f t="shared" si="13"/>
        <v>-0.46958366471037838</v>
      </c>
    </row>
    <row r="56" spans="1:16" x14ac:dyDescent="0.25">
      <c r="A56" s="1"/>
      <c r="B56" s="114" t="s">
        <v>77</v>
      </c>
      <c r="C56" s="184">
        <v>6.9060150375939848</v>
      </c>
      <c r="D56" s="185">
        <v>-0.214860364905606</v>
      </c>
      <c r="E56" s="184" t="s">
        <v>238</v>
      </c>
      <c r="F56" s="185" t="str">
        <f t="shared" si="10"/>
        <v>-</v>
      </c>
      <c r="G56" s="184">
        <v>4.7800588843797245</v>
      </c>
      <c r="H56" s="185" t="str">
        <f t="shared" si="10"/>
        <v>-</v>
      </c>
      <c r="I56" s="184">
        <v>6.5945161392105511</v>
      </c>
      <c r="J56" s="185">
        <f t="shared" si="10"/>
        <v>1.8144572548308266</v>
      </c>
      <c r="K56" s="184">
        <v>6.5399217363828601</v>
      </c>
      <c r="L56" s="185">
        <f t="shared" si="11"/>
        <v>-5.4594402827691013E-2</v>
      </c>
      <c r="M56" s="184">
        <v>6.7760773906924294</v>
      </c>
      <c r="N56" s="185">
        <f t="shared" si="12"/>
        <v>0.23615565430956931</v>
      </c>
      <c r="O56" s="185">
        <f t="shared" si="13"/>
        <v>-0.1299376469015554</v>
      </c>
    </row>
    <row r="57" spans="1:16" x14ac:dyDescent="0.25">
      <c r="A57" s="1"/>
      <c r="B57" s="114" t="s">
        <v>79</v>
      </c>
      <c r="C57" s="184">
        <v>6.8420894883322632</v>
      </c>
      <c r="D57" s="185">
        <v>-0.30249411966597872</v>
      </c>
      <c r="E57" s="184" t="s">
        <v>238</v>
      </c>
      <c r="F57" s="185" t="str">
        <f t="shared" si="10"/>
        <v>-</v>
      </c>
      <c r="G57" s="184">
        <v>4.6443032228778938</v>
      </c>
      <c r="H57" s="185" t="str">
        <f t="shared" si="10"/>
        <v>-</v>
      </c>
      <c r="I57" s="184">
        <v>6.6882519368571351</v>
      </c>
      <c r="J57" s="185">
        <f t="shared" si="10"/>
        <v>2.0439487139792414</v>
      </c>
      <c r="K57" s="184">
        <v>6.9112693659913855</v>
      </c>
      <c r="L57" s="185">
        <f t="shared" si="11"/>
        <v>0.22301742913425038</v>
      </c>
      <c r="M57" s="184">
        <v>6.767806612632616</v>
      </c>
      <c r="N57" s="185">
        <f t="shared" si="12"/>
        <v>-0.14346275335876957</v>
      </c>
      <c r="O57" s="185">
        <f t="shared" si="13"/>
        <v>-7.4282875699647199E-2</v>
      </c>
    </row>
    <row r="58" spans="1:16" x14ac:dyDescent="0.25">
      <c r="A58" s="1"/>
      <c r="B58" s="114" t="s">
        <v>81</v>
      </c>
      <c r="C58" s="184">
        <v>6.9032372302308138</v>
      </c>
      <c r="D58" s="185">
        <v>8.3718720727129714E-2</v>
      </c>
      <c r="E58" s="184" t="s">
        <v>238</v>
      </c>
      <c r="F58" s="185" t="str">
        <f t="shared" si="10"/>
        <v>-</v>
      </c>
      <c r="G58" s="184">
        <v>5.0014548645590375</v>
      </c>
      <c r="H58" s="185" t="str">
        <f t="shared" si="10"/>
        <v>-</v>
      </c>
      <c r="I58" s="184">
        <v>7.0047183079421824</v>
      </c>
      <c r="J58" s="185">
        <f t="shared" si="10"/>
        <v>2.0032634433831449</v>
      </c>
      <c r="K58" s="184">
        <v>6.8310383944153577</v>
      </c>
      <c r="L58" s="185">
        <f t="shared" si="11"/>
        <v>-0.17367991352682477</v>
      </c>
      <c r="M58" s="184">
        <v>6.6362790459442387</v>
      </c>
      <c r="N58" s="185">
        <f t="shared" si="12"/>
        <v>-0.19475934847111898</v>
      </c>
      <c r="O58" s="185">
        <f t="shared" si="13"/>
        <v>-0.26695818428657514</v>
      </c>
    </row>
    <row r="59" spans="1:16" x14ac:dyDescent="0.25">
      <c r="A59" s="1"/>
      <c r="B59" s="114" t="s">
        <v>83</v>
      </c>
      <c r="C59" s="184">
        <v>7.3246129151254724</v>
      </c>
      <c r="D59" s="185">
        <v>-5.391790264813956E-3</v>
      </c>
      <c r="E59" s="184" t="s">
        <v>238</v>
      </c>
      <c r="F59" s="185" t="str">
        <f t="shared" si="10"/>
        <v>-</v>
      </c>
      <c r="G59" s="184">
        <v>5.7478048715095778</v>
      </c>
      <c r="H59" s="185" t="str">
        <f t="shared" si="10"/>
        <v>-</v>
      </c>
      <c r="I59" s="184">
        <v>6.9643698899562754</v>
      </c>
      <c r="J59" s="185">
        <f t="shared" si="10"/>
        <v>1.2165650184466976</v>
      </c>
      <c r="K59" s="184">
        <v>7.2468178837455648</v>
      </c>
      <c r="L59" s="185">
        <f t="shared" si="11"/>
        <v>0.28244799378928942</v>
      </c>
      <c r="M59" s="184">
        <v>7.2890932982917214</v>
      </c>
      <c r="N59" s="185">
        <f t="shared" si="12"/>
        <v>4.2275414546156576E-2</v>
      </c>
      <c r="O59" s="185">
        <f t="shared" si="13"/>
        <v>-3.5519616833751044E-2</v>
      </c>
    </row>
    <row r="60" spans="1:16" x14ac:dyDescent="0.25">
      <c r="A60" s="1"/>
      <c r="B60" s="114" t="s">
        <v>85</v>
      </c>
      <c r="C60" s="184">
        <v>7.4196919895113931</v>
      </c>
      <c r="D60" s="185">
        <v>-0.11467485776936126</v>
      </c>
      <c r="E60" s="184">
        <v>5.1182077232976315</v>
      </c>
      <c r="F60" s="185">
        <f t="shared" si="10"/>
        <v>-2.3014842662137616</v>
      </c>
      <c r="G60" s="184">
        <v>6.6249171708832568</v>
      </c>
      <c r="H60" s="185">
        <f t="shared" si="10"/>
        <v>1.5067094475856253</v>
      </c>
      <c r="I60" s="184">
        <v>7.3769862429348407</v>
      </c>
      <c r="J60" s="185">
        <f t="shared" si="10"/>
        <v>0.75206907205158391</v>
      </c>
      <c r="K60" s="184">
        <v>7.4616266035620873</v>
      </c>
      <c r="L60" s="185">
        <f t="shared" si="11"/>
        <v>8.4640360627246558E-2</v>
      </c>
      <c r="M60" s="184">
        <v>7.2055160552219784</v>
      </c>
      <c r="N60" s="185">
        <f t="shared" si="12"/>
        <v>-0.25611054834010893</v>
      </c>
      <c r="O60" s="185">
        <f t="shared" si="13"/>
        <v>-0.21417593428941473</v>
      </c>
    </row>
    <row r="61" spans="1:16" x14ac:dyDescent="0.25">
      <c r="A61" s="1"/>
      <c r="B61" s="114" t="s">
        <v>87</v>
      </c>
      <c r="C61" s="184">
        <v>7.4743574533257116</v>
      </c>
      <c r="D61" s="185">
        <v>6.023544233014988E-2</v>
      </c>
      <c r="E61" s="184">
        <v>4.5018780496366766</v>
      </c>
      <c r="F61" s="185">
        <f t="shared" si="10"/>
        <v>-2.972479403689035</v>
      </c>
      <c r="G61" s="184">
        <v>7.036620989384188</v>
      </c>
      <c r="H61" s="185">
        <f t="shared" si="10"/>
        <v>2.5347429397475114</v>
      </c>
      <c r="I61" s="184">
        <v>7.1376755746517411</v>
      </c>
      <c r="J61" s="185">
        <f t="shared" si="10"/>
        <v>0.10105458526755307</v>
      </c>
      <c r="K61" s="184">
        <v>7.1533715606525314</v>
      </c>
      <c r="L61" s="185">
        <f t="shared" si="11"/>
        <v>1.5695986000790363E-2</v>
      </c>
      <c r="M61" s="184">
        <v>7.3029817835805195</v>
      </c>
      <c r="N61" s="185">
        <f t="shared" si="12"/>
        <v>0.14961022292798809</v>
      </c>
      <c r="O61" s="185">
        <f t="shared" si="13"/>
        <v>-0.17137566974519203</v>
      </c>
    </row>
    <row r="62" spans="1:16" x14ac:dyDescent="0.25">
      <c r="A62" s="1"/>
      <c r="B62" s="114" t="s">
        <v>89</v>
      </c>
      <c r="C62" s="184">
        <v>7.0279658359313029</v>
      </c>
      <c r="D62" s="185">
        <v>1.8849472058150241E-2</v>
      </c>
      <c r="E62" s="184">
        <v>4.2948393119082544</v>
      </c>
      <c r="F62" s="185">
        <f t="shared" si="10"/>
        <v>-2.7331265240230485</v>
      </c>
      <c r="G62" s="184">
        <v>6.7180665830895672</v>
      </c>
      <c r="H62" s="185">
        <f t="shared" si="10"/>
        <v>2.4232272711813128</v>
      </c>
      <c r="I62" s="184">
        <v>6.8989995831596502</v>
      </c>
      <c r="J62" s="185">
        <f t="shared" si="10"/>
        <v>0.18093300007008306</v>
      </c>
      <c r="K62" s="184">
        <v>6.890301003344482</v>
      </c>
      <c r="L62" s="185">
        <f t="shared" si="11"/>
        <v>-8.6985798151681948E-3</v>
      </c>
      <c r="M62" s="184">
        <v>6.9900626094880476</v>
      </c>
      <c r="N62" s="185">
        <f t="shared" si="12"/>
        <v>9.9761606143565551E-2</v>
      </c>
      <c r="O62" s="185">
        <f t="shared" si="13"/>
        <v>-3.7903226443255278E-2</v>
      </c>
    </row>
    <row r="63" spans="1:16" x14ac:dyDescent="0.25">
      <c r="A63" s="1"/>
      <c r="B63" s="114" t="s">
        <v>91</v>
      </c>
      <c r="C63" s="184">
        <v>7.2312497298231966</v>
      </c>
      <c r="D63" s="185">
        <v>-0.24533824159678641</v>
      </c>
      <c r="E63" s="184">
        <v>6.9798797848782028</v>
      </c>
      <c r="F63" s="185">
        <f t="shared" si="10"/>
        <v>-0.25136994494499376</v>
      </c>
      <c r="G63" s="184">
        <v>7.3550774581429135</v>
      </c>
      <c r="H63" s="185">
        <f t="shared" si="10"/>
        <v>0.37519767326471065</v>
      </c>
      <c r="I63" s="184">
        <v>7.1330528040515375</v>
      </c>
      <c r="J63" s="185">
        <f t="shared" si="10"/>
        <v>-0.22202465409137595</v>
      </c>
      <c r="K63" s="184">
        <v>7.3095171919128523</v>
      </c>
      <c r="L63" s="185">
        <f t="shared" si="11"/>
        <v>0.1764643878613148</v>
      </c>
      <c r="M63" s="184" t="s">
        <v>238</v>
      </c>
      <c r="N63" s="185" t="str">
        <f t="shared" si="12"/>
        <v>-</v>
      </c>
      <c r="O63" s="185" t="str">
        <f t="shared" si="13"/>
        <v>-</v>
      </c>
    </row>
    <row r="64" spans="1:16" x14ac:dyDescent="0.25">
      <c r="A64" s="1"/>
      <c r="B64" s="114" t="s">
        <v>93</v>
      </c>
      <c r="C64" s="184">
        <v>7.2065753705698317</v>
      </c>
      <c r="D64" s="185">
        <v>9.9269513987891855E-3</v>
      </c>
      <c r="E64" s="184">
        <v>6.8684598378776709</v>
      </c>
      <c r="F64" s="185">
        <f t="shared" si="10"/>
        <v>-0.33811553269216077</v>
      </c>
      <c r="G64" s="184">
        <v>7.1035922185752352</v>
      </c>
      <c r="H64" s="185">
        <f t="shared" si="10"/>
        <v>0.23513238069756426</v>
      </c>
      <c r="I64" s="184">
        <v>7.05457733747921</v>
      </c>
      <c r="J64" s="185">
        <f t="shared" si="10"/>
        <v>-4.9014881096025142E-2</v>
      </c>
      <c r="K64" s="184">
        <v>7.0099346585283966</v>
      </c>
      <c r="L64" s="185">
        <f t="shared" si="11"/>
        <v>-4.4642678950813419E-2</v>
      </c>
      <c r="M64" s="184" t="s">
        <v>238</v>
      </c>
      <c r="N64" s="185" t="str">
        <f t="shared" si="12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7.2669870022123897</v>
      </c>
      <c r="D65" s="187">
        <v>-4.6573560724487706E-2</v>
      </c>
      <c r="E65" s="186">
        <v>6.7245931238558567</v>
      </c>
      <c r="F65" s="187">
        <f t="shared" si="10"/>
        <v>-0.54239387835653297</v>
      </c>
      <c r="G65" s="186">
        <v>6.3895048428227073</v>
      </c>
      <c r="H65" s="187">
        <f t="shared" si="10"/>
        <v>-0.33508828103314947</v>
      </c>
      <c r="I65" s="186">
        <v>7.0085146420153253</v>
      </c>
      <c r="J65" s="187">
        <f t="shared" si="10"/>
        <v>0.619009799192618</v>
      </c>
      <c r="K65" s="186">
        <v>7.0731934312265743</v>
      </c>
      <c r="L65" s="187">
        <f t="shared" si="11"/>
        <v>6.4678789211249033E-2</v>
      </c>
      <c r="M65" s="186">
        <v>7.0120557316519783</v>
      </c>
      <c r="N65" s="187">
        <v>-4.4604032322928866E-2</v>
      </c>
      <c r="O65" s="187">
        <v>-0.2644401534812495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309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287</v>
      </c>
      <c r="F73" s="296"/>
      <c r="G73" s="297" t="s">
        <v>288</v>
      </c>
      <c r="H73" s="296"/>
      <c r="I73" s="297" t="s">
        <v>289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8.3323267908069116</v>
      </c>
      <c r="D75" s="185">
        <v>3.28730579812202E-2</v>
      </c>
      <c r="E75" s="184">
        <v>8.9269403144340895</v>
      </c>
      <c r="F75" s="185">
        <f t="shared" ref="F75:J87" si="14">IFERROR(E75-C75,"-")</f>
        <v>0.5946135236271779</v>
      </c>
      <c r="G75" s="184">
        <v>19.477227722772277</v>
      </c>
      <c r="H75" s="185">
        <f t="shared" si="14"/>
        <v>10.550287408338187</v>
      </c>
      <c r="I75" s="184">
        <v>7.9685462655838961</v>
      </c>
      <c r="J75" s="185">
        <f t="shared" si="14"/>
        <v>-11.508681457188381</v>
      </c>
      <c r="K75" s="184">
        <v>8.5360883914478407</v>
      </c>
      <c r="L75" s="185">
        <f t="shared" ref="L75:L87" si="15">IFERROR(K75-I75,"-")</f>
        <v>0.56754212586394459</v>
      </c>
      <c r="M75" s="184">
        <v>8.3014899957428696</v>
      </c>
      <c r="N75" s="185">
        <f>IFERROR(M75-K75,"-")</f>
        <v>-0.2345983957049711</v>
      </c>
      <c r="O75" s="185">
        <f>IFERROR(M75-C75,"-")</f>
        <v>-3.0836795064042022E-2</v>
      </c>
    </row>
    <row r="76" spans="1:16" x14ac:dyDescent="0.25">
      <c r="A76" s="1"/>
      <c r="B76" s="114" t="s">
        <v>73</v>
      </c>
      <c r="C76" s="184">
        <v>8.3702803020606673</v>
      </c>
      <c r="D76" s="185">
        <v>0.44861210477256819</v>
      </c>
      <c r="E76" s="184">
        <v>8.2033470580422367</v>
      </c>
      <c r="F76" s="185">
        <f t="shared" si="14"/>
        <v>-0.16693324401843057</v>
      </c>
      <c r="G76" s="184">
        <v>14.865079365079366</v>
      </c>
      <c r="H76" s="185">
        <f t="shared" si="14"/>
        <v>6.6617323070371288</v>
      </c>
      <c r="I76" s="184">
        <v>7.431149250140348</v>
      </c>
      <c r="J76" s="185">
        <f t="shared" si="14"/>
        <v>-7.4339301149390176</v>
      </c>
      <c r="K76" s="184">
        <v>7.9643095644431252</v>
      </c>
      <c r="L76" s="185">
        <f t="shared" si="15"/>
        <v>0.53316031430277722</v>
      </c>
      <c r="M76" s="184">
        <v>7.751214378238342</v>
      </c>
      <c r="N76" s="185">
        <f t="shared" ref="N76:N86" si="16">IFERROR(M76-K76,"-")</f>
        <v>-0.21309518620478318</v>
      </c>
      <c r="O76" s="185">
        <f t="shared" ref="O76:O86" si="17">IFERROR(M76-C76,"-")</f>
        <v>-0.61906592382232528</v>
      </c>
    </row>
    <row r="77" spans="1:16" x14ac:dyDescent="0.25">
      <c r="A77" s="1"/>
      <c r="B77" s="114" t="s">
        <v>75</v>
      </c>
      <c r="C77" s="184">
        <v>7.2548684144316411</v>
      </c>
      <c r="D77" s="185">
        <v>0.42789766579505173</v>
      </c>
      <c r="E77" s="184">
        <v>8.7776292335115862</v>
      </c>
      <c r="F77" s="185">
        <f t="shared" si="14"/>
        <v>1.5227608190799451</v>
      </c>
      <c r="G77" s="184">
        <v>21.081433224755699</v>
      </c>
      <c r="H77" s="185">
        <f t="shared" si="14"/>
        <v>12.303803991244113</v>
      </c>
      <c r="I77" s="184">
        <v>7.6807281132620631</v>
      </c>
      <c r="J77" s="185">
        <f t="shared" si="14"/>
        <v>-13.400705111493636</v>
      </c>
      <c r="K77" s="184">
        <v>7.2202598160852434</v>
      </c>
      <c r="L77" s="185">
        <f t="shared" si="15"/>
        <v>-0.4604682971768197</v>
      </c>
      <c r="M77" s="184">
        <v>6.624144705643249</v>
      </c>
      <c r="N77" s="185">
        <f t="shared" si="16"/>
        <v>-0.59611511044199439</v>
      </c>
      <c r="O77" s="185">
        <f t="shared" si="17"/>
        <v>-0.63072370878839212</v>
      </c>
    </row>
    <row r="78" spans="1:16" x14ac:dyDescent="0.25">
      <c r="A78" s="1"/>
      <c r="B78" s="114" t="s">
        <v>77</v>
      </c>
      <c r="C78" s="184">
        <v>6.8327880230021814</v>
      </c>
      <c r="D78" s="185">
        <v>0.18251035161190909</v>
      </c>
      <c r="E78" s="184" t="s">
        <v>238</v>
      </c>
      <c r="F78" s="185" t="str">
        <f t="shared" si="14"/>
        <v>-</v>
      </c>
      <c r="G78" s="184">
        <v>9.4550561797752817</v>
      </c>
      <c r="H78" s="185" t="str">
        <f t="shared" si="14"/>
        <v>-</v>
      </c>
      <c r="I78" s="184">
        <v>6.8932210297513921</v>
      </c>
      <c r="J78" s="185">
        <f t="shared" si="14"/>
        <v>-2.5618351500238896</v>
      </c>
      <c r="K78" s="184">
        <v>6.6325707530769762</v>
      </c>
      <c r="L78" s="185">
        <f t="shared" si="15"/>
        <v>-0.26065027667441587</v>
      </c>
      <c r="M78" s="184">
        <v>7.1035439137134055</v>
      </c>
      <c r="N78" s="185">
        <f t="shared" si="16"/>
        <v>0.47097316063642936</v>
      </c>
      <c r="O78" s="185">
        <f t="shared" si="17"/>
        <v>0.27075589071122419</v>
      </c>
    </row>
    <row r="79" spans="1:16" x14ac:dyDescent="0.25">
      <c r="A79" s="1"/>
      <c r="B79" s="114" t="s">
        <v>79</v>
      </c>
      <c r="C79" s="184">
        <v>6.6521847441582382</v>
      </c>
      <c r="D79" s="185">
        <v>-0.10796022316920162</v>
      </c>
      <c r="E79" s="184" t="s">
        <v>238</v>
      </c>
      <c r="F79" s="185" t="str">
        <f t="shared" si="14"/>
        <v>-</v>
      </c>
      <c r="G79" s="184">
        <v>5.0410094637223972</v>
      </c>
      <c r="H79" s="185" t="str">
        <f t="shared" si="14"/>
        <v>-</v>
      </c>
      <c r="I79" s="184">
        <v>6.8423889792076666</v>
      </c>
      <c r="J79" s="185">
        <f t="shared" si="14"/>
        <v>1.8013795154852694</v>
      </c>
      <c r="K79" s="184">
        <v>7.0364704064286814</v>
      </c>
      <c r="L79" s="185">
        <f t="shared" si="15"/>
        <v>0.19408142722101474</v>
      </c>
      <c r="M79" s="184">
        <v>6.5189393939393936</v>
      </c>
      <c r="N79" s="185">
        <f t="shared" si="16"/>
        <v>-0.51753101248928779</v>
      </c>
      <c r="O79" s="185">
        <f t="shared" si="17"/>
        <v>-0.13324535021884465</v>
      </c>
    </row>
    <row r="80" spans="1:16" x14ac:dyDescent="0.25">
      <c r="A80" s="1"/>
      <c r="B80" s="114" t="s">
        <v>81</v>
      </c>
      <c r="C80" s="184">
        <v>7.8397273826536225</v>
      </c>
      <c r="D80" s="185">
        <v>0.73768548675857382</v>
      </c>
      <c r="E80" s="184" t="s">
        <v>238</v>
      </c>
      <c r="F80" s="185" t="str">
        <f t="shared" si="14"/>
        <v>-</v>
      </c>
      <c r="G80" s="184">
        <v>5.1664507772020727</v>
      </c>
      <c r="H80" s="185" t="str">
        <f t="shared" si="14"/>
        <v>-</v>
      </c>
      <c r="I80" s="184">
        <v>7.0134657836644587</v>
      </c>
      <c r="J80" s="185">
        <f t="shared" si="14"/>
        <v>1.847015006462386</v>
      </c>
      <c r="K80" s="184">
        <v>7.1027638379147628</v>
      </c>
      <c r="L80" s="185">
        <f t="shared" si="15"/>
        <v>8.9298054250304126E-2</v>
      </c>
      <c r="M80" s="184">
        <v>7.124307794032565</v>
      </c>
      <c r="N80" s="185">
        <f t="shared" si="16"/>
        <v>2.1543956117802132E-2</v>
      </c>
      <c r="O80" s="185">
        <f t="shared" si="17"/>
        <v>-0.71541958862105748</v>
      </c>
    </row>
    <row r="81" spans="1:16" x14ac:dyDescent="0.25">
      <c r="A81" s="1"/>
      <c r="B81" s="114" t="s">
        <v>83</v>
      </c>
      <c r="C81" s="184">
        <v>8.3651780358798185</v>
      </c>
      <c r="D81" s="185">
        <v>0.46767862012847505</v>
      </c>
      <c r="E81" s="184" t="s">
        <v>238</v>
      </c>
      <c r="F81" s="185" t="str">
        <f t="shared" si="14"/>
        <v>-</v>
      </c>
      <c r="G81" s="184">
        <v>6.7181875592042939</v>
      </c>
      <c r="H81" s="185" t="str">
        <f t="shared" si="14"/>
        <v>-</v>
      </c>
      <c r="I81" s="184">
        <v>7.5911216449939145</v>
      </c>
      <c r="J81" s="185">
        <f t="shared" si="14"/>
        <v>0.87293408578962062</v>
      </c>
      <c r="K81" s="184">
        <v>7.5522540286938193</v>
      </c>
      <c r="L81" s="185">
        <f t="shared" si="15"/>
        <v>-3.8867616300095165E-2</v>
      </c>
      <c r="M81" s="184">
        <v>7.2211466865227107</v>
      </c>
      <c r="N81" s="185">
        <f t="shared" si="16"/>
        <v>-0.3311073421711086</v>
      </c>
      <c r="O81" s="185">
        <f t="shared" si="17"/>
        <v>-1.1440313493571077</v>
      </c>
    </row>
    <row r="82" spans="1:16" x14ac:dyDescent="0.25">
      <c r="A82" s="1"/>
      <c r="B82" s="114" t="s">
        <v>85</v>
      </c>
      <c r="C82" s="184">
        <v>8.3836721861245014</v>
      </c>
      <c r="D82" s="185">
        <v>0.32722129929637411</v>
      </c>
      <c r="E82" s="184">
        <v>6.9649999999999999</v>
      </c>
      <c r="F82" s="185">
        <f t="shared" si="14"/>
        <v>-1.4186721861245015</v>
      </c>
      <c r="G82" s="184">
        <v>7.9656224334154642</v>
      </c>
      <c r="H82" s="185">
        <f t="shared" si="14"/>
        <v>1.0006224334154643</v>
      </c>
      <c r="I82" s="184">
        <v>7.960238198622914</v>
      </c>
      <c r="J82" s="185">
        <f t="shared" si="14"/>
        <v>-5.3842347925501244E-3</v>
      </c>
      <c r="K82" s="184">
        <v>7.9245908431738137</v>
      </c>
      <c r="L82" s="185">
        <f t="shared" si="15"/>
        <v>-3.564735544910036E-2</v>
      </c>
      <c r="M82" s="184">
        <v>7.7122955784373106</v>
      </c>
      <c r="N82" s="185">
        <f t="shared" si="16"/>
        <v>-0.21229526473650306</v>
      </c>
      <c r="O82" s="185">
        <f t="shared" si="17"/>
        <v>-0.67137660768719076</v>
      </c>
    </row>
    <row r="83" spans="1:16" x14ac:dyDescent="0.25">
      <c r="A83" s="1"/>
      <c r="B83" s="114" t="s">
        <v>87</v>
      </c>
      <c r="C83" s="184">
        <v>7.9721990903849846</v>
      </c>
      <c r="D83" s="185">
        <v>0.58546605503350158</v>
      </c>
      <c r="E83" s="184">
        <v>10.220430107526882</v>
      </c>
      <c r="F83" s="185">
        <f t="shared" si="14"/>
        <v>2.2482310171418973</v>
      </c>
      <c r="G83" s="184">
        <v>7.8452128910844507</v>
      </c>
      <c r="H83" s="185">
        <f t="shared" si="14"/>
        <v>-2.3752172164424312</v>
      </c>
      <c r="I83" s="184">
        <v>7.6872820979232985</v>
      </c>
      <c r="J83" s="185">
        <f t="shared" si="14"/>
        <v>-0.15793079316115222</v>
      </c>
      <c r="K83" s="184">
        <v>7.6300188205771642</v>
      </c>
      <c r="L83" s="185">
        <f t="shared" si="15"/>
        <v>-5.7263277346134345E-2</v>
      </c>
      <c r="M83" s="184">
        <v>7.5017424564385893</v>
      </c>
      <c r="N83" s="185">
        <f t="shared" si="16"/>
        <v>-0.12827636413857491</v>
      </c>
      <c r="O83" s="185">
        <f t="shared" si="17"/>
        <v>-0.47045663394639536</v>
      </c>
    </row>
    <row r="84" spans="1:16" x14ac:dyDescent="0.25">
      <c r="A84" s="1"/>
      <c r="B84" s="114" t="s">
        <v>89</v>
      </c>
      <c r="C84" s="184">
        <v>7.6775337021322301</v>
      </c>
      <c r="D84" s="185">
        <v>0.36919094834520738</v>
      </c>
      <c r="E84" s="184">
        <v>9.575925925925926</v>
      </c>
      <c r="F84" s="185">
        <f t="shared" si="14"/>
        <v>1.8983922237936959</v>
      </c>
      <c r="G84" s="184">
        <v>7.1315753330586462</v>
      </c>
      <c r="H84" s="185">
        <f t="shared" si="14"/>
        <v>-2.4443505928672797</v>
      </c>
      <c r="I84" s="184">
        <v>7.4518625393494231</v>
      </c>
      <c r="J84" s="185">
        <f t="shared" si="14"/>
        <v>0.32028720629077689</v>
      </c>
      <c r="K84" s="184">
        <v>7.0542501497703523</v>
      </c>
      <c r="L84" s="185">
        <f t="shared" si="15"/>
        <v>-0.39761238957907086</v>
      </c>
      <c r="M84" s="184">
        <v>7.1212844601878951</v>
      </c>
      <c r="N84" s="185">
        <f t="shared" si="16"/>
        <v>6.7034310417542819E-2</v>
      </c>
      <c r="O84" s="185">
        <f t="shared" si="17"/>
        <v>-0.556249241944335</v>
      </c>
    </row>
    <row r="85" spans="1:16" x14ac:dyDescent="0.25">
      <c r="A85" s="1"/>
      <c r="B85" s="114" t="s">
        <v>91</v>
      </c>
      <c r="C85" s="184">
        <v>8.0185280826339582</v>
      </c>
      <c r="D85" s="185">
        <v>0.40746031335117916</v>
      </c>
      <c r="E85" s="184">
        <v>13.576687116564417</v>
      </c>
      <c r="F85" s="185">
        <f t="shared" si="14"/>
        <v>5.5581590339304583</v>
      </c>
      <c r="G85" s="184">
        <v>8.2603970912656255</v>
      </c>
      <c r="H85" s="185">
        <f t="shared" si="14"/>
        <v>-5.316290025298791</v>
      </c>
      <c r="I85" s="184">
        <v>7.4436004827145599</v>
      </c>
      <c r="J85" s="185">
        <f t="shared" si="14"/>
        <v>-0.81679660855106562</v>
      </c>
      <c r="K85" s="184">
        <v>7.5841486537732274</v>
      </c>
      <c r="L85" s="185">
        <f t="shared" si="15"/>
        <v>0.14054817105866757</v>
      </c>
      <c r="M85" s="184" t="s">
        <v>238</v>
      </c>
      <c r="N85" s="185" t="str">
        <f t="shared" si="16"/>
        <v>-</v>
      </c>
      <c r="O85" s="185" t="str">
        <f t="shared" si="17"/>
        <v>-</v>
      </c>
    </row>
    <row r="86" spans="1:16" x14ac:dyDescent="0.25">
      <c r="A86" s="1"/>
      <c r="B86" s="114" t="s">
        <v>93</v>
      </c>
      <c r="C86" s="184">
        <v>7.8900458415193189</v>
      </c>
      <c r="D86" s="185">
        <v>1.1918397212238565</v>
      </c>
      <c r="E86" s="184">
        <v>11.982788296041308</v>
      </c>
      <c r="F86" s="185">
        <f t="shared" si="14"/>
        <v>4.0927424545219893</v>
      </c>
      <c r="G86" s="184">
        <v>7.4354273389053649</v>
      </c>
      <c r="H86" s="185">
        <f t="shared" si="14"/>
        <v>-4.5473609571359432</v>
      </c>
      <c r="I86" s="184">
        <v>7.232929964261082</v>
      </c>
      <c r="J86" s="185">
        <f t="shared" si="14"/>
        <v>-0.20249737464428286</v>
      </c>
      <c r="K86" s="184">
        <v>7.4529502083790309</v>
      </c>
      <c r="L86" s="185">
        <f t="shared" si="15"/>
        <v>0.22002024411794885</v>
      </c>
      <c r="M86" s="184" t="s">
        <v>238</v>
      </c>
      <c r="N86" s="185" t="str">
        <f t="shared" si="16"/>
        <v>-</v>
      </c>
      <c r="O86" s="185" t="str">
        <f t="shared" si="17"/>
        <v>-</v>
      </c>
    </row>
    <row r="87" spans="1:16" ht="15.75" x14ac:dyDescent="0.25">
      <c r="B87" s="117" t="s">
        <v>30</v>
      </c>
      <c r="C87" s="186">
        <v>7.764727024907577</v>
      </c>
      <c r="D87" s="187">
        <v>0.40021658908878432</v>
      </c>
      <c r="E87" s="186">
        <v>8.5437552506300758</v>
      </c>
      <c r="F87" s="187">
        <f t="shared" si="14"/>
        <v>0.77902822572249875</v>
      </c>
      <c r="G87" s="186">
        <v>7.7516860160748928</v>
      </c>
      <c r="H87" s="187">
        <f t="shared" si="14"/>
        <v>-0.79206923455518297</v>
      </c>
      <c r="I87" s="186">
        <v>7.4275981000211777</v>
      </c>
      <c r="J87" s="187">
        <f t="shared" si="14"/>
        <v>-0.32408791605371512</v>
      </c>
      <c r="K87" s="186">
        <v>7.4724241619167229</v>
      </c>
      <c r="L87" s="187">
        <f t="shared" si="15"/>
        <v>4.4826061895545166E-2</v>
      </c>
      <c r="M87" s="186">
        <v>7.2767616285415793</v>
      </c>
      <c r="N87" s="187">
        <v>-0.18696554328770176</v>
      </c>
      <c r="O87" s="187">
        <v>-0.45610769211770386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310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287</v>
      </c>
      <c r="F95" s="296"/>
      <c r="G95" s="297" t="s">
        <v>288</v>
      </c>
      <c r="H95" s="296"/>
      <c r="I95" s="297" t="s">
        <v>289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>
        <v>9.1470450027110068</v>
      </c>
      <c r="D97" s="185">
        <v>-8.8757152821163032E-2</v>
      </c>
      <c r="E97" s="184">
        <v>9.2884622581490213</v>
      </c>
      <c r="F97" s="185">
        <f t="shared" ref="F97:J109" si="18">IFERROR(E97-C97,"-")</f>
        <v>0.14141725543801442</v>
      </c>
      <c r="G97" s="184">
        <v>7.2568181818181818</v>
      </c>
      <c r="H97" s="185">
        <f t="shared" si="18"/>
        <v>-2.0316440763308394</v>
      </c>
      <c r="I97" s="184">
        <v>10.058643771827706</v>
      </c>
      <c r="J97" s="185">
        <f t="shared" si="18"/>
        <v>2.8018255900095239</v>
      </c>
      <c r="K97" s="184">
        <v>9.1694865070637004</v>
      </c>
      <c r="L97" s="185">
        <f t="shared" ref="L97:L109" si="19">IFERROR(K97-I97,"-")</f>
        <v>-0.88915726476400536</v>
      </c>
      <c r="M97" s="184">
        <v>8.4320445539252429</v>
      </c>
      <c r="N97" s="185">
        <f>IFERROR(M97-K97,"-")</f>
        <v>-0.73744195313845751</v>
      </c>
      <c r="O97" s="185">
        <f>IFERROR(M97-C97,"-")</f>
        <v>-0.71500044878576396</v>
      </c>
    </row>
    <row r="98" spans="2:15" x14ac:dyDescent="0.25">
      <c r="B98" s="114" t="s">
        <v>73</v>
      </c>
      <c r="C98" s="184">
        <v>8.3691467867144027</v>
      </c>
      <c r="D98" s="185">
        <v>-0.35086782248939485</v>
      </c>
      <c r="E98" s="184">
        <v>8.8178536620582602</v>
      </c>
      <c r="F98" s="185">
        <f t="shared" si="18"/>
        <v>0.44870687534385745</v>
      </c>
      <c r="G98" s="184">
        <v>5.2167060677698975</v>
      </c>
      <c r="H98" s="185">
        <f t="shared" si="18"/>
        <v>-3.6011475942883626</v>
      </c>
      <c r="I98" s="184">
        <v>8.5183896043624543</v>
      </c>
      <c r="J98" s="185">
        <f t="shared" si="18"/>
        <v>3.3016835365925568</v>
      </c>
      <c r="K98" s="184">
        <v>8.342087286527514</v>
      </c>
      <c r="L98" s="185">
        <f t="shared" si="19"/>
        <v>-0.17630231783494033</v>
      </c>
      <c r="M98" s="184">
        <v>7.8970631762423125</v>
      </c>
      <c r="N98" s="185">
        <f t="shared" ref="N98:N108" si="20">IFERROR(M98-K98,"-")</f>
        <v>-0.4450241102852015</v>
      </c>
      <c r="O98" s="185">
        <f t="shared" ref="O98:O108" si="21">IFERROR(M98-C98,"-")</f>
        <v>-0.47208361047209024</v>
      </c>
    </row>
    <row r="99" spans="2:15" x14ac:dyDescent="0.25">
      <c r="B99" s="114" t="s">
        <v>75</v>
      </c>
      <c r="C99" s="184">
        <v>7.1482012737391702</v>
      </c>
      <c r="D99" s="185">
        <v>-0.3219422750589267</v>
      </c>
      <c r="E99" s="184">
        <v>11.325639991937109</v>
      </c>
      <c r="F99" s="185">
        <f t="shared" si="18"/>
        <v>4.1774387181979389</v>
      </c>
      <c r="G99" s="184">
        <v>4.2668872883005644</v>
      </c>
      <c r="H99" s="185">
        <f t="shared" si="18"/>
        <v>-7.0587527036365447</v>
      </c>
      <c r="I99" s="184">
        <v>8.9438208884688084</v>
      </c>
      <c r="J99" s="185">
        <f t="shared" si="18"/>
        <v>4.676933600168244</v>
      </c>
      <c r="K99" s="184">
        <v>7.2962298025134649</v>
      </c>
      <c r="L99" s="185">
        <f t="shared" si="19"/>
        <v>-1.6475910859553435</v>
      </c>
      <c r="M99" s="184">
        <v>7.1176644057800056</v>
      </c>
      <c r="N99" s="185">
        <f t="shared" si="20"/>
        <v>-0.17856539673345928</v>
      </c>
      <c r="O99" s="185">
        <f t="shared" si="21"/>
        <v>-3.053686795916466E-2</v>
      </c>
    </row>
    <row r="100" spans="2:15" x14ac:dyDescent="0.25">
      <c r="B100" s="114" t="s">
        <v>77</v>
      </c>
      <c r="C100" s="184">
        <v>6.3384631221370116</v>
      </c>
      <c r="D100" s="185">
        <v>-1.7440329865371078</v>
      </c>
      <c r="E100" s="184" t="s">
        <v>238</v>
      </c>
      <c r="F100" s="185" t="str">
        <f t="shared" si="18"/>
        <v>-</v>
      </c>
      <c r="G100" s="184">
        <v>4.2971937029431899</v>
      </c>
      <c r="H100" s="185" t="str">
        <f t="shared" si="18"/>
        <v>-</v>
      </c>
      <c r="I100" s="184">
        <v>7.2615639657124369</v>
      </c>
      <c r="J100" s="185">
        <f t="shared" si="18"/>
        <v>2.964370262769247</v>
      </c>
      <c r="K100" s="184">
        <v>6.8897870199563975</v>
      </c>
      <c r="L100" s="185">
        <f t="shared" si="19"/>
        <v>-0.37177694575603937</v>
      </c>
      <c r="M100" s="184">
        <v>7.2501342882721573</v>
      </c>
      <c r="N100" s="185">
        <f t="shared" si="20"/>
        <v>0.36034726831575981</v>
      </c>
      <c r="O100" s="185">
        <f t="shared" si="21"/>
        <v>0.91167116613514576</v>
      </c>
    </row>
    <row r="101" spans="2:15" x14ac:dyDescent="0.25">
      <c r="B101" s="114" t="s">
        <v>79</v>
      </c>
      <c r="C101" s="184">
        <v>6.2435806413442192</v>
      </c>
      <c r="D101" s="185">
        <v>-1.6121930130032736</v>
      </c>
      <c r="E101" s="184" t="s">
        <v>238</v>
      </c>
      <c r="F101" s="185" t="str">
        <f t="shared" si="18"/>
        <v>-</v>
      </c>
      <c r="G101" s="184">
        <v>3.7259593157651412</v>
      </c>
      <c r="H101" s="185" t="str">
        <f t="shared" si="18"/>
        <v>-</v>
      </c>
      <c r="I101" s="184">
        <v>7.5795092261617238</v>
      </c>
      <c r="J101" s="185">
        <f t="shared" si="18"/>
        <v>3.8535499103965827</v>
      </c>
      <c r="K101" s="184">
        <v>6.8398547955674438</v>
      </c>
      <c r="L101" s="185">
        <f t="shared" si="19"/>
        <v>-0.73965443059428004</v>
      </c>
      <c r="M101" s="184">
        <v>6.7150291423813488</v>
      </c>
      <c r="N101" s="185">
        <f t="shared" si="20"/>
        <v>-0.12482565318609495</v>
      </c>
      <c r="O101" s="185">
        <f t="shared" si="21"/>
        <v>0.47144850103712965</v>
      </c>
    </row>
    <row r="102" spans="2:15" x14ac:dyDescent="0.25">
      <c r="B102" s="114" t="s">
        <v>81</v>
      </c>
      <c r="C102" s="184">
        <v>6.892098210660242</v>
      </c>
      <c r="D102" s="185">
        <v>0.24041281740181475</v>
      </c>
      <c r="E102" s="184" t="s">
        <v>238</v>
      </c>
      <c r="F102" s="185" t="str">
        <f t="shared" si="18"/>
        <v>-</v>
      </c>
      <c r="G102" s="184">
        <v>5.7977450529222274</v>
      </c>
      <c r="H102" s="185" t="str">
        <f t="shared" si="18"/>
        <v>-</v>
      </c>
      <c r="I102" s="184">
        <v>7.6719207173194901</v>
      </c>
      <c r="J102" s="185">
        <f t="shared" si="18"/>
        <v>1.8741756643972627</v>
      </c>
      <c r="K102" s="184">
        <v>6.5240314296404636</v>
      </c>
      <c r="L102" s="185">
        <f t="shared" si="19"/>
        <v>-1.1478892876790265</v>
      </c>
      <c r="M102" s="184">
        <v>7.0445658424381827</v>
      </c>
      <c r="N102" s="185">
        <f t="shared" si="20"/>
        <v>0.52053441279771917</v>
      </c>
      <c r="O102" s="185">
        <f t="shared" si="21"/>
        <v>0.15246763177794076</v>
      </c>
    </row>
    <row r="103" spans="2:15" x14ac:dyDescent="0.25">
      <c r="B103" s="114" t="s">
        <v>83</v>
      </c>
      <c r="C103" s="184">
        <v>7.9522846744844315</v>
      </c>
      <c r="D103" s="185">
        <v>-0.37759552691611198</v>
      </c>
      <c r="E103" s="184" t="s">
        <v>238</v>
      </c>
      <c r="F103" s="185" t="str">
        <f t="shared" si="18"/>
        <v>-</v>
      </c>
      <c r="G103" s="184">
        <v>6.1979111481117082</v>
      </c>
      <c r="H103" s="185" t="str">
        <f t="shared" si="18"/>
        <v>-</v>
      </c>
      <c r="I103" s="184">
        <v>7.8098892707140131</v>
      </c>
      <c r="J103" s="185">
        <f t="shared" si="18"/>
        <v>1.6119781226023049</v>
      </c>
      <c r="K103" s="184">
        <v>7.6651164324823533</v>
      </c>
      <c r="L103" s="185">
        <f t="shared" si="19"/>
        <v>-0.14477283823165976</v>
      </c>
      <c r="M103" s="184">
        <v>7.5937150964470073</v>
      </c>
      <c r="N103" s="185">
        <f t="shared" si="20"/>
        <v>-7.1401336035346041E-2</v>
      </c>
      <c r="O103" s="185">
        <f t="shared" si="21"/>
        <v>-0.35856957803742429</v>
      </c>
    </row>
    <row r="104" spans="2:15" x14ac:dyDescent="0.25">
      <c r="B104" s="114" t="s">
        <v>85</v>
      </c>
      <c r="C104" s="184">
        <v>8.23697290363957</v>
      </c>
      <c r="D104" s="185">
        <v>8.2239098237000263E-2</v>
      </c>
      <c r="E104" s="184">
        <v>6.1327782153707666</v>
      </c>
      <c r="F104" s="185">
        <f t="shared" si="18"/>
        <v>-2.1041946882688034</v>
      </c>
      <c r="G104" s="184">
        <v>6.7188707112019994</v>
      </c>
      <c r="H104" s="185">
        <f t="shared" si="18"/>
        <v>0.5860924958312328</v>
      </c>
      <c r="I104" s="184">
        <v>8.0280654359897952</v>
      </c>
      <c r="J104" s="185">
        <f t="shared" si="18"/>
        <v>1.3091947247877957</v>
      </c>
      <c r="K104" s="184">
        <v>8.0638530164077604</v>
      </c>
      <c r="L104" s="185">
        <f t="shared" si="19"/>
        <v>3.5787580417965259E-2</v>
      </c>
      <c r="M104" s="184">
        <v>8.262072418865209</v>
      </c>
      <c r="N104" s="185">
        <f t="shared" si="20"/>
        <v>0.19821940245744862</v>
      </c>
      <c r="O104" s="185">
        <f t="shared" si="21"/>
        <v>2.5099515225639024E-2</v>
      </c>
    </row>
    <row r="105" spans="2:15" x14ac:dyDescent="0.25">
      <c r="B105" s="114" t="s">
        <v>87</v>
      </c>
      <c r="C105" s="184">
        <v>8.5541528940150506</v>
      </c>
      <c r="D105" s="185">
        <v>0.33259104190724109</v>
      </c>
      <c r="E105" s="184">
        <v>5.1817629917435646</v>
      </c>
      <c r="F105" s="185">
        <f t="shared" si="18"/>
        <v>-3.3723899022714861</v>
      </c>
      <c r="G105" s="184">
        <v>8.1094095358383331</v>
      </c>
      <c r="H105" s="185">
        <f t="shared" si="18"/>
        <v>2.9276465440947685</v>
      </c>
      <c r="I105" s="184">
        <v>7.3250566263515537</v>
      </c>
      <c r="J105" s="185">
        <f t="shared" si="18"/>
        <v>-0.78435290948677938</v>
      </c>
      <c r="K105" s="184">
        <v>7.2178584261588217</v>
      </c>
      <c r="L105" s="185">
        <f t="shared" si="19"/>
        <v>-0.10719820019273207</v>
      </c>
      <c r="M105" s="184">
        <v>7.8073064340239915</v>
      </c>
      <c r="N105" s="185">
        <f t="shared" si="20"/>
        <v>0.58944800786516982</v>
      </c>
      <c r="O105" s="185">
        <f t="shared" si="21"/>
        <v>-0.74684645999105914</v>
      </c>
    </row>
    <row r="106" spans="2:15" x14ac:dyDescent="0.25">
      <c r="B106" s="114" t="s">
        <v>89</v>
      </c>
      <c r="C106" s="184">
        <v>8.0383557312252965</v>
      </c>
      <c r="D106" s="185">
        <v>0.1793500502433405</v>
      </c>
      <c r="E106" s="184">
        <v>5.3206016811679691</v>
      </c>
      <c r="F106" s="185">
        <f t="shared" si="18"/>
        <v>-2.7177540500573274</v>
      </c>
      <c r="G106" s="184">
        <v>7.4730443034220979</v>
      </c>
      <c r="H106" s="185">
        <f t="shared" si="18"/>
        <v>2.1524426222541289</v>
      </c>
      <c r="I106" s="184">
        <v>7.6415784008307375</v>
      </c>
      <c r="J106" s="185">
        <f t="shared" si="18"/>
        <v>0.16853409740863956</v>
      </c>
      <c r="K106" s="184">
        <v>7.5350687417126112</v>
      </c>
      <c r="L106" s="185">
        <f t="shared" si="19"/>
        <v>-0.10650965911812627</v>
      </c>
      <c r="M106" s="184">
        <v>7.4144357116541819</v>
      </c>
      <c r="N106" s="185">
        <f t="shared" si="20"/>
        <v>-0.12063303005842929</v>
      </c>
      <c r="O106" s="185">
        <f t="shared" si="21"/>
        <v>-0.62392001957111454</v>
      </c>
    </row>
    <row r="107" spans="2:15" x14ac:dyDescent="0.25">
      <c r="B107" s="114" t="s">
        <v>91</v>
      </c>
      <c r="C107" s="184">
        <v>8.2542312361636796</v>
      </c>
      <c r="D107" s="185">
        <v>1.0221995254908105</v>
      </c>
      <c r="E107" s="184">
        <v>6.6477631797771499</v>
      </c>
      <c r="F107" s="185">
        <f t="shared" si="18"/>
        <v>-1.6064680563865297</v>
      </c>
      <c r="G107" s="184">
        <v>8.4286078206597885</v>
      </c>
      <c r="H107" s="185">
        <f t="shared" si="18"/>
        <v>1.7808446408826386</v>
      </c>
      <c r="I107" s="184">
        <v>7.9870946393117137</v>
      </c>
      <c r="J107" s="185">
        <f t="shared" si="18"/>
        <v>-0.44151318134807482</v>
      </c>
      <c r="K107" s="184">
        <v>7.928793932416875</v>
      </c>
      <c r="L107" s="185">
        <f t="shared" si="19"/>
        <v>-5.8300706894838683E-2</v>
      </c>
      <c r="M107" s="184" t="s">
        <v>238</v>
      </c>
      <c r="N107" s="185" t="str">
        <f t="shared" si="20"/>
        <v>-</v>
      </c>
      <c r="O107" s="185" t="str">
        <f t="shared" si="21"/>
        <v>-</v>
      </c>
    </row>
    <row r="108" spans="2:15" x14ac:dyDescent="0.25">
      <c r="B108" s="114" t="s">
        <v>93</v>
      </c>
      <c r="C108" s="184">
        <v>8.8450070323488053</v>
      </c>
      <c r="D108" s="185">
        <v>1.3686306407062858</v>
      </c>
      <c r="E108" s="184">
        <v>7.4641870742036458</v>
      </c>
      <c r="F108" s="185">
        <f t="shared" si="18"/>
        <v>-1.3808199581451595</v>
      </c>
      <c r="G108" s="184">
        <v>8.0989971715093851</v>
      </c>
      <c r="H108" s="185">
        <f t="shared" si="18"/>
        <v>0.63481009730573934</v>
      </c>
      <c r="I108" s="184">
        <v>7.7937504563043003</v>
      </c>
      <c r="J108" s="185">
        <f t="shared" si="18"/>
        <v>-0.30524671520508484</v>
      </c>
      <c r="K108" s="184">
        <v>7.5041961545687981</v>
      </c>
      <c r="L108" s="185">
        <f t="shared" si="19"/>
        <v>-0.28955430173550223</v>
      </c>
      <c r="M108" s="184" t="s">
        <v>238</v>
      </c>
      <c r="N108" s="185" t="str">
        <f t="shared" si="20"/>
        <v>-</v>
      </c>
      <c r="O108" s="185" t="str">
        <f t="shared" si="21"/>
        <v>-</v>
      </c>
    </row>
    <row r="109" spans="2:15" ht="15.75" x14ac:dyDescent="0.25">
      <c r="B109" s="117" t="s">
        <v>30</v>
      </c>
      <c r="C109" s="186">
        <v>7.7516678888908759</v>
      </c>
      <c r="D109" s="187">
        <v>-0.15615803713297183</v>
      </c>
      <c r="E109" s="186">
        <v>7.9282896242390954</v>
      </c>
      <c r="F109" s="187">
        <f t="shared" si="18"/>
        <v>0.17662173534821957</v>
      </c>
      <c r="G109" s="186">
        <v>6.7462678422476356</v>
      </c>
      <c r="H109" s="187">
        <f t="shared" si="18"/>
        <v>-1.1820217819914598</v>
      </c>
      <c r="I109" s="186">
        <v>7.94246678177314</v>
      </c>
      <c r="J109" s="187">
        <f t="shared" si="18"/>
        <v>1.1961989395255044</v>
      </c>
      <c r="K109" s="186">
        <v>7.5594228758302462</v>
      </c>
      <c r="L109" s="187">
        <f t="shared" si="19"/>
        <v>-0.38304390594289384</v>
      </c>
      <c r="M109" s="186">
        <v>7.5531759930875344</v>
      </c>
      <c r="N109" s="187">
        <v>2.5982333634685162E-2</v>
      </c>
      <c r="O109" s="187">
        <v>-6.3624587354784268E-2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9AEA-64C6-446C-B00D-9A14278CBA6E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AE69-A3AF-4F68-B575-5A13400D330F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 t="s">
        <v>150</v>
      </c>
    </row>
    <row r="2" spans="1:17" ht="18.75" x14ac:dyDescent="0.3">
      <c r="D2" s="192" t="s">
        <v>151</v>
      </c>
    </row>
    <row r="4" spans="1:17" ht="48.75" customHeight="1" thickBot="1" x14ac:dyDescent="0.3">
      <c r="B4" s="270" t="s">
        <v>311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152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153</v>
      </c>
    </row>
    <row r="6" spans="1:17" ht="22.5" thickTop="1" thickBot="1" x14ac:dyDescent="0.3">
      <c r="B6" s="109"/>
      <c r="C6" s="292" t="s">
        <v>154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287</v>
      </c>
      <c r="F7" s="296"/>
      <c r="G7" s="297" t="s">
        <v>288</v>
      </c>
      <c r="H7" s="296"/>
      <c r="I7" s="297" t="s">
        <v>289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0.76090000000000002</v>
      </c>
      <c r="D9" s="116">
        <v>1.7382002941569663E-2</v>
      </c>
      <c r="E9" s="193">
        <v>0.75989999999999991</v>
      </c>
      <c r="F9" s="116">
        <f t="shared" ref="F9:L21" si="0">IFERROR(E9/C9-1,"-")</f>
        <v>-1.314233144960042E-3</v>
      </c>
      <c r="G9" s="193">
        <v>0.16260000000000002</v>
      </c>
      <c r="H9" s="116">
        <f t="shared" si="0"/>
        <v>-0.78602447690485588</v>
      </c>
      <c r="I9" s="193">
        <v>0.59370000000000001</v>
      </c>
      <c r="J9" s="116">
        <f t="shared" si="0"/>
        <v>2.6512915129151287</v>
      </c>
      <c r="K9" s="193">
        <v>0.77349999999999997</v>
      </c>
      <c r="L9" s="116">
        <f t="shared" si="0"/>
        <v>0.30284655549941042</v>
      </c>
      <c r="M9" s="193">
        <v>0.80409999999999993</v>
      </c>
      <c r="N9" s="116">
        <f t="shared" ref="N9:N14" si="1">IFERROR(M9/K9-1,"-")</f>
        <v>3.956043956043942E-2</v>
      </c>
      <c r="O9" s="116">
        <f>IFERROR(M9/C9-1,"-")</f>
        <v>5.6774871862268261E-2</v>
      </c>
    </row>
    <row r="10" spans="1:17" x14ac:dyDescent="0.25">
      <c r="A10" s="1" t="s">
        <v>72</v>
      </c>
      <c r="B10" s="114" t="s">
        <v>73</v>
      </c>
      <c r="C10" s="193">
        <v>0.77150000000000007</v>
      </c>
      <c r="D10" s="116">
        <v>-1.3679365891076323E-2</v>
      </c>
      <c r="E10" s="193">
        <v>0.78579999999999994</v>
      </c>
      <c r="F10" s="116">
        <f t="shared" si="0"/>
        <v>1.8535320803629185E-2</v>
      </c>
      <c r="G10" s="193">
        <v>0.2394</v>
      </c>
      <c r="H10" s="116">
        <f t="shared" si="0"/>
        <v>-0.69534232629167725</v>
      </c>
      <c r="I10" s="193">
        <v>0.75780000000000003</v>
      </c>
      <c r="J10" s="116">
        <f t="shared" si="0"/>
        <v>2.1654135338345863</v>
      </c>
      <c r="K10" s="193">
        <v>0.83819999999999995</v>
      </c>
      <c r="L10" s="116">
        <f t="shared" si="0"/>
        <v>0.10609659540775929</v>
      </c>
      <c r="M10" s="193">
        <v>0.82450000000000001</v>
      </c>
      <c r="N10" s="116">
        <f t="shared" si="1"/>
        <v>-1.634454784061079E-2</v>
      </c>
      <c r="O10" s="116">
        <f t="shared" ref="O10:O14" si="2">IFERROR(M10/C10-1,"-")</f>
        <v>6.8697342838625941E-2</v>
      </c>
    </row>
    <row r="11" spans="1:17" x14ac:dyDescent="0.25">
      <c r="A11" s="1" t="s">
        <v>74</v>
      </c>
      <c r="B11" s="114" t="s">
        <v>75</v>
      </c>
      <c r="C11" s="193">
        <v>0.76700000000000002</v>
      </c>
      <c r="D11" s="116">
        <v>4.2544515427484164E-2</v>
      </c>
      <c r="E11" s="193">
        <v>0.32850000000000001</v>
      </c>
      <c r="F11" s="116">
        <f t="shared" si="0"/>
        <v>-0.57170795306388533</v>
      </c>
      <c r="G11" s="193">
        <v>0.23399999999999999</v>
      </c>
      <c r="H11" s="116">
        <f t="shared" si="0"/>
        <v>-0.28767123287671237</v>
      </c>
      <c r="I11" s="193">
        <v>0.78410000000000002</v>
      </c>
      <c r="J11" s="116">
        <f t="shared" si="0"/>
        <v>2.3508547008547009</v>
      </c>
      <c r="K11" s="193">
        <v>0.77450000000000008</v>
      </c>
      <c r="L11" s="116">
        <f t="shared" si="0"/>
        <v>-1.2243336309144204E-2</v>
      </c>
      <c r="M11" s="193">
        <v>0.82980000000000009</v>
      </c>
      <c r="N11" s="116">
        <f t="shared" si="1"/>
        <v>7.1400903808908955E-2</v>
      </c>
      <c r="O11" s="116">
        <f t="shared" si="2"/>
        <v>8.1877444589309123E-2</v>
      </c>
    </row>
    <row r="12" spans="1:17" x14ac:dyDescent="0.25">
      <c r="A12" s="1" t="s">
        <v>76</v>
      </c>
      <c r="B12" s="114" t="s">
        <v>77</v>
      </c>
      <c r="C12" s="193">
        <v>0.76760000000000006</v>
      </c>
      <c r="D12" s="116">
        <v>6.685198054204311E-2</v>
      </c>
      <c r="E12" s="193">
        <v>0</v>
      </c>
      <c r="F12" s="116">
        <f t="shared" si="0"/>
        <v>-1</v>
      </c>
      <c r="G12" s="193">
        <v>0.30820000000000003</v>
      </c>
      <c r="H12" s="116" t="str">
        <f t="shared" si="0"/>
        <v>-</v>
      </c>
      <c r="I12" s="193">
        <v>0.82299999999999995</v>
      </c>
      <c r="J12" s="116">
        <f t="shared" si="0"/>
        <v>1.670343932511356</v>
      </c>
      <c r="K12" s="193">
        <v>0.8075</v>
      </c>
      <c r="L12" s="116">
        <f t="shared" si="0"/>
        <v>-1.883353584447145E-2</v>
      </c>
      <c r="M12" s="193">
        <v>0.79059999999999997</v>
      </c>
      <c r="N12" s="116">
        <f t="shared" si="1"/>
        <v>-2.0928792569659516E-2</v>
      </c>
      <c r="O12" s="116">
        <f t="shared" si="2"/>
        <v>2.9963522668056131E-2</v>
      </c>
    </row>
    <row r="13" spans="1:17" x14ac:dyDescent="0.25">
      <c r="A13" s="1" t="s">
        <v>78</v>
      </c>
      <c r="B13" s="114" t="s">
        <v>79</v>
      </c>
      <c r="C13" s="193">
        <v>0.69900000000000007</v>
      </c>
      <c r="D13" s="116">
        <v>5.8930465081048489E-2</v>
      </c>
      <c r="E13" s="193">
        <v>0</v>
      </c>
      <c r="F13" s="116">
        <f t="shared" si="0"/>
        <v>-1</v>
      </c>
      <c r="G13" s="193">
        <v>0.3014</v>
      </c>
      <c r="H13" s="116" t="str">
        <f t="shared" si="0"/>
        <v>-</v>
      </c>
      <c r="I13" s="193">
        <v>0.72030000000000005</v>
      </c>
      <c r="J13" s="116">
        <f t="shared" si="0"/>
        <v>1.389847378898474</v>
      </c>
      <c r="K13" s="193">
        <v>0.73370000000000002</v>
      </c>
      <c r="L13" s="116">
        <f t="shared" si="0"/>
        <v>1.8603359711231393E-2</v>
      </c>
      <c r="M13" s="193">
        <v>0.76329999999999998</v>
      </c>
      <c r="N13" s="116">
        <f t="shared" si="1"/>
        <v>4.0343464631320547E-2</v>
      </c>
      <c r="O13" s="116">
        <f t="shared" si="2"/>
        <v>9.1988555078683643E-2</v>
      </c>
    </row>
    <row r="14" spans="1:17" x14ac:dyDescent="0.25">
      <c r="A14" s="1" t="s">
        <v>80</v>
      </c>
      <c r="B14" s="114" t="s">
        <v>81</v>
      </c>
      <c r="C14" s="193">
        <v>0.77910000000000001</v>
      </c>
      <c r="D14" s="116">
        <v>0.10057917784997872</v>
      </c>
      <c r="E14" s="193">
        <v>0</v>
      </c>
      <c r="F14" s="116">
        <f t="shared" si="0"/>
        <v>-1</v>
      </c>
      <c r="G14" s="193">
        <v>0.3044</v>
      </c>
      <c r="H14" s="116" t="str">
        <f t="shared" si="0"/>
        <v>-</v>
      </c>
      <c r="I14" s="193">
        <v>0.76419999999999999</v>
      </c>
      <c r="J14" s="116">
        <f t="shared" si="0"/>
        <v>1.5105124835742445</v>
      </c>
      <c r="K14" s="193">
        <v>0.77629999999999999</v>
      </c>
      <c r="L14" s="116">
        <f t="shared" si="0"/>
        <v>1.5833551426328141E-2</v>
      </c>
      <c r="M14" s="193">
        <v>0.76719999999999999</v>
      </c>
      <c r="N14" s="116">
        <f t="shared" si="1"/>
        <v>-1.1722272317403082E-2</v>
      </c>
      <c r="O14" s="116">
        <f t="shared" si="2"/>
        <v>-1.5274034141958714E-2</v>
      </c>
    </row>
    <row r="15" spans="1:17" x14ac:dyDescent="0.25">
      <c r="A15" s="1" t="s">
        <v>82</v>
      </c>
      <c r="B15" s="114" t="s">
        <v>83</v>
      </c>
      <c r="C15" s="193">
        <v>0.82269999999999999</v>
      </c>
      <c r="D15" s="116">
        <v>1.806707090706583E-2</v>
      </c>
      <c r="E15" s="193">
        <v>0</v>
      </c>
      <c r="F15" s="116">
        <f t="shared" si="0"/>
        <v>-1</v>
      </c>
      <c r="G15" s="193">
        <v>0.49420000000000003</v>
      </c>
      <c r="H15" s="116" t="str">
        <f t="shared" si="0"/>
        <v>-</v>
      </c>
      <c r="I15" s="193">
        <v>0.86370000000000002</v>
      </c>
      <c r="J15" s="116">
        <f t="shared" si="0"/>
        <v>0.74767300687980565</v>
      </c>
      <c r="K15" s="193">
        <v>0.86620000000000008</v>
      </c>
      <c r="L15" s="116">
        <f t="shared" si="0"/>
        <v>2.8945235614219467E-3</v>
      </c>
      <c r="M15" s="193">
        <v>0.85230000000000006</v>
      </c>
      <c r="N15" s="116">
        <f>IFERROR(M15/K15-1,"-")</f>
        <v>-1.6047102285846271E-2</v>
      </c>
      <c r="O15" s="116">
        <f>IFERROR(M15/C15-1,"-")</f>
        <v>3.5979093229610015E-2</v>
      </c>
    </row>
    <row r="16" spans="1:17" x14ac:dyDescent="0.25">
      <c r="A16" s="1" t="s">
        <v>84</v>
      </c>
      <c r="B16" s="114" t="s">
        <v>85</v>
      </c>
      <c r="C16" s="193">
        <v>0.86730000000000007</v>
      </c>
      <c r="D16" s="116">
        <v>1.8482153170846782E-3</v>
      </c>
      <c r="E16" s="193">
        <v>0.376</v>
      </c>
      <c r="F16" s="116">
        <f t="shared" si="0"/>
        <v>-0.56647065605903379</v>
      </c>
      <c r="G16" s="193">
        <v>0.68180000000000007</v>
      </c>
      <c r="H16" s="116">
        <f t="shared" si="0"/>
        <v>0.81329787234042583</v>
      </c>
      <c r="I16" s="193">
        <v>0.90879999999999994</v>
      </c>
      <c r="J16" s="116">
        <f t="shared" si="0"/>
        <v>0.3329422117923142</v>
      </c>
      <c r="K16" s="193">
        <v>0.91400000000000003</v>
      </c>
      <c r="L16" s="116">
        <f t="shared" si="0"/>
        <v>5.7218309859154992E-3</v>
      </c>
      <c r="M16" s="193">
        <v>0.90689999999999993</v>
      </c>
      <c r="N16" s="116">
        <f>IFERROR(M16/K16-1,"-")</f>
        <v>-7.7680525164115499E-3</v>
      </c>
      <c r="O16" s="116">
        <f>IFERROR(M16/C16-1,"-")</f>
        <v>4.5658941542718656E-2</v>
      </c>
    </row>
    <row r="17" spans="1:30" x14ac:dyDescent="0.25">
      <c r="A17" s="1" t="s">
        <v>86</v>
      </c>
      <c r="B17" s="114" t="s">
        <v>87</v>
      </c>
      <c r="C17" s="193">
        <v>0.75</v>
      </c>
      <c r="D17" s="116">
        <v>-1.3157894736842146E-2</v>
      </c>
      <c r="E17" s="193">
        <v>0.24160000000000001</v>
      </c>
      <c r="F17" s="116">
        <f t="shared" si="0"/>
        <v>-0.67786666666666662</v>
      </c>
      <c r="G17" s="193">
        <v>0.65239999999999998</v>
      </c>
      <c r="H17" s="116">
        <f t="shared" si="0"/>
        <v>1.7003311258278142</v>
      </c>
      <c r="I17" s="193">
        <v>0.76670000000000005</v>
      </c>
      <c r="J17" s="116">
        <f t="shared" si="0"/>
        <v>0.17519926425505838</v>
      </c>
      <c r="K17" s="193">
        <v>0.79319999999999991</v>
      </c>
      <c r="L17" s="116">
        <f t="shared" si="0"/>
        <v>3.4563714621103303E-2</v>
      </c>
      <c r="M17" s="193">
        <v>0.7923</v>
      </c>
      <c r="N17" s="116">
        <f t="shared" ref="N17:N20" si="3">IFERROR(M17/K17-1,"-")</f>
        <v>-1.1346444780634402E-3</v>
      </c>
      <c r="O17" s="116">
        <f t="shared" ref="O17:O20" si="4">IFERROR(M17/C17-1,"-")</f>
        <v>5.6400000000000006E-2</v>
      </c>
    </row>
    <row r="18" spans="1:30" x14ac:dyDescent="0.25">
      <c r="A18" s="1" t="s">
        <v>88</v>
      </c>
      <c r="B18" s="114" t="s">
        <v>89</v>
      </c>
      <c r="C18" s="193">
        <v>0.79150000000000009</v>
      </c>
      <c r="D18" s="116">
        <v>-4.2926239419588841E-2</v>
      </c>
      <c r="E18" s="193">
        <v>0.20039999999999999</v>
      </c>
      <c r="F18" s="116">
        <f t="shared" si="0"/>
        <v>-0.74680985470625405</v>
      </c>
      <c r="G18" s="193">
        <v>0.76</v>
      </c>
      <c r="H18" s="116">
        <f t="shared" si="0"/>
        <v>2.7924151696606789</v>
      </c>
      <c r="I18" s="193">
        <v>0.8234999999999999</v>
      </c>
      <c r="J18" s="116">
        <f t="shared" si="0"/>
        <v>8.3552631578947212E-2</v>
      </c>
      <c r="K18" s="193">
        <v>0.83819999999999995</v>
      </c>
      <c r="L18" s="116">
        <f t="shared" si="0"/>
        <v>1.785063752276872E-2</v>
      </c>
      <c r="M18" s="193">
        <v>0.8397</v>
      </c>
      <c r="N18" s="116">
        <f t="shared" si="3"/>
        <v>1.7895490336437003E-3</v>
      </c>
      <c r="O18" s="116">
        <f t="shared" si="4"/>
        <v>6.089703095388499E-2</v>
      </c>
      <c r="AC18" s="194"/>
    </row>
    <row r="19" spans="1:30" x14ac:dyDescent="0.25">
      <c r="A19" s="1" t="s">
        <v>90</v>
      </c>
      <c r="B19" s="114" t="s">
        <v>91</v>
      </c>
      <c r="C19" s="193">
        <v>0.7229000000000001</v>
      </c>
      <c r="D19" s="116">
        <v>-1.1621547716707648E-2</v>
      </c>
      <c r="E19" s="193">
        <v>0.2581</v>
      </c>
      <c r="F19" s="116">
        <f t="shared" si="0"/>
        <v>-0.64296583206529268</v>
      </c>
      <c r="G19" s="193">
        <v>0.74400000000000011</v>
      </c>
      <c r="H19" s="116">
        <f t="shared" si="0"/>
        <v>1.8826036419992254</v>
      </c>
      <c r="I19" s="193">
        <v>0.79489999999999994</v>
      </c>
      <c r="J19" s="116">
        <f t="shared" si="0"/>
        <v>6.8413978494623384E-2</v>
      </c>
      <c r="K19" s="193">
        <v>0.82430000000000003</v>
      </c>
      <c r="L19" s="116">
        <f t="shared" si="0"/>
        <v>3.6985784375393349E-2</v>
      </c>
      <c r="M19" s="193" t="s">
        <v>238</v>
      </c>
      <c r="N19" s="116" t="str">
        <f t="shared" si="3"/>
        <v>-</v>
      </c>
      <c r="O19" s="116" t="str">
        <f t="shared" si="4"/>
        <v>-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0.73370000000000002</v>
      </c>
      <c r="D20" s="116">
        <v>8.9383938393841067E-3</v>
      </c>
      <c r="E20" s="193">
        <v>0.29730000000000001</v>
      </c>
      <c r="F20" s="116">
        <f t="shared" si="0"/>
        <v>-0.59479351233474165</v>
      </c>
      <c r="G20" s="193">
        <v>0.62539999999999996</v>
      </c>
      <c r="H20" s="116">
        <f t="shared" si="0"/>
        <v>1.1035990581903801</v>
      </c>
      <c r="I20" s="193">
        <v>0.77950000000000008</v>
      </c>
      <c r="J20" s="116">
        <f t="shared" si="0"/>
        <v>0.24640230252638329</v>
      </c>
      <c r="K20" s="193">
        <v>0.79909999999999992</v>
      </c>
      <c r="L20" s="116">
        <f t="shared" si="0"/>
        <v>2.5144323284156389E-2</v>
      </c>
      <c r="M20" s="193" t="s">
        <v>238</v>
      </c>
      <c r="N20" s="116" t="str">
        <f t="shared" si="3"/>
        <v>-</v>
      </c>
      <c r="O20" s="116" t="str">
        <f t="shared" si="4"/>
        <v>-</v>
      </c>
      <c r="P20" s="122"/>
    </row>
    <row r="21" spans="1:30" ht="15.75" x14ac:dyDescent="0.25">
      <c r="A21" s="1" t="s">
        <v>0</v>
      </c>
      <c r="B21" s="117" t="s">
        <v>30</v>
      </c>
      <c r="C21" s="195">
        <v>0.76972196158821105</v>
      </c>
      <c r="D21" s="119">
        <v>1.8131824496948612E-2</v>
      </c>
      <c r="E21" s="195">
        <v>0.49563348888170433</v>
      </c>
      <c r="F21" s="119">
        <f t="shared" si="0"/>
        <v>-0.35608763473626814</v>
      </c>
      <c r="G21" s="195">
        <v>0.53007392392769836</v>
      </c>
      <c r="H21" s="119">
        <f t="shared" si="0"/>
        <v>6.9487707789281705E-2</v>
      </c>
      <c r="I21" s="195">
        <v>0.78235212112064911</v>
      </c>
      <c r="J21" s="119">
        <f t="shared" si="0"/>
        <v>0.47593021615483444</v>
      </c>
      <c r="K21" s="195">
        <v>0.81120905005064936</v>
      </c>
      <c r="L21" s="119">
        <f t="shared" si="0"/>
        <v>3.6884835039068253E-2</v>
      </c>
      <c r="M21" s="195" t="s">
        <v>238</v>
      </c>
      <c r="N21" s="119" t="s">
        <v>238</v>
      </c>
      <c r="O21" s="119" t="s">
        <v>238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312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155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156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287</v>
      </c>
      <c r="F29" s="296"/>
      <c r="G29" s="297" t="s">
        <v>288</v>
      </c>
      <c r="H29" s="296"/>
      <c r="I29" s="297" t="s">
        <v>289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0.79900000000000004</v>
      </c>
      <c r="D31" s="116"/>
      <c r="E31" s="193">
        <v>0.79769999999999996</v>
      </c>
      <c r="F31" s="116">
        <f t="shared" ref="F31:J43" si="5">IFERROR(E31/C31-1,"-")</f>
        <v>-1.6270337922403844E-3</v>
      </c>
      <c r="G31" s="193">
        <v>0.17430000000000001</v>
      </c>
      <c r="H31" s="116">
        <f t="shared" si="5"/>
        <v>-0.78149680330951488</v>
      </c>
      <c r="I31" s="193">
        <v>0.60199999999999998</v>
      </c>
      <c r="J31" s="116">
        <f t="shared" si="5"/>
        <v>2.4538152610441766</v>
      </c>
      <c r="K31" s="193">
        <v>0.81779999999999997</v>
      </c>
      <c r="L31" s="116">
        <f t="shared" ref="L31:L43" si="6">IFERROR(K31/I31-1,"-")</f>
        <v>0.35847176079734222</v>
      </c>
      <c r="M31" s="193">
        <v>0.84060000000000001</v>
      </c>
      <c r="N31" s="116">
        <f t="shared" ref="N31:N39" si="7">IFERROR(M31/K31-1,"-")</f>
        <v>2.7879677182685247E-2</v>
      </c>
      <c r="O31" s="116">
        <f>IFERROR(M31/C31-1,"-")</f>
        <v>5.2065081351689635E-2</v>
      </c>
    </row>
    <row r="32" spans="1:30" x14ac:dyDescent="0.25">
      <c r="B32" s="114" t="s">
        <v>73</v>
      </c>
      <c r="C32" s="193">
        <v>0.80559999999999998</v>
      </c>
      <c r="D32" s="116"/>
      <c r="E32" s="193">
        <v>0.82010000000000005</v>
      </c>
      <c r="F32" s="116">
        <f t="shared" si="5"/>
        <v>1.7999006951340712E-2</v>
      </c>
      <c r="G32" s="193">
        <v>0.2646</v>
      </c>
      <c r="H32" s="116">
        <f t="shared" si="5"/>
        <v>-0.6773564199487867</v>
      </c>
      <c r="I32" s="193">
        <v>0.78110000000000002</v>
      </c>
      <c r="J32" s="116">
        <f t="shared" si="5"/>
        <v>1.9520030234315948</v>
      </c>
      <c r="K32" s="193">
        <v>0.87939999999999996</v>
      </c>
      <c r="L32" s="116">
        <f t="shared" si="6"/>
        <v>0.12584816284726652</v>
      </c>
      <c r="M32" s="193">
        <v>0.87919999999999998</v>
      </c>
      <c r="N32" s="116">
        <f t="shared" si="7"/>
        <v>-2.2742779167617133E-4</v>
      </c>
      <c r="O32" s="116">
        <f t="shared" ref="O32:O39" si="8">IFERROR(M32/C32-1,"-")</f>
        <v>9.1360476663356449E-2</v>
      </c>
    </row>
    <row r="33" spans="2:17" x14ac:dyDescent="0.25">
      <c r="B33" s="114" t="s">
        <v>75</v>
      </c>
      <c r="C33" s="193">
        <v>0.81099999999999994</v>
      </c>
      <c r="D33" s="116"/>
      <c r="E33" s="193">
        <v>0.34020000000000006</v>
      </c>
      <c r="F33" s="116">
        <f t="shared" si="5"/>
        <v>-0.58051787916152886</v>
      </c>
      <c r="G33" s="193">
        <v>0.26329999999999998</v>
      </c>
      <c r="H33" s="116">
        <f t="shared" si="5"/>
        <v>-0.2260435038212818</v>
      </c>
      <c r="I33" s="193">
        <v>0.82319999999999993</v>
      </c>
      <c r="J33" s="116">
        <f t="shared" si="5"/>
        <v>2.1264717052791493</v>
      </c>
      <c r="K33" s="193">
        <v>0.8216</v>
      </c>
      <c r="L33" s="116">
        <f t="shared" si="6"/>
        <v>-1.9436345966957758E-3</v>
      </c>
      <c r="M33" s="193">
        <v>0.86970000000000003</v>
      </c>
      <c r="N33" s="116">
        <f t="shared" si="7"/>
        <v>5.8544303797468444E-2</v>
      </c>
      <c r="O33" s="116">
        <f t="shared" si="8"/>
        <v>7.237977805178808E-2</v>
      </c>
    </row>
    <row r="34" spans="2:17" x14ac:dyDescent="0.25">
      <c r="B34" s="114" t="s">
        <v>77</v>
      </c>
      <c r="C34" s="193">
        <v>0.80870000000000009</v>
      </c>
      <c r="D34" s="116"/>
      <c r="E34" s="193">
        <v>0</v>
      </c>
      <c r="F34" s="116">
        <f t="shared" si="5"/>
        <v>-1</v>
      </c>
      <c r="G34" s="193">
        <v>0.34250000000000003</v>
      </c>
      <c r="H34" s="116" t="str">
        <f t="shared" si="5"/>
        <v>-</v>
      </c>
      <c r="I34" s="193">
        <v>0.88049999999999995</v>
      </c>
      <c r="J34" s="116">
        <f t="shared" si="5"/>
        <v>1.5708029197080289</v>
      </c>
      <c r="K34" s="193">
        <v>0.86809999999999998</v>
      </c>
      <c r="L34" s="116">
        <f t="shared" si="6"/>
        <v>-1.4082907438955128E-2</v>
      </c>
      <c r="M34" s="193">
        <v>0.84870000000000001</v>
      </c>
      <c r="N34" s="116">
        <f t="shared" si="7"/>
        <v>-2.2347655800022959E-2</v>
      </c>
      <c r="O34" s="116">
        <f t="shared" si="8"/>
        <v>4.9462099666130799E-2</v>
      </c>
    </row>
    <row r="35" spans="2:17" x14ac:dyDescent="0.25">
      <c r="B35" s="114" t="s">
        <v>79</v>
      </c>
      <c r="C35" s="193">
        <v>0.75670000000000004</v>
      </c>
      <c r="D35" s="116"/>
      <c r="E35" s="193">
        <v>0</v>
      </c>
      <c r="F35" s="116">
        <f t="shared" si="5"/>
        <v>-1</v>
      </c>
      <c r="G35" s="193">
        <v>0.36119999999999997</v>
      </c>
      <c r="H35" s="116" t="str">
        <f t="shared" si="5"/>
        <v>-</v>
      </c>
      <c r="I35" s="193">
        <v>0.77670000000000006</v>
      </c>
      <c r="J35" s="116">
        <f t="shared" si="5"/>
        <v>1.1503322259136217</v>
      </c>
      <c r="K35" s="193">
        <v>0.80019999999999991</v>
      </c>
      <c r="L35" s="116">
        <f t="shared" si="6"/>
        <v>3.025621217973451E-2</v>
      </c>
      <c r="M35" s="193">
        <v>0.82900000000000007</v>
      </c>
      <c r="N35" s="116">
        <f t="shared" si="7"/>
        <v>3.5991002249437853E-2</v>
      </c>
      <c r="O35" s="116">
        <f t="shared" si="8"/>
        <v>9.5546451698163004E-2</v>
      </c>
    </row>
    <row r="36" spans="2:17" x14ac:dyDescent="0.25">
      <c r="B36" s="114" t="s">
        <v>81</v>
      </c>
      <c r="C36" s="193">
        <v>0.81620000000000004</v>
      </c>
      <c r="D36" s="116"/>
      <c r="E36" s="193">
        <v>0</v>
      </c>
      <c r="F36" s="116">
        <f t="shared" si="5"/>
        <v>-1</v>
      </c>
      <c r="G36" s="193">
        <v>0.32770000000000005</v>
      </c>
      <c r="H36" s="116" t="str">
        <f t="shared" si="5"/>
        <v>-</v>
      </c>
      <c r="I36" s="193">
        <v>0.82209999999999994</v>
      </c>
      <c r="J36" s="116">
        <f t="shared" si="5"/>
        <v>1.5086969789441556</v>
      </c>
      <c r="K36" s="193">
        <v>0.83799999999999997</v>
      </c>
      <c r="L36" s="116">
        <f t="shared" si="6"/>
        <v>1.9340712808660676E-2</v>
      </c>
      <c r="M36" s="193">
        <v>0.83069999999999988</v>
      </c>
      <c r="N36" s="116">
        <f t="shared" si="7"/>
        <v>-8.7112171837709917E-3</v>
      </c>
      <c r="O36" s="116">
        <f t="shared" si="8"/>
        <v>1.7765253614310028E-2</v>
      </c>
    </row>
    <row r="37" spans="2:17" x14ac:dyDescent="0.25">
      <c r="B37" s="114" t="s">
        <v>83</v>
      </c>
      <c r="C37" s="193">
        <v>0.85180000000000011</v>
      </c>
      <c r="D37" s="116"/>
      <c r="E37" s="193">
        <v>0</v>
      </c>
      <c r="F37" s="116">
        <f t="shared" si="5"/>
        <v>-1</v>
      </c>
      <c r="G37" s="193">
        <v>0.52710000000000001</v>
      </c>
      <c r="H37" s="116" t="str">
        <f t="shared" si="5"/>
        <v>-</v>
      </c>
      <c r="I37" s="193">
        <v>0.91700000000000004</v>
      </c>
      <c r="J37" s="116">
        <f t="shared" si="5"/>
        <v>0.73970783532536521</v>
      </c>
      <c r="K37" s="193">
        <v>0.92159999999999997</v>
      </c>
      <c r="L37" s="116">
        <f t="shared" si="6"/>
        <v>5.0163576881132599E-3</v>
      </c>
      <c r="M37" s="193">
        <v>0.89780000000000004</v>
      </c>
      <c r="N37" s="116">
        <f t="shared" si="7"/>
        <v>-2.5824652777777679E-2</v>
      </c>
      <c r="O37" s="116">
        <f t="shared" si="8"/>
        <v>5.4003287156609403E-2</v>
      </c>
    </row>
    <row r="38" spans="2:17" x14ac:dyDescent="0.25">
      <c r="B38" s="114" t="s">
        <v>85</v>
      </c>
      <c r="C38" s="193">
        <v>0.89980000000000004</v>
      </c>
      <c r="D38" s="116"/>
      <c r="E38" s="193">
        <v>0.39750000000000002</v>
      </c>
      <c r="F38" s="116">
        <f t="shared" si="5"/>
        <v>-0.55823516336963763</v>
      </c>
      <c r="G38" s="193">
        <v>0.71930000000000005</v>
      </c>
      <c r="H38" s="116">
        <f t="shared" si="5"/>
        <v>0.80955974842767309</v>
      </c>
      <c r="I38" s="193">
        <v>0.96599999999999997</v>
      </c>
      <c r="J38" s="116">
        <f t="shared" si="5"/>
        <v>0.3429723342138189</v>
      </c>
      <c r="K38" s="193">
        <v>0.95979999999999999</v>
      </c>
      <c r="L38" s="116">
        <f t="shared" si="6"/>
        <v>-6.4182194616977384E-3</v>
      </c>
      <c r="M38" s="193">
        <v>0.95860000000000001</v>
      </c>
      <c r="N38" s="116">
        <f t="shared" si="7"/>
        <v>-1.2502604709314635E-3</v>
      </c>
      <c r="O38" s="116">
        <f t="shared" si="8"/>
        <v>6.5347855078906392E-2</v>
      </c>
    </row>
    <row r="39" spans="2:17" x14ac:dyDescent="0.25">
      <c r="B39" s="114" t="s">
        <v>87</v>
      </c>
      <c r="C39" s="193">
        <v>0.79180000000000006</v>
      </c>
      <c r="D39" s="116"/>
      <c r="E39" s="193">
        <v>0.23980000000000001</v>
      </c>
      <c r="F39" s="116">
        <f t="shared" si="5"/>
        <v>-0.69714574387471584</v>
      </c>
      <c r="G39" s="193">
        <v>0.6873999999999999</v>
      </c>
      <c r="H39" s="116">
        <f t="shared" si="5"/>
        <v>1.8665554628857377</v>
      </c>
      <c r="I39" s="193">
        <v>0.81819999999999993</v>
      </c>
      <c r="J39" s="116">
        <f t="shared" si="5"/>
        <v>0.19028222286878105</v>
      </c>
      <c r="K39" s="193">
        <v>0.84670000000000001</v>
      </c>
      <c r="L39" s="116">
        <f t="shared" si="6"/>
        <v>3.4832559276460673E-2</v>
      </c>
      <c r="M39" s="193">
        <v>0.84549999999999992</v>
      </c>
      <c r="N39" s="116">
        <f t="shared" si="7"/>
        <v>-1.4172670367309514E-3</v>
      </c>
      <c r="O39" s="116">
        <f t="shared" si="8"/>
        <v>6.7820156605203241E-2</v>
      </c>
    </row>
    <row r="40" spans="2:17" x14ac:dyDescent="0.25">
      <c r="B40" s="114" t="s">
        <v>89</v>
      </c>
      <c r="C40" s="193">
        <v>0.8456999999999999</v>
      </c>
      <c r="D40" s="116"/>
      <c r="E40" s="193">
        <v>0.19769999999999999</v>
      </c>
      <c r="F40" s="116">
        <f t="shared" si="5"/>
        <v>-0.76622915927633906</v>
      </c>
      <c r="G40" s="193">
        <v>0.79830000000000001</v>
      </c>
      <c r="H40" s="116">
        <f t="shared" si="5"/>
        <v>3.0379362670713208</v>
      </c>
      <c r="I40" s="193">
        <v>0.88470000000000004</v>
      </c>
      <c r="J40" s="116">
        <f t="shared" si="5"/>
        <v>0.10822998872604295</v>
      </c>
      <c r="K40" s="193">
        <v>0.89749999999999996</v>
      </c>
      <c r="L40" s="116">
        <f t="shared" si="6"/>
        <v>1.4468181304396976E-2</v>
      </c>
      <c r="M40" s="193">
        <v>0.8952</v>
      </c>
      <c r="N40" s="116">
        <f>IFERROR(M40/K40-1,"-")</f>
        <v>-2.5626740947074511E-3</v>
      </c>
      <c r="O40" s="116">
        <f>IFERROR(M40/C40-1,"-")</f>
        <v>5.8531394111387192E-2</v>
      </c>
    </row>
    <row r="41" spans="2:17" x14ac:dyDescent="0.25">
      <c r="B41" s="114" t="s">
        <v>91</v>
      </c>
      <c r="C41" s="193">
        <v>0.7661</v>
      </c>
      <c r="D41" s="116"/>
      <c r="E41" s="193">
        <v>0.26550000000000001</v>
      </c>
      <c r="F41" s="116">
        <f t="shared" si="5"/>
        <v>-0.653439498759953</v>
      </c>
      <c r="G41" s="193">
        <v>0.77560000000000007</v>
      </c>
      <c r="H41" s="116">
        <f t="shared" si="5"/>
        <v>1.9212806026365348</v>
      </c>
      <c r="I41" s="193">
        <v>0.8327</v>
      </c>
      <c r="J41" s="116">
        <f t="shared" si="5"/>
        <v>7.3620422898401205E-2</v>
      </c>
      <c r="K41" s="193">
        <v>0.85580000000000001</v>
      </c>
      <c r="L41" s="116">
        <f t="shared" si="6"/>
        <v>2.7741083223249641E-2</v>
      </c>
      <c r="M41" s="193" t="s">
        <v>238</v>
      </c>
      <c r="N41" s="116" t="str">
        <f>IFERROR(M41/K41-1,"-")</f>
        <v>-</v>
      </c>
      <c r="O41" s="116" t="str">
        <f>IFERROR(M41/C41-1,"-")</f>
        <v>-</v>
      </c>
    </row>
    <row r="42" spans="2:17" x14ac:dyDescent="0.25">
      <c r="B42" s="114" t="s">
        <v>93</v>
      </c>
      <c r="C42" s="193">
        <v>0.76919999999999999</v>
      </c>
      <c r="D42" s="116"/>
      <c r="E42" s="193">
        <v>0.3231</v>
      </c>
      <c r="F42" s="116">
        <f t="shared" si="5"/>
        <v>-0.57995319812792512</v>
      </c>
      <c r="G42" s="193">
        <v>0.65229999999999999</v>
      </c>
      <c r="H42" s="116">
        <f t="shared" si="5"/>
        <v>1.0188796038378212</v>
      </c>
      <c r="I42" s="193">
        <v>0.82420000000000004</v>
      </c>
      <c r="J42" s="116">
        <f t="shared" si="5"/>
        <v>0.26352905105013047</v>
      </c>
      <c r="K42" s="193">
        <v>0.82900000000000007</v>
      </c>
      <c r="L42" s="116">
        <f t="shared" si="6"/>
        <v>5.8238291676777632E-3</v>
      </c>
      <c r="M42" s="193" t="s">
        <v>238</v>
      </c>
      <c r="N42" s="116" t="str">
        <f>IFERROR(M42/K42-1,"-")</f>
        <v>-</v>
      </c>
      <c r="O42" s="116" t="str">
        <f>IFERROR(M42/C42-1,"-")</f>
        <v>-</v>
      </c>
    </row>
    <row r="43" spans="2:17" ht="15.75" x14ac:dyDescent="0.25">
      <c r="B43" s="117" t="s">
        <v>30</v>
      </c>
      <c r="C43" s="195">
        <v>0.81043671021028874</v>
      </c>
      <c r="D43" s="119"/>
      <c r="E43" s="198">
        <v>0.51616511753038752</v>
      </c>
      <c r="F43" s="119">
        <f t="shared" si="5"/>
        <v>-0.36310249643497128</v>
      </c>
      <c r="G43" s="198">
        <v>0.57306823809480911</v>
      </c>
      <c r="H43" s="119">
        <f t="shared" si="5"/>
        <v>0.11024208849423389</v>
      </c>
      <c r="I43" s="195">
        <v>0.82736563433026633</v>
      </c>
      <c r="J43" s="119">
        <f t="shared" si="5"/>
        <v>0.44374714795026904</v>
      </c>
      <c r="K43" s="195">
        <v>0.86092257017663798</v>
      </c>
      <c r="L43" s="119">
        <f t="shared" si="6"/>
        <v>4.0558774082434912E-2</v>
      </c>
      <c r="M43" s="195" t="s">
        <v>238</v>
      </c>
      <c r="N43" s="119" t="s">
        <v>238</v>
      </c>
      <c r="O43" s="119" t="s">
        <v>238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313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157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158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287</v>
      </c>
      <c r="F51" s="296"/>
      <c r="G51" s="297" t="s">
        <v>288</v>
      </c>
      <c r="H51" s="296"/>
      <c r="I51" s="297" t="s">
        <v>289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2:17" x14ac:dyDescent="0.25">
      <c r="B53" s="114" t="s">
        <v>71</v>
      </c>
      <c r="C53" s="193">
        <v>0.81330000000000002</v>
      </c>
      <c r="D53" s="116"/>
      <c r="E53" s="193">
        <v>0</v>
      </c>
      <c r="F53" s="116">
        <f t="shared" ref="F53:J65" si="9">IFERROR(E53/C53-1,"-")</f>
        <v>-1</v>
      </c>
      <c r="G53" s="193">
        <v>0</v>
      </c>
      <c r="H53" s="116" t="str">
        <f t="shared" si="9"/>
        <v>-</v>
      </c>
      <c r="I53" s="193">
        <v>0.622</v>
      </c>
      <c r="J53" s="116" t="str">
        <f t="shared" si="9"/>
        <v>-</v>
      </c>
      <c r="K53" s="193">
        <v>0.83180000000000009</v>
      </c>
      <c r="L53" s="116">
        <f t="shared" ref="L53:L65" si="10">IFERROR(K53/I53-1,"-")</f>
        <v>0.33729903536977512</v>
      </c>
      <c r="M53" s="193">
        <v>0.85629999999999995</v>
      </c>
      <c r="N53" s="116">
        <f t="shared" ref="N53:N61" si="11">IFERROR(M53/K53-1,"-")</f>
        <v>2.9454195720124865E-2</v>
      </c>
      <c r="O53" s="116">
        <f>IFERROR(M53/C53-1,"-")</f>
        <v>5.2871019304069788E-2</v>
      </c>
    </row>
    <row r="54" spans="2:17" x14ac:dyDescent="0.25">
      <c r="B54" s="114" t="s">
        <v>73</v>
      </c>
      <c r="C54" s="193">
        <v>0.82629999999999992</v>
      </c>
      <c r="D54" s="116"/>
      <c r="E54" s="193">
        <v>0</v>
      </c>
      <c r="F54" s="116">
        <f t="shared" si="9"/>
        <v>-1</v>
      </c>
      <c r="G54" s="193">
        <v>0</v>
      </c>
      <c r="H54" s="116" t="str">
        <f t="shared" si="9"/>
        <v>-</v>
      </c>
      <c r="I54" s="193">
        <v>0.8012999999999999</v>
      </c>
      <c r="J54" s="116" t="str">
        <f t="shared" si="9"/>
        <v>-</v>
      </c>
      <c r="K54" s="193">
        <v>0.89749999999999996</v>
      </c>
      <c r="L54" s="116">
        <f t="shared" si="10"/>
        <v>0.12005491076999886</v>
      </c>
      <c r="M54" s="193">
        <v>0.88749999999999996</v>
      </c>
      <c r="N54" s="116">
        <f t="shared" si="11"/>
        <v>-1.1142061281337101E-2</v>
      </c>
      <c r="O54" s="116">
        <f t="shared" ref="O54:O61" si="12">IFERROR(M54/C54-1,"-")</f>
        <v>7.406510952438583E-2</v>
      </c>
    </row>
    <row r="55" spans="2:17" x14ac:dyDescent="0.25">
      <c r="B55" s="114" t="s">
        <v>75</v>
      </c>
      <c r="C55" s="193">
        <v>0.83360000000000001</v>
      </c>
      <c r="D55" s="116"/>
      <c r="E55" s="193">
        <v>0</v>
      </c>
      <c r="F55" s="116">
        <f t="shared" si="9"/>
        <v>-1</v>
      </c>
      <c r="G55" s="193">
        <v>0</v>
      </c>
      <c r="H55" s="116" t="str">
        <f t="shared" si="9"/>
        <v>-</v>
      </c>
      <c r="I55" s="193">
        <v>0.84599999999999997</v>
      </c>
      <c r="J55" s="116" t="str">
        <f t="shared" si="9"/>
        <v>-</v>
      </c>
      <c r="K55" s="193">
        <v>0.83349999999999991</v>
      </c>
      <c r="L55" s="116">
        <f t="shared" si="10"/>
        <v>-1.4775413711583973E-2</v>
      </c>
      <c r="M55" s="193">
        <v>0.88519999999999999</v>
      </c>
      <c r="N55" s="116">
        <f t="shared" si="11"/>
        <v>6.2027594481103954E-2</v>
      </c>
      <c r="O55" s="116">
        <f t="shared" si="12"/>
        <v>6.1900191938579541E-2</v>
      </c>
    </row>
    <row r="56" spans="2:17" x14ac:dyDescent="0.25">
      <c r="B56" s="114" t="s">
        <v>77</v>
      </c>
      <c r="C56" s="193">
        <v>0.83430000000000004</v>
      </c>
      <c r="D56" s="116"/>
      <c r="E56" s="193">
        <v>0</v>
      </c>
      <c r="F56" s="116">
        <f t="shared" si="9"/>
        <v>-1</v>
      </c>
      <c r="G56" s="193">
        <v>0</v>
      </c>
      <c r="H56" s="116" t="str">
        <f t="shared" si="9"/>
        <v>-</v>
      </c>
      <c r="I56" s="193">
        <v>0.91430000000000011</v>
      </c>
      <c r="J56" s="116" t="str">
        <f t="shared" si="9"/>
        <v>-</v>
      </c>
      <c r="K56" s="193">
        <v>0.88709999999999989</v>
      </c>
      <c r="L56" s="116">
        <f t="shared" si="10"/>
        <v>-2.9749535163513308E-2</v>
      </c>
      <c r="M56" s="193">
        <v>0.86290000000000011</v>
      </c>
      <c r="N56" s="116">
        <f t="shared" si="11"/>
        <v>-2.7279900800360468E-2</v>
      </c>
      <c r="O56" s="116">
        <f t="shared" si="12"/>
        <v>3.4280234927484221E-2</v>
      </c>
    </row>
    <row r="57" spans="2:17" x14ac:dyDescent="0.25">
      <c r="B57" s="114" t="s">
        <v>79</v>
      </c>
      <c r="C57" s="193">
        <v>0.78040000000000009</v>
      </c>
      <c r="D57" s="116"/>
      <c r="E57" s="193">
        <v>0</v>
      </c>
      <c r="F57" s="116">
        <f t="shared" si="9"/>
        <v>-1</v>
      </c>
      <c r="G57" s="193">
        <v>0</v>
      </c>
      <c r="H57" s="116" t="str">
        <f t="shared" si="9"/>
        <v>-</v>
      </c>
      <c r="I57" s="193">
        <v>0.82069999999999999</v>
      </c>
      <c r="J57" s="116" t="str">
        <f t="shared" si="9"/>
        <v>-</v>
      </c>
      <c r="K57" s="193">
        <v>0.8173999999999999</v>
      </c>
      <c r="L57" s="116">
        <f t="shared" si="10"/>
        <v>-4.020957719020446E-3</v>
      </c>
      <c r="M57" s="193">
        <v>0.84709999999999996</v>
      </c>
      <c r="N57" s="116">
        <f t="shared" si="11"/>
        <v>3.6334719843406083E-2</v>
      </c>
      <c r="O57" s="116">
        <f t="shared" si="12"/>
        <v>8.546899026140431E-2</v>
      </c>
    </row>
    <row r="58" spans="2:17" x14ac:dyDescent="0.25">
      <c r="B58" s="114" t="s">
        <v>81</v>
      </c>
      <c r="C58" s="193">
        <v>0.83109999999999995</v>
      </c>
      <c r="D58" s="116"/>
      <c r="E58" s="193">
        <v>0</v>
      </c>
      <c r="F58" s="116">
        <f t="shared" si="9"/>
        <v>-1</v>
      </c>
      <c r="G58" s="193">
        <v>0</v>
      </c>
      <c r="H58" s="116" t="str">
        <f t="shared" si="9"/>
        <v>-</v>
      </c>
      <c r="I58" s="193">
        <v>0.85340000000000005</v>
      </c>
      <c r="J58" s="116" t="str">
        <f t="shared" si="9"/>
        <v>-</v>
      </c>
      <c r="K58" s="193">
        <v>0.85319999999999996</v>
      </c>
      <c r="L58" s="116">
        <f t="shared" si="10"/>
        <v>-2.3435669088367472E-4</v>
      </c>
      <c r="M58" s="193">
        <v>0.83930000000000005</v>
      </c>
      <c r="N58" s="116">
        <f t="shared" si="11"/>
        <v>-1.6291608063759844E-2</v>
      </c>
      <c r="O58" s="116">
        <f t="shared" si="12"/>
        <v>9.8664420647336382E-3</v>
      </c>
    </row>
    <row r="59" spans="2:17" x14ac:dyDescent="0.25">
      <c r="B59" s="114" t="s">
        <v>83</v>
      </c>
      <c r="C59" s="193">
        <v>0.86900000000000011</v>
      </c>
      <c r="D59" s="116"/>
      <c r="E59" s="193">
        <v>0</v>
      </c>
      <c r="F59" s="116">
        <f t="shared" si="9"/>
        <v>-1</v>
      </c>
      <c r="G59" s="193">
        <v>0</v>
      </c>
      <c r="H59" s="116" t="str">
        <f t="shared" si="9"/>
        <v>-</v>
      </c>
      <c r="I59" s="193">
        <v>0.94340000000000002</v>
      </c>
      <c r="J59" s="116" t="str">
        <f t="shared" si="9"/>
        <v>-</v>
      </c>
      <c r="K59" s="193">
        <v>0.93519999999999992</v>
      </c>
      <c r="L59" s="116">
        <f t="shared" si="10"/>
        <v>-8.6919652321392205E-3</v>
      </c>
      <c r="M59" s="193">
        <v>0.91290000000000004</v>
      </c>
      <c r="N59" s="116">
        <f t="shared" si="11"/>
        <v>-2.3845166809238538E-2</v>
      </c>
      <c r="O59" s="116">
        <f t="shared" si="12"/>
        <v>5.0517836593785947E-2</v>
      </c>
    </row>
    <row r="60" spans="2:17" x14ac:dyDescent="0.25">
      <c r="B60" s="114" t="s">
        <v>85</v>
      </c>
      <c r="C60" s="193">
        <v>0.91980000000000006</v>
      </c>
      <c r="D60" s="116"/>
      <c r="E60" s="193">
        <v>0</v>
      </c>
      <c r="F60" s="116">
        <f t="shared" si="9"/>
        <v>-1</v>
      </c>
      <c r="G60" s="193">
        <v>0</v>
      </c>
      <c r="H60" s="116" t="str">
        <f t="shared" si="9"/>
        <v>-</v>
      </c>
      <c r="I60" s="193">
        <v>0.99</v>
      </c>
      <c r="J60" s="116" t="str">
        <f t="shared" si="9"/>
        <v>-</v>
      </c>
      <c r="K60" s="193">
        <v>0.97499999999999998</v>
      </c>
      <c r="L60" s="116">
        <f t="shared" si="10"/>
        <v>-1.5151515151515138E-2</v>
      </c>
      <c r="M60" s="193">
        <v>0.97640000000000005</v>
      </c>
      <c r="N60" s="116">
        <f t="shared" si="11"/>
        <v>1.4358974358974486E-3</v>
      </c>
      <c r="O60" s="116">
        <f t="shared" si="12"/>
        <v>6.153511632963693E-2</v>
      </c>
    </row>
    <row r="61" spans="2:17" x14ac:dyDescent="0.25">
      <c r="B61" s="114" t="s">
        <v>87</v>
      </c>
      <c r="C61" s="193">
        <v>0.82340000000000002</v>
      </c>
      <c r="D61" s="116"/>
      <c r="E61" s="193">
        <v>0</v>
      </c>
      <c r="F61" s="116">
        <f t="shared" si="9"/>
        <v>-1</v>
      </c>
      <c r="G61" s="193">
        <v>0</v>
      </c>
      <c r="H61" s="116" t="str">
        <f t="shared" si="9"/>
        <v>-</v>
      </c>
      <c r="I61" s="193">
        <v>0.84279999999999999</v>
      </c>
      <c r="J61" s="116" t="str">
        <f t="shared" si="9"/>
        <v>-</v>
      </c>
      <c r="K61" s="193">
        <v>0.86010000000000009</v>
      </c>
      <c r="L61" s="116">
        <f t="shared" si="10"/>
        <v>2.0526815377313934E-2</v>
      </c>
      <c r="M61" s="193">
        <v>0.8599</v>
      </c>
      <c r="N61" s="116">
        <f t="shared" si="11"/>
        <v>-2.3253110103482744E-4</v>
      </c>
      <c r="O61" s="116">
        <f t="shared" si="12"/>
        <v>4.4328394461986775E-2</v>
      </c>
    </row>
    <row r="62" spans="2:17" x14ac:dyDescent="0.25">
      <c r="B62" s="114" t="s">
        <v>89</v>
      </c>
      <c r="C62" s="193">
        <v>0.873</v>
      </c>
      <c r="D62" s="116"/>
      <c r="E62" s="193">
        <v>0</v>
      </c>
      <c r="F62" s="116">
        <f t="shared" si="9"/>
        <v>-1</v>
      </c>
      <c r="G62" s="193">
        <v>0</v>
      </c>
      <c r="H62" s="116" t="str">
        <f t="shared" si="9"/>
        <v>-</v>
      </c>
      <c r="I62" s="193">
        <v>0.91099999999999992</v>
      </c>
      <c r="J62" s="116" t="str">
        <f t="shared" si="9"/>
        <v>-</v>
      </c>
      <c r="K62" s="193">
        <v>0.9123</v>
      </c>
      <c r="L62" s="116">
        <f t="shared" si="10"/>
        <v>1.4270032930845389E-3</v>
      </c>
      <c r="M62" s="193">
        <v>0.91430000000000011</v>
      </c>
      <c r="N62" s="116">
        <f>IFERROR(M62/K62-1,"-")</f>
        <v>2.1922613175491268E-3</v>
      </c>
      <c r="O62" s="116">
        <f>IFERROR(M62/C62-1,"-")</f>
        <v>4.7308132875143238E-2</v>
      </c>
    </row>
    <row r="63" spans="2:17" x14ac:dyDescent="0.25">
      <c r="B63" s="114" t="s">
        <v>91</v>
      </c>
      <c r="C63" s="193">
        <v>0.79220000000000002</v>
      </c>
      <c r="D63" s="116"/>
      <c r="E63" s="193">
        <v>0</v>
      </c>
      <c r="F63" s="116">
        <f t="shared" si="9"/>
        <v>-1</v>
      </c>
      <c r="G63" s="193">
        <v>0</v>
      </c>
      <c r="H63" s="116" t="str">
        <f t="shared" si="9"/>
        <v>-</v>
      </c>
      <c r="I63" s="193">
        <v>0.85560000000000003</v>
      </c>
      <c r="J63" s="116" t="str">
        <f t="shared" si="9"/>
        <v>-</v>
      </c>
      <c r="K63" s="193">
        <v>0.86750000000000005</v>
      </c>
      <c r="L63" s="116">
        <f t="shared" si="10"/>
        <v>1.3908368396446935E-2</v>
      </c>
      <c r="M63" s="193" t="s">
        <v>238</v>
      </c>
      <c r="N63" s="116" t="str">
        <f>IFERROR(M63/K63-1,"-")</f>
        <v>-</v>
      </c>
      <c r="O63" s="116" t="str">
        <f>IFERROR(M63/C63-1,"-")</f>
        <v>-</v>
      </c>
    </row>
    <row r="64" spans="2:17" x14ac:dyDescent="0.25">
      <c r="B64" s="114" t="s">
        <v>93</v>
      </c>
      <c r="C64" s="193">
        <v>0.79409999999999992</v>
      </c>
      <c r="D64" s="116"/>
      <c r="E64" s="193">
        <v>0</v>
      </c>
      <c r="F64" s="116">
        <f t="shared" si="9"/>
        <v>-1</v>
      </c>
      <c r="G64" s="193">
        <v>0</v>
      </c>
      <c r="H64" s="116" t="str">
        <f t="shared" si="9"/>
        <v>-</v>
      </c>
      <c r="I64" s="193">
        <v>0.84340000000000004</v>
      </c>
      <c r="J64" s="116" t="str">
        <f t="shared" si="9"/>
        <v>-</v>
      </c>
      <c r="K64" s="193">
        <v>0.83849999999999991</v>
      </c>
      <c r="L64" s="116">
        <f t="shared" si="10"/>
        <v>-5.8098174057388263E-3</v>
      </c>
      <c r="M64" s="193" t="s">
        <v>238</v>
      </c>
      <c r="N64" s="116" t="str">
        <f>IFERROR(M64/K64-1,"-")</f>
        <v>-</v>
      </c>
      <c r="O64" s="116" t="str">
        <f>IFERROR(M64/C64-1,"-")</f>
        <v>-</v>
      </c>
    </row>
    <row r="65" spans="2:17" ht="15.75" x14ac:dyDescent="0.25">
      <c r="B65" s="117" t="s">
        <v>30</v>
      </c>
      <c r="C65" s="198">
        <v>0.83287780864793659</v>
      </c>
      <c r="D65" s="199"/>
      <c r="E65" s="200">
        <v>0.53017252969209427</v>
      </c>
      <c r="F65" s="199">
        <f t="shared" si="9"/>
        <v>-0.36344500455264017</v>
      </c>
      <c r="G65" s="200">
        <v>0.59464979956401609</v>
      </c>
      <c r="H65" s="199">
        <f t="shared" si="9"/>
        <v>0.12161563691232358</v>
      </c>
      <c r="I65" s="200">
        <v>0.8534849854599893</v>
      </c>
      <c r="J65" s="199">
        <f t="shared" si="9"/>
        <v>0.4352733089050822</v>
      </c>
      <c r="K65" s="200">
        <v>0.87536297769058991</v>
      </c>
      <c r="L65" s="199">
        <f t="shared" si="10"/>
        <v>2.5633716589412936E-2</v>
      </c>
      <c r="M65" s="200" t="s">
        <v>238</v>
      </c>
      <c r="N65" s="199" t="s">
        <v>238</v>
      </c>
      <c r="O65" s="199" t="s">
        <v>238</v>
      </c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 t="e">
        <v>#REF!</v>
      </c>
      <c r="K68" s="197"/>
      <c r="L68" s="197"/>
    </row>
    <row r="70" spans="2:17" ht="21.75" customHeight="1" thickBot="1" x14ac:dyDescent="0.3">
      <c r="B70" s="270" t="s">
        <v>314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159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160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287</v>
      </c>
      <c r="F73" s="296"/>
      <c r="G73" s="297" t="s">
        <v>288</v>
      </c>
      <c r="H73" s="296"/>
      <c r="I73" s="297" t="s">
        <v>289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2:17" x14ac:dyDescent="0.25">
      <c r="B75" s="114" t="s">
        <v>71</v>
      </c>
      <c r="C75" s="193">
        <v>0.73739999999999994</v>
      </c>
      <c r="D75" s="116"/>
      <c r="E75" s="193">
        <v>0</v>
      </c>
      <c r="F75" s="116">
        <f t="shared" ref="F75:J87" si="13">IFERROR(E75/C75-1,"-")</f>
        <v>-1</v>
      </c>
      <c r="G75" s="193">
        <v>0</v>
      </c>
      <c r="H75" s="116" t="str">
        <f t="shared" si="13"/>
        <v>-</v>
      </c>
      <c r="I75" s="193">
        <v>0.47479999999999994</v>
      </c>
      <c r="J75" s="116" t="str">
        <f t="shared" si="13"/>
        <v>-</v>
      </c>
      <c r="K75" s="193">
        <v>0.73709999999999998</v>
      </c>
      <c r="L75" s="116">
        <f t="shared" ref="L75:L87" si="14">IFERROR(K75/I75-1,"-")</f>
        <v>0.55244313395113753</v>
      </c>
      <c r="M75" s="193">
        <v>0.72719999999999996</v>
      </c>
      <c r="N75" s="116">
        <f t="shared" ref="N75:N83" si="15">IFERROR(M75/K75-1,"-")</f>
        <v>-1.3431013431013494E-2</v>
      </c>
      <c r="O75" s="116">
        <f>IFERROR(M75/C75-1,"-")</f>
        <v>-1.3832384052074875E-2</v>
      </c>
    </row>
    <row r="76" spans="2:17" x14ac:dyDescent="0.25">
      <c r="B76" s="114" t="s">
        <v>73</v>
      </c>
      <c r="C76" s="193">
        <v>0.7167</v>
      </c>
      <c r="D76" s="116"/>
      <c r="E76" s="193">
        <v>0</v>
      </c>
      <c r="F76" s="116">
        <f t="shared" si="13"/>
        <v>-1</v>
      </c>
      <c r="G76" s="193">
        <v>0</v>
      </c>
      <c r="H76" s="116" t="str">
        <f t="shared" si="13"/>
        <v>-</v>
      </c>
      <c r="I76" s="193">
        <v>0.6603</v>
      </c>
      <c r="J76" s="116" t="str">
        <f t="shared" si="13"/>
        <v>-</v>
      </c>
      <c r="K76" s="193">
        <v>0.77049999999999996</v>
      </c>
      <c r="L76" s="116">
        <f t="shared" si="14"/>
        <v>0.16689383613509001</v>
      </c>
      <c r="M76" s="193">
        <v>0.81709999999999994</v>
      </c>
      <c r="N76" s="116">
        <f t="shared" si="15"/>
        <v>6.0480207657365392E-2</v>
      </c>
      <c r="O76" s="116">
        <f t="shared" ref="O76:O83" si="16">IFERROR(M76/C76-1,"-")</f>
        <v>0.14008650760429742</v>
      </c>
    </row>
    <row r="77" spans="2:17" x14ac:dyDescent="0.25">
      <c r="B77" s="114" t="s">
        <v>75</v>
      </c>
      <c r="C77" s="193">
        <v>0.71349999999999991</v>
      </c>
      <c r="D77" s="116"/>
      <c r="E77" s="193">
        <v>0</v>
      </c>
      <c r="F77" s="116">
        <f t="shared" si="13"/>
        <v>-1</v>
      </c>
      <c r="G77" s="193">
        <v>0</v>
      </c>
      <c r="H77" s="116" t="str">
        <f t="shared" si="13"/>
        <v>-</v>
      </c>
      <c r="I77" s="193">
        <v>0.68440000000000001</v>
      </c>
      <c r="J77" s="116" t="str">
        <f t="shared" si="13"/>
        <v>-</v>
      </c>
      <c r="K77" s="193">
        <v>0.73790000000000011</v>
      </c>
      <c r="L77" s="116">
        <f t="shared" si="14"/>
        <v>7.8170660432495875E-2</v>
      </c>
      <c r="M77" s="193">
        <v>0.75370000000000004</v>
      </c>
      <c r="N77" s="116">
        <f t="shared" si="15"/>
        <v>2.1412115462799752E-2</v>
      </c>
      <c r="O77" s="116">
        <f t="shared" si="16"/>
        <v>5.634197617379133E-2</v>
      </c>
    </row>
    <row r="78" spans="2:17" x14ac:dyDescent="0.25">
      <c r="B78" s="114" t="s">
        <v>77</v>
      </c>
      <c r="C78" s="193">
        <v>0.70489999999999997</v>
      </c>
      <c r="D78" s="116"/>
      <c r="E78" s="193">
        <v>0</v>
      </c>
      <c r="F78" s="116">
        <f t="shared" si="13"/>
        <v>-1</v>
      </c>
      <c r="G78" s="193">
        <v>0</v>
      </c>
      <c r="H78" s="116" t="str">
        <f t="shared" si="13"/>
        <v>-</v>
      </c>
      <c r="I78" s="193">
        <v>0.67489999999999994</v>
      </c>
      <c r="J78" s="116" t="str">
        <f t="shared" si="13"/>
        <v>-</v>
      </c>
      <c r="K78" s="193">
        <v>0.73510000000000009</v>
      </c>
      <c r="L78" s="116">
        <f t="shared" si="14"/>
        <v>8.9198399762927982E-2</v>
      </c>
      <c r="M78" s="193">
        <v>0.74290000000000012</v>
      </c>
      <c r="N78" s="116">
        <f t="shared" si="15"/>
        <v>1.0610801251530466E-2</v>
      </c>
      <c r="O78" s="116">
        <f t="shared" si="16"/>
        <v>5.3908355795148521E-2</v>
      </c>
    </row>
    <row r="79" spans="2:17" x14ac:dyDescent="0.25">
      <c r="B79" s="114" t="s">
        <v>79</v>
      </c>
      <c r="C79" s="193">
        <v>0.66079999999999994</v>
      </c>
      <c r="D79" s="116"/>
      <c r="E79" s="193">
        <v>0</v>
      </c>
      <c r="F79" s="116">
        <f t="shared" si="13"/>
        <v>-1</v>
      </c>
      <c r="G79" s="193">
        <v>0</v>
      </c>
      <c r="H79" s="116" t="str">
        <f t="shared" si="13"/>
        <v>-</v>
      </c>
      <c r="I79" s="193">
        <v>0.51469999999999994</v>
      </c>
      <c r="J79" s="116" t="str">
        <f t="shared" si="13"/>
        <v>-</v>
      </c>
      <c r="K79" s="193">
        <v>0.67920000000000003</v>
      </c>
      <c r="L79" s="116">
        <f t="shared" si="14"/>
        <v>0.31960365261317292</v>
      </c>
      <c r="M79" s="193">
        <v>0.6875</v>
      </c>
      <c r="N79" s="116">
        <f t="shared" si="15"/>
        <v>1.2220259128386202E-2</v>
      </c>
      <c r="O79" s="116">
        <f t="shared" si="16"/>
        <v>4.0405569007263997E-2</v>
      </c>
    </row>
    <row r="80" spans="2:17" x14ac:dyDescent="0.25">
      <c r="B80" s="114" t="s">
        <v>81</v>
      </c>
      <c r="C80" s="193">
        <v>0.75349999999999995</v>
      </c>
      <c r="D80" s="116"/>
      <c r="E80" s="193">
        <v>0</v>
      </c>
      <c r="F80" s="116">
        <f t="shared" si="13"/>
        <v>-1</v>
      </c>
      <c r="G80" s="193">
        <v>0</v>
      </c>
      <c r="H80" s="116" t="str">
        <f t="shared" si="13"/>
        <v>-</v>
      </c>
      <c r="I80" s="193">
        <v>0.63390000000000002</v>
      </c>
      <c r="J80" s="116" t="str">
        <f t="shared" si="13"/>
        <v>-</v>
      </c>
      <c r="K80" s="193">
        <v>0.73089999999999999</v>
      </c>
      <c r="L80" s="116">
        <f t="shared" si="14"/>
        <v>0.15302098122732288</v>
      </c>
      <c r="M80" s="193">
        <v>0.76069999999999993</v>
      </c>
      <c r="N80" s="116">
        <f t="shared" si="15"/>
        <v>4.0771651388698871E-2</v>
      </c>
      <c r="O80" s="116">
        <f t="shared" si="16"/>
        <v>9.5554080955539966E-3</v>
      </c>
    </row>
    <row r="81" spans="2:17" x14ac:dyDescent="0.25">
      <c r="B81" s="114" t="s">
        <v>83</v>
      </c>
      <c r="C81" s="193">
        <v>0.77800000000000002</v>
      </c>
      <c r="D81" s="116"/>
      <c r="E81" s="193">
        <v>0</v>
      </c>
      <c r="F81" s="116">
        <f t="shared" si="13"/>
        <v>-1</v>
      </c>
      <c r="G81" s="193">
        <v>0</v>
      </c>
      <c r="H81" s="116" t="str">
        <f t="shared" si="13"/>
        <v>-</v>
      </c>
      <c r="I81" s="193">
        <v>0.76269999999999993</v>
      </c>
      <c r="J81" s="116" t="str">
        <f t="shared" si="13"/>
        <v>-</v>
      </c>
      <c r="K81" s="193">
        <v>0.82840000000000003</v>
      </c>
      <c r="L81" s="116">
        <f t="shared" si="14"/>
        <v>8.6141339976399722E-2</v>
      </c>
      <c r="M81" s="193">
        <v>0.78110000000000002</v>
      </c>
      <c r="N81" s="116">
        <f t="shared" si="15"/>
        <v>-5.7098020280057948E-2</v>
      </c>
      <c r="O81" s="116">
        <f t="shared" si="16"/>
        <v>3.9845758354755123E-3</v>
      </c>
    </row>
    <row r="82" spans="2:17" x14ac:dyDescent="0.25">
      <c r="B82" s="114" t="s">
        <v>85</v>
      </c>
      <c r="C82" s="193">
        <v>0.81140000000000001</v>
      </c>
      <c r="D82" s="116"/>
      <c r="E82" s="193">
        <v>0</v>
      </c>
      <c r="F82" s="116">
        <f t="shared" si="13"/>
        <v>-1</v>
      </c>
      <c r="G82" s="193">
        <v>0</v>
      </c>
      <c r="H82" s="116" t="str">
        <f t="shared" si="13"/>
        <v>-</v>
      </c>
      <c r="I82" s="193">
        <v>0.82590000000000008</v>
      </c>
      <c r="J82" s="116" t="str">
        <f t="shared" si="13"/>
        <v>-</v>
      </c>
      <c r="K82" s="193">
        <v>0.85589999999999999</v>
      </c>
      <c r="L82" s="116">
        <f t="shared" si="14"/>
        <v>3.6324010170722731E-2</v>
      </c>
      <c r="M82" s="193">
        <v>0.82050000000000001</v>
      </c>
      <c r="N82" s="116">
        <f t="shared" si="15"/>
        <v>-4.1359971959341046E-2</v>
      </c>
      <c r="O82" s="116">
        <f t="shared" si="16"/>
        <v>1.12151836332266E-2</v>
      </c>
    </row>
    <row r="83" spans="2:17" x14ac:dyDescent="0.25">
      <c r="B83" s="114" t="s">
        <v>87</v>
      </c>
      <c r="C83" s="193">
        <v>0.6522</v>
      </c>
      <c r="D83" s="116"/>
      <c r="E83" s="193">
        <v>0</v>
      </c>
      <c r="F83" s="116">
        <f t="shared" si="13"/>
        <v>-1</v>
      </c>
      <c r="G83" s="193">
        <v>0</v>
      </c>
      <c r="H83" s="116" t="str">
        <f t="shared" si="13"/>
        <v>-</v>
      </c>
      <c r="I83" s="193">
        <v>0.67400000000000004</v>
      </c>
      <c r="J83" s="116" t="str">
        <f t="shared" si="13"/>
        <v>-</v>
      </c>
      <c r="K83" s="193">
        <v>0.7498999999999999</v>
      </c>
      <c r="L83" s="116">
        <f t="shared" si="14"/>
        <v>0.11261127596439158</v>
      </c>
      <c r="M83" s="193">
        <v>0.73459999999999992</v>
      </c>
      <c r="N83" s="116">
        <f t="shared" si="15"/>
        <v>-2.0402720362714954E-2</v>
      </c>
      <c r="O83" s="116">
        <f t="shared" si="16"/>
        <v>0.12634161300214641</v>
      </c>
    </row>
    <row r="84" spans="2:17" x14ac:dyDescent="0.25">
      <c r="B84" s="114" t="s">
        <v>89</v>
      </c>
      <c r="C84" s="193">
        <v>0.72489999999999999</v>
      </c>
      <c r="D84" s="116"/>
      <c r="E84" s="193">
        <v>0</v>
      </c>
      <c r="F84" s="116">
        <f t="shared" si="13"/>
        <v>-1</v>
      </c>
      <c r="G84" s="193">
        <v>0</v>
      </c>
      <c r="H84" s="116" t="str">
        <f t="shared" si="13"/>
        <v>-</v>
      </c>
      <c r="I84" s="193">
        <v>0.73069999999999991</v>
      </c>
      <c r="J84" s="116" t="str">
        <f t="shared" si="13"/>
        <v>-</v>
      </c>
      <c r="K84" s="193">
        <v>0.7904000000000001</v>
      </c>
      <c r="L84" s="116">
        <f t="shared" si="14"/>
        <v>8.1702477076776026E-2</v>
      </c>
      <c r="M84" s="193">
        <v>0.7448999999999999</v>
      </c>
      <c r="N84" s="116">
        <f>IFERROR(M84/K84-1,"-")</f>
        <v>-5.7565789473684514E-2</v>
      </c>
      <c r="O84" s="116">
        <f>IFERROR(M84/C84-1,"-")</f>
        <v>2.7590012415505516E-2</v>
      </c>
    </row>
    <row r="85" spans="2:17" x14ac:dyDescent="0.25">
      <c r="B85" s="114" t="s">
        <v>91</v>
      </c>
      <c r="C85" s="193">
        <v>0.65090000000000003</v>
      </c>
      <c r="D85" s="116"/>
      <c r="E85" s="193">
        <v>0</v>
      </c>
      <c r="F85" s="116">
        <f t="shared" si="13"/>
        <v>-1</v>
      </c>
      <c r="G85" s="193">
        <v>0</v>
      </c>
      <c r="H85" s="116" t="str">
        <f t="shared" si="13"/>
        <v>-</v>
      </c>
      <c r="I85" s="193">
        <v>0.69680000000000009</v>
      </c>
      <c r="J85" s="116" t="str">
        <f t="shared" si="13"/>
        <v>-</v>
      </c>
      <c r="K85" s="193">
        <v>0.77069999999999994</v>
      </c>
      <c r="L85" s="116">
        <f t="shared" si="14"/>
        <v>0.10605625717566003</v>
      </c>
      <c r="M85" s="193" t="s">
        <v>238</v>
      </c>
      <c r="N85" s="116" t="str">
        <f>IFERROR(M85/K85-1,"-")</f>
        <v>-</v>
      </c>
      <c r="O85" s="116" t="str">
        <f>IFERROR(M85/C85-1,"-")</f>
        <v>-</v>
      </c>
    </row>
    <row r="86" spans="2:17" x14ac:dyDescent="0.25">
      <c r="B86" s="114" t="s">
        <v>93</v>
      </c>
      <c r="C86" s="193">
        <v>0.65</v>
      </c>
      <c r="D86" s="116"/>
      <c r="E86" s="193">
        <v>0</v>
      </c>
      <c r="F86" s="116">
        <f t="shared" si="13"/>
        <v>-1</v>
      </c>
      <c r="G86" s="193">
        <v>0</v>
      </c>
      <c r="H86" s="116" t="str">
        <f t="shared" si="13"/>
        <v>-</v>
      </c>
      <c r="I86" s="193">
        <v>0.71420000000000006</v>
      </c>
      <c r="J86" s="116" t="str">
        <f t="shared" si="13"/>
        <v>-</v>
      </c>
      <c r="K86" s="193">
        <v>0.76029999999999998</v>
      </c>
      <c r="L86" s="116">
        <f t="shared" si="14"/>
        <v>6.4547745729487405E-2</v>
      </c>
      <c r="M86" s="193" t="s">
        <v>238</v>
      </c>
      <c r="N86" s="116" t="str">
        <f>IFERROR(M86/K86-1,"-")</f>
        <v>-</v>
      </c>
      <c r="O86" s="116" t="str">
        <f>IFERROR(M86/C86-1,"-")</f>
        <v>-</v>
      </c>
    </row>
    <row r="87" spans="2:17" ht="15.75" x14ac:dyDescent="0.25">
      <c r="B87" s="117" t="s">
        <v>30</v>
      </c>
      <c r="C87" s="198">
        <f>IFERROR(AVERAGE(C75:C86),"-")</f>
        <v>0.71284999999999998</v>
      </c>
      <c r="D87" s="199"/>
      <c r="E87" s="198">
        <f>IFERROR(AVERAGE(E75:E86),"-")</f>
        <v>0</v>
      </c>
      <c r="F87" s="199">
        <f t="shared" si="13"/>
        <v>-1</v>
      </c>
      <c r="G87" s="198">
        <f>IFERROR(AVERAGE(G75:G86),"-")</f>
        <v>0</v>
      </c>
      <c r="H87" s="199" t="str">
        <f t="shared" si="13"/>
        <v>-</v>
      </c>
      <c r="I87" s="198">
        <f>IFERROR(AVERAGE(I75:I86),"-")</f>
        <v>0.67060833333333336</v>
      </c>
      <c r="J87" s="199" t="str">
        <f t="shared" si="13"/>
        <v>-</v>
      </c>
      <c r="K87" s="198">
        <f>IFERROR(AVERAGE(K75:K86),"-")</f>
        <v>0.76219166666666671</v>
      </c>
      <c r="L87" s="199">
        <f t="shared" si="14"/>
        <v>0.13656754439377194</v>
      </c>
      <c r="M87" s="198">
        <f>IFERROR(AVERAGE(M75:M86),"-")</f>
        <v>0.75702000000000003</v>
      </c>
      <c r="N87" s="199">
        <v>-5.6158513048196745E-3</v>
      </c>
      <c r="O87" s="199">
        <v>4.3633946016429892E-2</v>
      </c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70" t="s">
        <v>315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161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162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287</v>
      </c>
      <c r="F95" s="296"/>
      <c r="G95" s="297" t="s">
        <v>288</v>
      </c>
      <c r="H95" s="296"/>
      <c r="I95" s="297" t="s">
        <v>289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93">
        <v>0.65510000000000002</v>
      </c>
      <c r="D97" s="116"/>
      <c r="E97" s="193">
        <v>0.64780000000000004</v>
      </c>
      <c r="F97" s="116">
        <f t="shared" ref="F97:J109" si="17">IFERROR(E97/C97-1,"-")</f>
        <v>-1.1143336895130473E-2</v>
      </c>
      <c r="G97" s="193">
        <v>0.13220000000000001</v>
      </c>
      <c r="H97" s="116">
        <f t="shared" si="17"/>
        <v>-0.79592466810744056</v>
      </c>
      <c r="I97" s="193">
        <v>0.55779999999999996</v>
      </c>
      <c r="J97" s="116">
        <f t="shared" si="17"/>
        <v>3.2193645990922839</v>
      </c>
      <c r="K97" s="193">
        <v>0.6331</v>
      </c>
      <c r="L97" s="116">
        <f t="shared" ref="L97:L109" si="18">IFERROR(K97/I97-1,"-")</f>
        <v>0.13499462172821808</v>
      </c>
      <c r="M97" s="193">
        <v>0.68700000000000006</v>
      </c>
      <c r="N97" s="116">
        <f t="shared" ref="N97:N105" si="19">IFERROR(M97/K97-1,"-")</f>
        <v>8.5136629284473297E-2</v>
      </c>
      <c r="O97" s="116">
        <f>IFERROR(M97/C97-1,"-")</f>
        <v>4.8694855747214216E-2</v>
      </c>
    </row>
    <row r="98" spans="2:15" x14ac:dyDescent="0.25">
      <c r="B98" s="114" t="s">
        <v>73</v>
      </c>
      <c r="C98" s="193">
        <v>0.67669999999999997</v>
      </c>
      <c r="D98" s="116"/>
      <c r="E98" s="193">
        <v>0.68370000000000009</v>
      </c>
      <c r="F98" s="116">
        <f t="shared" si="17"/>
        <v>1.0344318013891129E-2</v>
      </c>
      <c r="G98" s="193">
        <v>0.17069999999999999</v>
      </c>
      <c r="H98" s="116">
        <f t="shared" si="17"/>
        <v>-0.750329091706889</v>
      </c>
      <c r="I98" s="193">
        <v>0.65590000000000004</v>
      </c>
      <c r="J98" s="116">
        <f t="shared" si="17"/>
        <v>2.8424135910954895</v>
      </c>
      <c r="K98" s="193">
        <v>0.7087</v>
      </c>
      <c r="L98" s="116">
        <f t="shared" si="18"/>
        <v>8.0500076231132756E-2</v>
      </c>
      <c r="M98" s="193">
        <v>0.77319999999999989</v>
      </c>
      <c r="N98" s="116">
        <f t="shared" si="19"/>
        <v>9.1011711584591426E-2</v>
      </c>
      <c r="O98" s="116">
        <f t="shared" ref="O98:O105" si="20">IFERROR(M98/C98-1,"-")</f>
        <v>0.14260381262006794</v>
      </c>
    </row>
    <row r="99" spans="2:15" x14ac:dyDescent="0.25">
      <c r="B99" s="114" t="s">
        <v>75</v>
      </c>
      <c r="C99" s="193">
        <v>0.64510000000000001</v>
      </c>
      <c r="D99" s="116"/>
      <c r="E99" s="193">
        <v>0.29420000000000002</v>
      </c>
      <c r="F99" s="116">
        <f t="shared" si="17"/>
        <v>-0.54394667493411875</v>
      </c>
      <c r="G99" s="193">
        <v>0.15479999999999999</v>
      </c>
      <c r="H99" s="116">
        <f t="shared" si="17"/>
        <v>-0.47382732834806263</v>
      </c>
      <c r="I99" s="193">
        <v>0.6109</v>
      </c>
      <c r="J99" s="116">
        <f t="shared" si="17"/>
        <v>2.9463824289405687</v>
      </c>
      <c r="K99" s="193">
        <v>0.62719999999999998</v>
      </c>
      <c r="L99" s="116">
        <f t="shared" si="18"/>
        <v>2.6681944671795632E-2</v>
      </c>
      <c r="M99" s="193">
        <v>0.70200000000000007</v>
      </c>
      <c r="N99" s="116">
        <f t="shared" si="19"/>
        <v>0.11926020408163285</v>
      </c>
      <c r="O99" s="116">
        <f t="shared" si="20"/>
        <v>8.8203379321035502E-2</v>
      </c>
    </row>
    <row r="100" spans="2:15" x14ac:dyDescent="0.25">
      <c r="B100" s="114" t="s">
        <v>77</v>
      </c>
      <c r="C100" s="193">
        <v>0.65890000000000004</v>
      </c>
      <c r="D100" s="116"/>
      <c r="E100" s="193">
        <v>0</v>
      </c>
      <c r="F100" s="116">
        <f t="shared" si="17"/>
        <v>-1</v>
      </c>
      <c r="G100" s="193">
        <v>0.22120000000000001</v>
      </c>
      <c r="H100" s="116" t="str">
        <f t="shared" si="17"/>
        <v>-</v>
      </c>
      <c r="I100" s="193">
        <v>0.61370000000000002</v>
      </c>
      <c r="J100" s="116">
        <f t="shared" si="17"/>
        <v>1.7744122965641953</v>
      </c>
      <c r="K100" s="193">
        <v>0.61809999999999998</v>
      </c>
      <c r="L100" s="116">
        <f t="shared" si="18"/>
        <v>7.1696268535115237E-3</v>
      </c>
      <c r="M100" s="193">
        <v>0.60750000000000004</v>
      </c>
      <c r="N100" s="116">
        <f t="shared" si="19"/>
        <v>-1.7149328587607093E-2</v>
      </c>
      <c r="O100" s="116">
        <f t="shared" si="20"/>
        <v>-7.8008802549704104E-2</v>
      </c>
    </row>
    <row r="101" spans="2:15" x14ac:dyDescent="0.25">
      <c r="B101" s="114" t="s">
        <v>79</v>
      </c>
      <c r="C101" s="193">
        <v>0.5464</v>
      </c>
      <c r="D101" s="116"/>
      <c r="E101" s="193">
        <v>0</v>
      </c>
      <c r="F101" s="116">
        <f t="shared" si="17"/>
        <v>-1</v>
      </c>
      <c r="G101" s="193">
        <v>0.16789999999999999</v>
      </c>
      <c r="H101" s="116" t="str">
        <f t="shared" si="17"/>
        <v>-</v>
      </c>
      <c r="I101" s="193">
        <v>0.51890000000000003</v>
      </c>
      <c r="J101" s="116">
        <f t="shared" si="17"/>
        <v>2.0905300774270401</v>
      </c>
      <c r="K101" s="193">
        <v>0.52439999999999998</v>
      </c>
      <c r="L101" s="116">
        <f t="shared" si="18"/>
        <v>1.0599344767777907E-2</v>
      </c>
      <c r="M101" s="193">
        <v>0.55859999999999999</v>
      </c>
      <c r="N101" s="116">
        <f t="shared" si="19"/>
        <v>6.5217391304347894E-2</v>
      </c>
      <c r="O101" s="116">
        <f t="shared" si="20"/>
        <v>2.2327964860907823E-2</v>
      </c>
    </row>
    <row r="102" spans="2:15" x14ac:dyDescent="0.25">
      <c r="B102" s="114" t="s">
        <v>81</v>
      </c>
      <c r="C102" s="193">
        <v>0.68110000000000004</v>
      </c>
      <c r="D102" s="116"/>
      <c r="E102" s="193">
        <v>0</v>
      </c>
      <c r="F102" s="116">
        <f t="shared" si="17"/>
        <v>-1</v>
      </c>
      <c r="G102" s="193">
        <v>0.23120000000000002</v>
      </c>
      <c r="H102" s="116" t="str">
        <f t="shared" si="17"/>
        <v>-</v>
      </c>
      <c r="I102" s="193">
        <v>0.55549999999999999</v>
      </c>
      <c r="J102" s="116">
        <f t="shared" si="17"/>
        <v>1.402681660899654</v>
      </c>
      <c r="K102" s="193">
        <v>0.58069999999999999</v>
      </c>
      <c r="L102" s="116">
        <f t="shared" si="18"/>
        <v>4.5364536453645465E-2</v>
      </c>
      <c r="M102" s="193">
        <v>0.57379999999999998</v>
      </c>
      <c r="N102" s="116">
        <f t="shared" si="19"/>
        <v>-1.1882211124504938E-2</v>
      </c>
      <c r="O102" s="116">
        <f t="shared" si="20"/>
        <v>-0.15753927470268692</v>
      </c>
    </row>
    <row r="103" spans="2:15" x14ac:dyDescent="0.25">
      <c r="B103" s="114" t="s">
        <v>83</v>
      </c>
      <c r="C103" s="193">
        <v>0.74590000000000001</v>
      </c>
      <c r="D103" s="116"/>
      <c r="E103" s="193">
        <v>0</v>
      </c>
      <c r="F103" s="116">
        <f t="shared" si="17"/>
        <v>-1</v>
      </c>
      <c r="G103" s="193">
        <v>0.36349999999999999</v>
      </c>
      <c r="H103" s="116" t="str">
        <f t="shared" si="17"/>
        <v>-</v>
      </c>
      <c r="I103" s="193">
        <v>0.6764</v>
      </c>
      <c r="J103" s="116">
        <f t="shared" si="17"/>
        <v>0.86079779917469046</v>
      </c>
      <c r="K103" s="193">
        <v>0.69200000000000006</v>
      </c>
      <c r="L103" s="116">
        <f t="shared" si="18"/>
        <v>2.3063276167948121E-2</v>
      </c>
      <c r="M103" s="193">
        <v>0.71260000000000001</v>
      </c>
      <c r="N103" s="116">
        <f t="shared" si="19"/>
        <v>2.9768786127167601E-2</v>
      </c>
      <c r="O103" s="116">
        <f t="shared" si="20"/>
        <v>-4.4644054162756408E-2</v>
      </c>
    </row>
    <row r="104" spans="2:15" x14ac:dyDescent="0.25">
      <c r="B104" s="114" t="s">
        <v>85</v>
      </c>
      <c r="C104" s="193">
        <v>0.77939999999999998</v>
      </c>
      <c r="D104" s="116"/>
      <c r="E104" s="193">
        <v>0.30590000000000001</v>
      </c>
      <c r="F104" s="116">
        <f t="shared" si="17"/>
        <v>-0.60751860405440072</v>
      </c>
      <c r="G104" s="193">
        <v>0.52500000000000002</v>
      </c>
      <c r="H104" s="116">
        <f t="shared" si="17"/>
        <v>0.71624713958810071</v>
      </c>
      <c r="I104" s="193">
        <v>0.70750000000000002</v>
      </c>
      <c r="J104" s="116">
        <f t="shared" si="17"/>
        <v>0.34761904761904749</v>
      </c>
      <c r="K104" s="193">
        <v>0.76980000000000004</v>
      </c>
      <c r="L104" s="116">
        <f t="shared" si="18"/>
        <v>8.805653710247352E-2</v>
      </c>
      <c r="M104" s="193">
        <v>0.74790000000000001</v>
      </c>
      <c r="N104" s="116">
        <f t="shared" si="19"/>
        <v>-2.8448947778643818E-2</v>
      </c>
      <c r="O104" s="116">
        <f t="shared" si="20"/>
        <v>-4.0415704387990692E-2</v>
      </c>
    </row>
    <row r="105" spans="2:15" x14ac:dyDescent="0.25">
      <c r="B105" s="114" t="s">
        <v>87</v>
      </c>
      <c r="C105" s="193">
        <v>0.63719999999999999</v>
      </c>
      <c r="D105" s="116"/>
      <c r="E105" s="193">
        <v>0.2475</v>
      </c>
      <c r="F105" s="116">
        <f t="shared" si="17"/>
        <v>-0.6115819209039548</v>
      </c>
      <c r="G105" s="193">
        <v>0.49149999999999999</v>
      </c>
      <c r="H105" s="116">
        <f t="shared" si="17"/>
        <v>0.98585858585858577</v>
      </c>
      <c r="I105" s="193">
        <v>0.5857</v>
      </c>
      <c r="J105" s="116">
        <f t="shared" si="17"/>
        <v>0.19165818921668354</v>
      </c>
      <c r="K105" s="193">
        <v>0.61809999999999998</v>
      </c>
      <c r="L105" s="116">
        <f t="shared" si="18"/>
        <v>5.5318422400546297E-2</v>
      </c>
      <c r="M105" s="193">
        <v>0.62869999999999993</v>
      </c>
      <c r="N105" s="116">
        <f t="shared" si="19"/>
        <v>1.7149328587606982E-2</v>
      </c>
      <c r="O105" s="116">
        <f t="shared" si="20"/>
        <v>-1.3339610797238E-2</v>
      </c>
    </row>
    <row r="106" spans="2:15" x14ac:dyDescent="0.25">
      <c r="B106" s="114" t="s">
        <v>89</v>
      </c>
      <c r="C106" s="193">
        <v>0.64439999999999997</v>
      </c>
      <c r="D106" s="116"/>
      <c r="E106" s="193">
        <v>0.20829999999999999</v>
      </c>
      <c r="F106" s="116">
        <f t="shared" si="17"/>
        <v>-0.67675356921166974</v>
      </c>
      <c r="G106" s="193">
        <v>0.57779999999999998</v>
      </c>
      <c r="H106" s="116">
        <f t="shared" si="17"/>
        <v>1.7738838214114261</v>
      </c>
      <c r="I106" s="193">
        <v>0.60840000000000005</v>
      </c>
      <c r="J106" s="116">
        <f t="shared" si="17"/>
        <v>5.2959501557632516E-2</v>
      </c>
      <c r="K106" s="193">
        <v>0.64300000000000002</v>
      </c>
      <c r="L106" s="116">
        <f t="shared" si="18"/>
        <v>5.6870479947402908E-2</v>
      </c>
      <c r="M106" s="193">
        <v>0.67059999999999997</v>
      </c>
      <c r="N106" s="116">
        <f>IFERROR(M106/K106-1,"-")</f>
        <v>4.2923794712286023E-2</v>
      </c>
      <c r="O106" s="116">
        <f>IFERROR(M106/C106-1,"-")</f>
        <v>4.0657976412166397E-2</v>
      </c>
    </row>
    <row r="107" spans="2:15" x14ac:dyDescent="0.25">
      <c r="B107" s="114" t="s">
        <v>91</v>
      </c>
      <c r="C107" s="193">
        <v>0.60549999999999993</v>
      </c>
      <c r="D107" s="116"/>
      <c r="E107" s="193">
        <v>0.23850000000000002</v>
      </c>
      <c r="F107" s="116">
        <f t="shared" si="17"/>
        <v>-0.60611065235342687</v>
      </c>
      <c r="G107" s="193">
        <v>0.5978</v>
      </c>
      <c r="H107" s="116">
        <f t="shared" si="17"/>
        <v>1.5064989517819702</v>
      </c>
      <c r="I107" s="193">
        <v>0.65980000000000005</v>
      </c>
      <c r="J107" s="116">
        <f t="shared" si="17"/>
        <v>0.10371361659417877</v>
      </c>
      <c r="K107" s="193">
        <v>0.72049999999999992</v>
      </c>
      <c r="L107" s="116">
        <f t="shared" si="18"/>
        <v>9.1997575022733979E-2</v>
      </c>
      <c r="M107" s="193" t="s">
        <v>238</v>
      </c>
      <c r="N107" s="116" t="str">
        <f>IFERROR(M107/K107-1,"-")</f>
        <v>-</v>
      </c>
      <c r="O107" s="116" t="str">
        <f>IFERROR(M107/C107-1,"-")</f>
        <v>-</v>
      </c>
    </row>
    <row r="108" spans="2:15" x14ac:dyDescent="0.25">
      <c r="B108" s="114" t="s">
        <v>93</v>
      </c>
      <c r="C108" s="193">
        <v>0.63770000000000004</v>
      </c>
      <c r="D108" s="116"/>
      <c r="E108" s="193">
        <v>0.2273</v>
      </c>
      <c r="F108" s="116">
        <f t="shared" si="17"/>
        <v>-0.64356280382625064</v>
      </c>
      <c r="G108" s="193">
        <v>0.50829999999999997</v>
      </c>
      <c r="H108" s="116">
        <f t="shared" si="17"/>
        <v>1.2362516498020235</v>
      </c>
      <c r="I108" s="193">
        <v>0.63490000000000002</v>
      </c>
      <c r="J108" s="116">
        <f t="shared" si="17"/>
        <v>0.24906551249262265</v>
      </c>
      <c r="K108" s="193">
        <v>0.70209999999999995</v>
      </c>
      <c r="L108" s="116">
        <f t="shared" si="18"/>
        <v>0.10584343991179712</v>
      </c>
      <c r="M108" s="193" t="s">
        <v>238</v>
      </c>
      <c r="N108" s="116" t="str">
        <f>IFERROR(M108/K108-1,"-")</f>
        <v>-</v>
      </c>
      <c r="O108" s="116" t="str">
        <f>IFERROR(M108/C108-1,"-")</f>
        <v>-</v>
      </c>
    </row>
    <row r="109" spans="2:15" ht="15.75" x14ac:dyDescent="0.25">
      <c r="B109" s="117" t="s">
        <v>30</v>
      </c>
      <c r="C109" s="201">
        <f>IFERROR(AVERAGE(C97:C108),"-")</f>
        <v>0.65944999999999998</v>
      </c>
      <c r="D109" s="119"/>
      <c r="E109" s="201">
        <f>IFERROR(AVERAGE(E97:E108),"-")</f>
        <v>0.23776666666666668</v>
      </c>
      <c r="F109" s="119">
        <f t="shared" si="17"/>
        <v>-0.63944701392574621</v>
      </c>
      <c r="G109" s="201">
        <f>IFERROR(AVERAGE(G97:G108),"-")</f>
        <v>0.34515833333333329</v>
      </c>
      <c r="H109" s="119">
        <f t="shared" si="17"/>
        <v>0.45166830225711463</v>
      </c>
      <c r="I109" s="201">
        <f>IFERROR(AVERAGE(I97:I108),"-")</f>
        <v>0.61544999999999994</v>
      </c>
      <c r="J109" s="119">
        <f t="shared" si="17"/>
        <v>0.78309471498587602</v>
      </c>
      <c r="K109" s="201">
        <f>IFERROR(AVERAGE(K97:K108),"-")</f>
        <v>0.65314166666666662</v>
      </c>
      <c r="L109" s="119">
        <f t="shared" si="18"/>
        <v>6.1242451322880198E-2</v>
      </c>
      <c r="M109" s="201">
        <f>IFERROR(AVERAGE(M97:M108),"-")</f>
        <v>0.66618999999999995</v>
      </c>
      <c r="N109" s="119">
        <v>3.9379774294403536E-2</v>
      </c>
      <c r="O109" s="119">
        <v>-1.7629908514166237E-3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5BA9-7D16-4628-8F8B-5ED9173401FF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F1CA-876E-456F-8D38-9F80B5B43EA0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164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165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166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264</v>
      </c>
      <c r="D7" s="203" t="s">
        <v>271</v>
      </c>
      <c r="E7" s="203" t="s">
        <v>266</v>
      </c>
      <c r="F7" s="90" t="s">
        <v>267</v>
      </c>
      <c r="G7" s="90" t="s">
        <v>268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236</v>
      </c>
      <c r="K7" s="205" t="s">
        <v>227</v>
      </c>
      <c r="L7" s="205" t="s">
        <v>228</v>
      </c>
      <c r="M7" s="13" t="s">
        <v>229</v>
      </c>
      <c r="N7" s="13" t="s">
        <v>230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264</v>
      </c>
      <c r="T7" s="205" t="s">
        <v>271</v>
      </c>
      <c r="U7" s="205" t="s">
        <v>266</v>
      </c>
      <c r="V7" s="90" t="s">
        <v>267</v>
      </c>
      <c r="W7" s="90" t="s">
        <v>268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236</v>
      </c>
      <c r="AA7" s="203" t="s">
        <v>227</v>
      </c>
      <c r="AB7" s="203" t="s">
        <v>228</v>
      </c>
      <c r="AC7" s="13" t="s">
        <v>229</v>
      </c>
      <c r="AD7" s="13" t="s">
        <v>230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264</v>
      </c>
      <c r="AJ7" s="205" t="s">
        <v>271</v>
      </c>
      <c r="AK7" s="205" t="s">
        <v>266</v>
      </c>
      <c r="AL7" s="90" t="s">
        <v>267</v>
      </c>
      <c r="AM7" s="90" t="s">
        <v>268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236</v>
      </c>
      <c r="AT7" s="205" t="s">
        <v>227</v>
      </c>
      <c r="AU7" s="205" t="s">
        <v>228</v>
      </c>
      <c r="AV7" s="13" t="s">
        <v>229</v>
      </c>
      <c r="AW7" s="13" t="s">
        <v>230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86.996794276636223</v>
      </c>
      <c r="D8" s="209">
        <v>94.47676159590354</v>
      </c>
      <c r="E8" s="209">
        <v>103.51059365237521</v>
      </c>
      <c r="F8" s="210">
        <v>110.49579813397699</v>
      </c>
      <c r="G8" s="209">
        <v>121.90621432671452</v>
      </c>
      <c r="H8" s="132">
        <f>G8/F8-1</f>
        <v>0.10326561177378268</v>
      </c>
      <c r="I8" s="132">
        <f t="shared" ref="I8:I18" si="0">G8/C8-1</f>
        <v>0.40127248757088441</v>
      </c>
      <c r="J8" s="208">
        <v>83.23</v>
      </c>
      <c r="K8" s="211">
        <v>105.23</v>
      </c>
      <c r="L8" s="211">
        <v>105.25</v>
      </c>
      <c r="M8" s="211">
        <v>2705.3199999999997</v>
      </c>
      <c r="N8" s="211">
        <v>2865.130000000001</v>
      </c>
      <c r="O8" s="132">
        <f t="shared" ref="O8:O18" si="1">N8/M8-1</f>
        <v>5.9072494196620529E-2</v>
      </c>
      <c r="P8" s="212">
        <f t="shared" ref="P8:P18" si="2">N8/J8-1</f>
        <v>33.424246065120762</v>
      </c>
      <c r="R8" s="207" t="s">
        <v>43</v>
      </c>
      <c r="S8" s="208">
        <v>69.370348156872495</v>
      </c>
      <c r="T8" s="210">
        <v>44.968658168364051</v>
      </c>
      <c r="U8" s="210">
        <v>77.585672942896579</v>
      </c>
      <c r="V8" s="210">
        <v>89.649875659827757</v>
      </c>
      <c r="W8" s="210">
        <v>101.16666562217193</v>
      </c>
      <c r="X8" s="132">
        <f t="shared" ref="X8:X18" si="3">W8/V8-1</f>
        <v>0.12846409297927086</v>
      </c>
      <c r="Y8" s="132">
        <f t="shared" ref="Y8:Y18" si="4">W8/S8-1</f>
        <v>0.45835603121662283</v>
      </c>
      <c r="Z8" s="208">
        <v>20.02</v>
      </c>
      <c r="AA8" s="211">
        <v>76.52</v>
      </c>
      <c r="AB8" s="211">
        <v>83.26</v>
      </c>
      <c r="AC8" s="211">
        <v>2209.1800000000003</v>
      </c>
      <c r="AD8" s="211">
        <v>2389.2000000000007</v>
      </c>
      <c r="AE8" s="132">
        <f t="shared" ref="AE8:AE18" si="5">AD8/AC8-1</f>
        <v>8.1487248662399869E-2</v>
      </c>
      <c r="AF8" s="132">
        <f t="shared" ref="AF8:AF18" si="6">AD8/Z8-1</f>
        <v>118.34065934065939</v>
      </c>
      <c r="AH8" s="63" t="s">
        <v>43</v>
      </c>
      <c r="AI8" s="213">
        <v>1164045941.3</v>
      </c>
      <c r="AJ8" s="131">
        <v>418465794.61000001</v>
      </c>
      <c r="AK8" s="131">
        <v>1220647920.8699999</v>
      </c>
      <c r="AL8" s="131">
        <v>1436841017.01</v>
      </c>
      <c r="AM8" s="131">
        <v>1647597613.0800004</v>
      </c>
      <c r="AN8" s="132">
        <f t="shared" ref="AN8:AN18" si="7">AM8/AL8-1</f>
        <v>0.14668052594195502</v>
      </c>
      <c r="AO8" s="131">
        <f t="shared" ref="AO8:AO18" si="8">AM8-AL8</f>
        <v>210756596.07000041</v>
      </c>
      <c r="AP8" s="132">
        <f t="shared" ref="AP8:AP18" si="9">AM8/AI8-1</f>
        <v>0.41540600299673103</v>
      </c>
      <c r="AQ8" s="131">
        <f t="shared" ref="AQ8:AQ18" si="10">AM8-AI8</f>
        <v>483551671.78000045</v>
      </c>
      <c r="AR8" s="133">
        <f t="shared" ref="AR8:AR18" si="11">AM8/AM$8</f>
        <v>1</v>
      </c>
      <c r="AS8" s="214">
        <v>16034024.5</v>
      </c>
      <c r="AT8" s="215">
        <v>112153548.94</v>
      </c>
      <c r="AU8" s="215">
        <v>135040900.16</v>
      </c>
      <c r="AV8" s="215">
        <v>464292656.80999988</v>
      </c>
      <c r="AW8" s="215">
        <v>526030372.24999994</v>
      </c>
      <c r="AX8" s="132">
        <f t="shared" ref="AX8:AX18" si="12">AW8/AV8-1</f>
        <v>0.13297155260688243</v>
      </c>
      <c r="AY8" s="131">
        <f t="shared" ref="AY8:AY18" si="13">AW8-AV8</f>
        <v>61737715.440000057</v>
      </c>
      <c r="AZ8" s="132">
        <f t="shared" ref="AZ8:AZ18" si="14">AW8/AS8-1</f>
        <v>31.807132872349044</v>
      </c>
      <c r="BA8" s="131">
        <f t="shared" ref="BA8:BA18" si="15">AW8-AS8</f>
        <v>509996347.74999994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105.84973100534538</v>
      </c>
      <c r="D9" s="217">
        <v>120.02147991713741</v>
      </c>
      <c r="E9" s="217">
        <v>127.80811517194637</v>
      </c>
      <c r="F9" s="217">
        <v>134.37015624961805</v>
      </c>
      <c r="G9" s="217">
        <v>146.89847035864958</v>
      </c>
      <c r="H9" s="74">
        <f>G9/F9-1</f>
        <v>9.3237326343193372E-2</v>
      </c>
      <c r="I9" s="74">
        <f t="shared" si="0"/>
        <v>0.38780201861099917</v>
      </c>
      <c r="J9" s="216">
        <v>102.15</v>
      </c>
      <c r="K9" s="217">
        <v>132.52000000000001</v>
      </c>
      <c r="L9" s="217">
        <v>129.80000000000001</v>
      </c>
      <c r="M9" s="217">
        <v>139.91999999999999</v>
      </c>
      <c r="N9" s="217">
        <v>149.41</v>
      </c>
      <c r="O9" s="74">
        <f t="shared" si="1"/>
        <v>6.7824471126358032E-2</v>
      </c>
      <c r="P9" s="74">
        <f t="shared" si="2"/>
        <v>0.46265296133137523</v>
      </c>
      <c r="R9" s="15" t="s">
        <v>44</v>
      </c>
      <c r="S9" s="216">
        <v>88.957275549029447</v>
      </c>
      <c r="T9" s="217">
        <v>62.249642421004083</v>
      </c>
      <c r="U9" s="217">
        <v>104.01424644615264</v>
      </c>
      <c r="V9" s="217">
        <v>114.8352025169124</v>
      </c>
      <c r="W9" s="217">
        <v>126.43260550178164</v>
      </c>
      <c r="X9" s="74">
        <f t="shared" si="3"/>
        <v>0.1009917057721148</v>
      </c>
      <c r="Y9" s="74">
        <f t="shared" si="4"/>
        <v>0.421273355343458</v>
      </c>
      <c r="Z9" s="216">
        <v>22.26</v>
      </c>
      <c r="AA9" s="217">
        <v>106</v>
      </c>
      <c r="AB9" s="217">
        <v>112.13</v>
      </c>
      <c r="AC9" s="217">
        <v>121.45</v>
      </c>
      <c r="AD9" s="217">
        <v>131.94</v>
      </c>
      <c r="AE9" s="74">
        <f t="shared" si="5"/>
        <v>8.6372993001235132E-2</v>
      </c>
      <c r="AF9" s="74">
        <f t="shared" si="6"/>
        <v>4.9272237196765492</v>
      </c>
      <c r="AH9" s="15" t="s">
        <v>44</v>
      </c>
      <c r="AI9" s="218">
        <v>523122521.94</v>
      </c>
      <c r="AJ9" s="52">
        <v>216528168.16000003</v>
      </c>
      <c r="AK9" s="52">
        <v>594845246.01999998</v>
      </c>
      <c r="AL9" s="52">
        <v>685482777.69000006</v>
      </c>
      <c r="AM9" s="52">
        <v>764872263.66999996</v>
      </c>
      <c r="AN9" s="74">
        <f t="shared" si="7"/>
        <v>0.11581543484948464</v>
      </c>
      <c r="AO9" s="52">
        <f t="shared" si="8"/>
        <v>79389485.9799999</v>
      </c>
      <c r="AP9" s="74">
        <f t="shared" si="9"/>
        <v>0.46212833818255605</v>
      </c>
      <c r="AQ9" s="52">
        <f t="shared" si="10"/>
        <v>241749741.72999996</v>
      </c>
      <c r="AR9" s="98">
        <f t="shared" si="11"/>
        <v>0.46423486996934671</v>
      </c>
      <c r="AS9" s="219">
        <v>6200586.4400000004</v>
      </c>
      <c r="AT9" s="220">
        <v>56935470.75</v>
      </c>
      <c r="AU9" s="220">
        <v>65605493.899999999</v>
      </c>
      <c r="AV9" s="220">
        <v>75041552.640000001</v>
      </c>
      <c r="AW9" s="220">
        <v>82045251.849999994</v>
      </c>
      <c r="AX9" s="74">
        <f t="shared" si="12"/>
        <v>9.3330947503167172E-2</v>
      </c>
      <c r="AY9" s="52">
        <f t="shared" si="13"/>
        <v>7003699.2099999934</v>
      </c>
      <c r="AZ9" s="74">
        <f t="shared" si="14"/>
        <v>12.231853574482221</v>
      </c>
      <c r="BA9" s="52">
        <f t="shared" si="15"/>
        <v>75844665.409999996</v>
      </c>
      <c r="BB9" s="98">
        <f t="shared" si="16"/>
        <v>0.15597056021511885</v>
      </c>
    </row>
    <row r="10" spans="2:54" x14ac:dyDescent="0.25">
      <c r="B10" s="19" t="s">
        <v>45</v>
      </c>
      <c r="C10" s="216">
        <v>83.920548374547039</v>
      </c>
      <c r="D10" s="217">
        <v>80.290545247609472</v>
      </c>
      <c r="E10" s="217">
        <v>91.548614248291642</v>
      </c>
      <c r="F10" s="217">
        <v>98.588100555027395</v>
      </c>
      <c r="G10" s="217">
        <v>112.82684308235204</v>
      </c>
      <c r="H10" s="74">
        <f>G10/F10-1</f>
        <v>0.14442658340270209</v>
      </c>
      <c r="I10" s="74">
        <f t="shared" si="0"/>
        <v>0.34444835344489033</v>
      </c>
      <c r="J10" s="216">
        <v>76.709999999999994</v>
      </c>
      <c r="K10" s="217">
        <v>87.2</v>
      </c>
      <c r="L10" s="217">
        <v>94.63</v>
      </c>
      <c r="M10" s="217">
        <v>100.29</v>
      </c>
      <c r="N10" s="217">
        <v>116.03</v>
      </c>
      <c r="O10" s="74">
        <f t="shared" si="1"/>
        <v>0.15694485990627172</v>
      </c>
      <c r="P10" s="74">
        <f t="shared" si="2"/>
        <v>0.51257984617390195</v>
      </c>
      <c r="R10" s="19" t="s">
        <v>45</v>
      </c>
      <c r="S10" s="216">
        <v>67.230605328958305</v>
      </c>
      <c r="T10" s="217">
        <v>33.952423887354037</v>
      </c>
      <c r="U10" s="217">
        <v>68.49298851867286</v>
      </c>
      <c r="V10" s="217">
        <v>80.655298704795626</v>
      </c>
      <c r="W10" s="217">
        <v>94.244930852908865</v>
      </c>
      <c r="X10" s="74">
        <f t="shared" si="3"/>
        <v>0.16849025874731804</v>
      </c>
      <c r="Y10" s="74">
        <f t="shared" si="4"/>
        <v>0.40181589012578245</v>
      </c>
      <c r="Z10" s="216">
        <v>16.29</v>
      </c>
      <c r="AA10" s="217">
        <v>61.72</v>
      </c>
      <c r="AB10" s="217">
        <v>76.150000000000006</v>
      </c>
      <c r="AC10" s="217">
        <v>85.81</v>
      </c>
      <c r="AD10" s="217">
        <v>96.94</v>
      </c>
      <c r="AE10" s="74">
        <f t="shared" si="5"/>
        <v>0.12970516256846509</v>
      </c>
      <c r="AF10" s="74">
        <f t="shared" si="6"/>
        <v>4.9508901166359731</v>
      </c>
      <c r="AH10" s="19" t="s">
        <v>45</v>
      </c>
      <c r="AI10" s="218">
        <v>321254160.15999997</v>
      </c>
      <c r="AJ10" s="52">
        <v>79958747.430000007</v>
      </c>
      <c r="AK10" s="52">
        <v>303638448.10000002</v>
      </c>
      <c r="AL10" s="52">
        <v>350771697.93999994</v>
      </c>
      <c r="AM10" s="52">
        <v>415964844.41000003</v>
      </c>
      <c r="AN10" s="74">
        <f t="shared" si="7"/>
        <v>0.18585634717072153</v>
      </c>
      <c r="AO10" s="52">
        <f t="shared" si="8"/>
        <v>65193146.470000088</v>
      </c>
      <c r="AP10" s="74">
        <f t="shared" si="9"/>
        <v>0.29481543274904087</v>
      </c>
      <c r="AQ10" s="52">
        <f t="shared" si="10"/>
        <v>94710684.25000006</v>
      </c>
      <c r="AR10" s="98">
        <f t="shared" si="11"/>
        <v>0.25246749637637556</v>
      </c>
      <c r="AS10" s="219">
        <v>3635022.82</v>
      </c>
      <c r="AT10" s="220">
        <v>25315026.170000002</v>
      </c>
      <c r="AU10" s="220">
        <v>35398040.82</v>
      </c>
      <c r="AV10" s="220">
        <v>37749114.700000003</v>
      </c>
      <c r="AW10" s="220">
        <v>44156356.289999999</v>
      </c>
      <c r="AX10" s="74">
        <f t="shared" si="12"/>
        <v>0.16973223454164854</v>
      </c>
      <c r="AY10" s="52">
        <f t="shared" si="13"/>
        <v>6407241.5899999961</v>
      </c>
      <c r="AZ10" s="74">
        <f t="shared" si="14"/>
        <v>11.147477052152317</v>
      </c>
      <c r="BA10" s="52">
        <f t="shared" si="15"/>
        <v>40521333.469999999</v>
      </c>
      <c r="BB10" s="98">
        <f t="shared" si="16"/>
        <v>8.3942598411436128E-2</v>
      </c>
    </row>
    <row r="11" spans="2:54" x14ac:dyDescent="0.25">
      <c r="B11" s="19" t="s">
        <v>46</v>
      </c>
      <c r="C11" s="216">
        <v>67.827968328679049</v>
      </c>
      <c r="D11" s="217">
        <v>63.187162427832199</v>
      </c>
      <c r="E11" s="217">
        <v>74.099782483795437</v>
      </c>
      <c r="F11" s="217">
        <v>78.150113391052273</v>
      </c>
      <c r="G11" s="217">
        <v>85.615358204838486</v>
      </c>
      <c r="H11" s="74">
        <f>G11/F11-1</f>
        <v>9.5524427155097902E-2</v>
      </c>
      <c r="I11" s="74">
        <f t="shared" si="0"/>
        <v>0.26224270480822542</v>
      </c>
      <c r="J11" s="216">
        <v>53.24</v>
      </c>
      <c r="K11" s="217">
        <v>67.12</v>
      </c>
      <c r="L11" s="217">
        <v>82.24</v>
      </c>
      <c r="M11" s="217">
        <v>85.13</v>
      </c>
      <c r="N11" s="217">
        <v>88.45</v>
      </c>
      <c r="O11" s="74">
        <f t="shared" si="1"/>
        <v>3.8999177728180623E-2</v>
      </c>
      <c r="P11" s="74">
        <f t="shared" si="2"/>
        <v>0.66134485349361372</v>
      </c>
      <c r="R11" s="19" t="s">
        <v>46</v>
      </c>
      <c r="S11" s="216">
        <v>46.751112226260076</v>
      </c>
      <c r="T11" s="217">
        <v>30.600148499036138</v>
      </c>
      <c r="U11" s="217">
        <v>50.025601581139455</v>
      </c>
      <c r="V11" s="217">
        <v>50.251032830058051</v>
      </c>
      <c r="W11" s="217">
        <v>59.182203294682672</v>
      </c>
      <c r="X11" s="74">
        <f t="shared" si="3"/>
        <v>0.17773108255960812</v>
      </c>
      <c r="Y11" s="74">
        <f t="shared" si="4"/>
        <v>0.26589936530836278</v>
      </c>
      <c r="Z11" s="216">
        <v>10.119999999999999</v>
      </c>
      <c r="AA11" s="217">
        <v>49.31</v>
      </c>
      <c r="AB11" s="217">
        <v>55.54</v>
      </c>
      <c r="AC11" s="217">
        <v>63.89</v>
      </c>
      <c r="AD11" s="217">
        <v>58.95</v>
      </c>
      <c r="AE11" s="74">
        <f t="shared" si="5"/>
        <v>-7.7320394427922934E-2</v>
      </c>
      <c r="AF11" s="74">
        <f t="shared" si="6"/>
        <v>4.8250988142292499</v>
      </c>
      <c r="AH11" s="19" t="s">
        <v>46</v>
      </c>
      <c r="AI11" s="218">
        <v>7347700.6500000004</v>
      </c>
      <c r="AJ11" s="52">
        <v>2906991.1700000004</v>
      </c>
      <c r="AK11" s="52">
        <v>6243688.21</v>
      </c>
      <c r="AL11" s="52">
        <v>6759139.96</v>
      </c>
      <c r="AM11" s="52">
        <v>7994701</v>
      </c>
      <c r="AN11" s="74">
        <f t="shared" si="7"/>
        <v>0.18279855829468583</v>
      </c>
      <c r="AO11" s="52">
        <f t="shared" si="8"/>
        <v>1235561.04</v>
      </c>
      <c r="AP11" s="74">
        <f t="shared" si="9"/>
        <v>8.8054805281159609E-2</v>
      </c>
      <c r="AQ11" s="52">
        <f t="shared" si="10"/>
        <v>647000.34999999963</v>
      </c>
      <c r="AR11" s="98">
        <f t="shared" si="11"/>
        <v>4.8523382994314955E-3</v>
      </c>
      <c r="AS11" s="219">
        <v>45173.07</v>
      </c>
      <c r="AT11" s="220">
        <v>593096.94999999995</v>
      </c>
      <c r="AU11" s="220">
        <v>747294.64</v>
      </c>
      <c r="AV11" s="220">
        <v>891304.72</v>
      </c>
      <c r="AW11" s="220">
        <v>822294.74</v>
      </c>
      <c r="AX11" s="74">
        <f t="shared" si="12"/>
        <v>-7.7425798889520059E-2</v>
      </c>
      <c r="AY11" s="52">
        <f t="shared" si="13"/>
        <v>-69009.979999999981</v>
      </c>
      <c r="AZ11" s="74">
        <f t="shared" si="14"/>
        <v>17.203206910666022</v>
      </c>
      <c r="BA11" s="52">
        <f t="shared" si="15"/>
        <v>777121.67</v>
      </c>
      <c r="BB11" s="98">
        <f t="shared" si="16"/>
        <v>1.5632077221753996E-3</v>
      </c>
    </row>
    <row r="12" spans="2:54" x14ac:dyDescent="0.25">
      <c r="B12" s="19" t="s">
        <v>47</v>
      </c>
      <c r="C12" s="216">
        <v>141.02678454344414</v>
      </c>
      <c r="D12" s="217">
        <v>160.85168881317696</v>
      </c>
      <c r="E12" s="217">
        <v>192.18705437946062</v>
      </c>
      <c r="F12" s="217">
        <v>191.35902797693288</v>
      </c>
      <c r="G12" s="217">
        <v>191.94562821778089</v>
      </c>
      <c r="H12" s="74">
        <f t="shared" ref="H12:H18" si="17">G12/F12-1</f>
        <v>3.0654432510950347E-3</v>
      </c>
      <c r="I12" s="74">
        <f t="shared" si="0"/>
        <v>0.36105796384126521</v>
      </c>
      <c r="J12" s="216">
        <v>146.31</v>
      </c>
      <c r="K12" s="217">
        <v>207.04</v>
      </c>
      <c r="L12" s="217">
        <v>142.35</v>
      </c>
      <c r="M12" s="217">
        <v>198.53</v>
      </c>
      <c r="N12" s="217">
        <v>162.57</v>
      </c>
      <c r="O12" s="74">
        <f t="shared" si="1"/>
        <v>-0.18113131516647363</v>
      </c>
      <c r="P12" s="74">
        <f t="shared" si="2"/>
        <v>0.11113389378716421</v>
      </c>
      <c r="R12" s="19" t="s">
        <v>47</v>
      </c>
      <c r="S12" s="216">
        <v>103.95434052363009</v>
      </c>
      <c r="T12" s="217">
        <v>42.881099663369589</v>
      </c>
      <c r="U12" s="217">
        <v>95.219807372673046</v>
      </c>
      <c r="V12" s="217">
        <v>102.5404156281558</v>
      </c>
      <c r="W12" s="217">
        <v>115.72404366047181</v>
      </c>
      <c r="X12" s="74">
        <f t="shared" si="3"/>
        <v>0.12857006626659317</v>
      </c>
      <c r="Y12" s="74">
        <f t="shared" si="4"/>
        <v>0.1132199298033767</v>
      </c>
      <c r="Z12" s="216">
        <v>22.81</v>
      </c>
      <c r="AA12" s="217">
        <v>131.63999999999999</v>
      </c>
      <c r="AB12" s="217">
        <v>68.33</v>
      </c>
      <c r="AC12" s="217">
        <v>107.98</v>
      </c>
      <c r="AD12" s="217">
        <v>111.7</v>
      </c>
      <c r="AE12" s="74">
        <f t="shared" si="5"/>
        <v>3.4450824226708532E-2</v>
      </c>
      <c r="AF12" s="74">
        <f t="shared" si="6"/>
        <v>3.896975010960106</v>
      </c>
      <c r="AH12" s="19" t="s">
        <v>47</v>
      </c>
      <c r="AI12" s="218">
        <v>49425635.010000005</v>
      </c>
      <c r="AJ12" s="52">
        <v>17168380.200000003</v>
      </c>
      <c r="AK12" s="52">
        <v>47355429.740000002</v>
      </c>
      <c r="AL12" s="52">
        <v>46270284.170000009</v>
      </c>
      <c r="AM12" s="52">
        <v>47401910.479999997</v>
      </c>
      <c r="AN12" s="74">
        <f t="shared" si="7"/>
        <v>2.4456869679950977E-2</v>
      </c>
      <c r="AO12" s="52">
        <f t="shared" si="8"/>
        <v>1131626.3099999875</v>
      </c>
      <c r="AP12" s="74">
        <f t="shared" si="9"/>
        <v>-4.0944836208792412E-2</v>
      </c>
      <c r="AQ12" s="52">
        <f t="shared" si="10"/>
        <v>-2023724.5300000086</v>
      </c>
      <c r="AR12" s="98">
        <f t="shared" si="11"/>
        <v>2.8770319951718915E-2</v>
      </c>
      <c r="AS12" s="219">
        <v>1268688.05</v>
      </c>
      <c r="AT12" s="220">
        <v>5639528.5</v>
      </c>
      <c r="AU12" s="220">
        <v>3496943.42</v>
      </c>
      <c r="AV12" s="220">
        <v>3585149.99</v>
      </c>
      <c r="AW12" s="220">
        <v>5852209.29</v>
      </c>
      <c r="AX12" s="74">
        <f t="shared" si="12"/>
        <v>0.63234712810439486</v>
      </c>
      <c r="AY12" s="52">
        <f t="shared" si="13"/>
        <v>2267059.2999999998</v>
      </c>
      <c r="AZ12" s="74">
        <f t="shared" si="14"/>
        <v>3.6128039828230429</v>
      </c>
      <c r="BA12" s="52">
        <f t="shared" si="15"/>
        <v>4583521.24</v>
      </c>
      <c r="BB12" s="98">
        <f t="shared" si="16"/>
        <v>1.1125230782717415E-2</v>
      </c>
    </row>
    <row r="13" spans="2:54" x14ac:dyDescent="0.25">
      <c r="B13" s="19" t="s">
        <v>48</v>
      </c>
      <c r="C13" s="216">
        <v>52.356273922041225</v>
      </c>
      <c r="D13" s="217">
        <v>47.450132738962139</v>
      </c>
      <c r="E13" s="217">
        <v>57.318687381177277</v>
      </c>
      <c r="F13" s="217">
        <v>64.195498656668704</v>
      </c>
      <c r="G13" s="217">
        <v>73.065673113639576</v>
      </c>
      <c r="H13" s="74">
        <f t="shared" si="17"/>
        <v>0.13817439918039209</v>
      </c>
      <c r="I13" s="74">
        <f t="shared" si="0"/>
        <v>0.39554761330866972</v>
      </c>
      <c r="J13" s="216">
        <v>33.81</v>
      </c>
      <c r="K13" s="217">
        <v>55.04</v>
      </c>
      <c r="L13" s="217">
        <v>59.93</v>
      </c>
      <c r="M13" s="217">
        <v>63.77</v>
      </c>
      <c r="N13" s="217">
        <v>73.88</v>
      </c>
      <c r="O13" s="74">
        <f t="shared" si="1"/>
        <v>0.15853849772620343</v>
      </c>
      <c r="P13" s="74">
        <f t="shared" si="2"/>
        <v>1.1851523217982844</v>
      </c>
      <c r="R13" s="19" t="s">
        <v>48</v>
      </c>
      <c r="S13" s="216">
        <v>40.534380255338569</v>
      </c>
      <c r="T13" s="217">
        <v>24.384741736070584</v>
      </c>
      <c r="U13" s="217">
        <v>39.60714537859338</v>
      </c>
      <c r="V13" s="217">
        <v>50.12166719924582</v>
      </c>
      <c r="W13" s="217">
        <v>59.421838698956016</v>
      </c>
      <c r="X13" s="74">
        <f t="shared" si="3"/>
        <v>0.18555191834979778</v>
      </c>
      <c r="Y13" s="74">
        <f t="shared" si="4"/>
        <v>0.46596144617580237</v>
      </c>
      <c r="Z13" s="216">
        <v>9.24</v>
      </c>
      <c r="AA13" s="217">
        <v>36.119999999999997</v>
      </c>
      <c r="AB13" s="217">
        <v>43.45</v>
      </c>
      <c r="AC13" s="217">
        <v>48.08</v>
      </c>
      <c r="AD13" s="217">
        <v>60.91</v>
      </c>
      <c r="AE13" s="74">
        <f t="shared" si="5"/>
        <v>0.26684692179700487</v>
      </c>
      <c r="AF13" s="74">
        <f t="shared" si="6"/>
        <v>5.5919913419913412</v>
      </c>
      <c r="AH13" s="19" t="s">
        <v>48</v>
      </c>
      <c r="AI13" s="218">
        <v>126677157.20000002</v>
      </c>
      <c r="AJ13" s="52">
        <v>35095905.910000004</v>
      </c>
      <c r="AK13" s="52">
        <v>107239354.64999999</v>
      </c>
      <c r="AL13" s="52">
        <v>142318096.10999998</v>
      </c>
      <c r="AM13" s="52">
        <v>176578922.98000002</v>
      </c>
      <c r="AN13" s="74">
        <f t="shared" si="7"/>
        <v>0.24073415683919275</v>
      </c>
      <c r="AO13" s="52">
        <f t="shared" si="8"/>
        <v>34260826.870000035</v>
      </c>
      <c r="AP13" s="74">
        <f t="shared" si="9"/>
        <v>0.39392868361589661</v>
      </c>
      <c r="AQ13" s="52">
        <f t="shared" si="10"/>
        <v>49901765.780000001</v>
      </c>
      <c r="AR13" s="98">
        <f t="shared" si="11"/>
        <v>0.10717357295141097</v>
      </c>
      <c r="AS13" s="219">
        <v>1100215.5</v>
      </c>
      <c r="AT13" s="220">
        <v>8550959.7799999993</v>
      </c>
      <c r="AU13" s="220">
        <v>11817210.33</v>
      </c>
      <c r="AV13" s="220">
        <v>14100678.85</v>
      </c>
      <c r="AW13" s="220">
        <v>18433014.07</v>
      </c>
      <c r="AX13" s="74">
        <f t="shared" si="12"/>
        <v>0.30724302468600651</v>
      </c>
      <c r="AY13" s="52">
        <f t="shared" si="13"/>
        <v>4332335.2200000007</v>
      </c>
      <c r="AZ13" s="74">
        <f t="shared" si="14"/>
        <v>15.754003256634721</v>
      </c>
      <c r="BA13" s="52">
        <f t="shared" si="15"/>
        <v>17332798.57</v>
      </c>
      <c r="BB13" s="98">
        <f t="shared" si="16"/>
        <v>3.5041729608037864E-2</v>
      </c>
    </row>
    <row r="14" spans="2:54" x14ac:dyDescent="0.25">
      <c r="B14" s="19" t="s">
        <v>49</v>
      </c>
      <c r="C14" s="216">
        <v>80.121614921459411</v>
      </c>
      <c r="D14" s="217">
        <v>80.948722675720063</v>
      </c>
      <c r="E14" s="217">
        <v>86.773208315154108</v>
      </c>
      <c r="F14" s="217">
        <v>94.378713253141612</v>
      </c>
      <c r="G14" s="217">
        <v>105.14661873674518</v>
      </c>
      <c r="H14" s="74">
        <f t="shared" si="17"/>
        <v>0.11409252269335357</v>
      </c>
      <c r="I14" s="74">
        <f t="shared" si="0"/>
        <v>0.31233773607555171</v>
      </c>
      <c r="J14" s="216">
        <v>80.64</v>
      </c>
      <c r="K14" s="217">
        <v>90.53</v>
      </c>
      <c r="L14" s="217">
        <v>96.39</v>
      </c>
      <c r="M14" s="217">
        <v>100.96</v>
      </c>
      <c r="N14" s="217">
        <v>101.59</v>
      </c>
      <c r="O14" s="74">
        <f t="shared" si="1"/>
        <v>6.2400950871632777E-3</v>
      </c>
      <c r="P14" s="74">
        <f t="shared" si="2"/>
        <v>0.25979662698412698</v>
      </c>
      <c r="R14" s="19" t="s">
        <v>49</v>
      </c>
      <c r="S14" s="216">
        <v>49.472754102882128</v>
      </c>
      <c r="T14" s="217">
        <v>39.684624601958497</v>
      </c>
      <c r="U14" s="217">
        <v>62.210445017014813</v>
      </c>
      <c r="V14" s="217">
        <v>69.24384642754039</v>
      </c>
      <c r="W14" s="217">
        <v>77.175114123840046</v>
      </c>
      <c r="X14" s="74">
        <f t="shared" si="3"/>
        <v>0.11454111961557856</v>
      </c>
      <c r="Y14" s="74">
        <f t="shared" si="4"/>
        <v>0.55995184669422038</v>
      </c>
      <c r="Z14" s="216">
        <v>50.09</v>
      </c>
      <c r="AA14" s="217">
        <v>60.96</v>
      </c>
      <c r="AB14" s="217">
        <v>68.819999999999993</v>
      </c>
      <c r="AC14" s="217">
        <v>73.47</v>
      </c>
      <c r="AD14" s="217">
        <v>78.17</v>
      </c>
      <c r="AE14" s="74">
        <f t="shared" si="5"/>
        <v>6.3971689124812992E-2</v>
      </c>
      <c r="AF14" s="74">
        <f t="shared" si="6"/>
        <v>0.56059093631463353</v>
      </c>
      <c r="AH14" s="19" t="s">
        <v>49</v>
      </c>
      <c r="AI14" s="218">
        <v>5388331.7799999993</v>
      </c>
      <c r="AJ14" s="52">
        <v>3147617.4899999998</v>
      </c>
      <c r="AK14" s="52">
        <v>6282253.6500000004</v>
      </c>
      <c r="AL14" s="52">
        <v>7104001.6600000001</v>
      </c>
      <c r="AM14" s="52">
        <v>8097168.79</v>
      </c>
      <c r="AN14" s="74">
        <f t="shared" si="7"/>
        <v>0.13980389891969702</v>
      </c>
      <c r="AO14" s="52">
        <f t="shared" si="8"/>
        <v>993167.12999999989</v>
      </c>
      <c r="AP14" s="74">
        <f t="shared" si="9"/>
        <v>0.50272275735775152</v>
      </c>
      <c r="AQ14" s="52">
        <f t="shared" si="10"/>
        <v>2708837.0100000007</v>
      </c>
      <c r="AR14" s="98">
        <f t="shared" si="11"/>
        <v>4.9145305417523906E-3</v>
      </c>
      <c r="AS14" s="219">
        <v>228248.26</v>
      </c>
      <c r="AT14" s="220">
        <v>597169.05000000005</v>
      </c>
      <c r="AU14" s="220">
        <v>723208.7</v>
      </c>
      <c r="AV14" s="220">
        <v>783456.5</v>
      </c>
      <c r="AW14" s="220">
        <v>833572.83</v>
      </c>
      <c r="AX14" s="74">
        <f t="shared" si="12"/>
        <v>6.3968235632737791E-2</v>
      </c>
      <c r="AY14" s="52">
        <f t="shared" si="13"/>
        <v>50116.329999999958</v>
      </c>
      <c r="AZ14" s="74">
        <f t="shared" si="14"/>
        <v>2.6520446201868086</v>
      </c>
      <c r="BA14" s="52">
        <f t="shared" si="15"/>
        <v>605324.56999999995</v>
      </c>
      <c r="BB14" s="98">
        <f t="shared" si="16"/>
        <v>1.5846477199302062E-3</v>
      </c>
    </row>
    <row r="15" spans="2:54" x14ac:dyDescent="0.25">
      <c r="B15" s="19" t="s">
        <v>50</v>
      </c>
      <c r="C15" s="216">
        <v>84.964546790549306</v>
      </c>
      <c r="D15" s="217">
        <v>127.97927657012937</v>
      </c>
      <c r="E15" s="217">
        <v>125.13765649100519</v>
      </c>
      <c r="F15" s="217">
        <v>147.444763844124</v>
      </c>
      <c r="G15" s="217">
        <v>162.97701786575212</v>
      </c>
      <c r="H15" s="74">
        <f t="shared" si="17"/>
        <v>0.10534286614646104</v>
      </c>
      <c r="I15" s="74">
        <f t="shared" si="0"/>
        <v>0.91817674573743768</v>
      </c>
      <c r="J15" s="216">
        <v>145.27000000000001</v>
      </c>
      <c r="K15" s="217">
        <v>124.48</v>
      </c>
      <c r="L15" s="217">
        <v>143.53</v>
      </c>
      <c r="M15" s="217">
        <v>187.62</v>
      </c>
      <c r="N15" s="217">
        <v>173.54</v>
      </c>
      <c r="O15" s="74">
        <f t="shared" si="1"/>
        <v>-7.5045304338556718E-2</v>
      </c>
      <c r="P15" s="74">
        <f t="shared" si="2"/>
        <v>0.19460315275005158</v>
      </c>
      <c r="R15" s="19" t="s">
        <v>50</v>
      </c>
      <c r="S15" s="216">
        <v>67.133585236787823</v>
      </c>
      <c r="T15" s="217">
        <v>79.240046035654942</v>
      </c>
      <c r="U15" s="217">
        <v>92.879581047894987</v>
      </c>
      <c r="V15" s="217">
        <v>119.79058866278812</v>
      </c>
      <c r="W15" s="217">
        <v>139.64471114150425</v>
      </c>
      <c r="X15" s="74">
        <f t="shared" si="3"/>
        <v>0.16574025305615381</v>
      </c>
      <c r="Y15" s="74">
        <f t="shared" si="4"/>
        <v>1.0801020927001201</v>
      </c>
      <c r="Z15" s="216">
        <v>65.33</v>
      </c>
      <c r="AA15" s="217">
        <v>94.07</v>
      </c>
      <c r="AB15" s="217">
        <v>106.99</v>
      </c>
      <c r="AC15" s="217">
        <v>151.55000000000001</v>
      </c>
      <c r="AD15" s="217">
        <v>147.13</v>
      </c>
      <c r="AE15" s="74">
        <f t="shared" si="5"/>
        <v>-2.916529198284401E-2</v>
      </c>
      <c r="AF15" s="74">
        <f t="shared" si="6"/>
        <v>1.2521046992193479</v>
      </c>
      <c r="AH15" s="19" t="s">
        <v>50</v>
      </c>
      <c r="AI15" s="218">
        <v>34960119.090000004</v>
      </c>
      <c r="AJ15" s="52">
        <v>22237456.780000001</v>
      </c>
      <c r="AK15" s="52">
        <v>46052220.759999998</v>
      </c>
      <c r="AL15" s="52">
        <v>64951309.950000003</v>
      </c>
      <c r="AM15" s="52">
        <v>76152822.640000001</v>
      </c>
      <c r="AN15" s="74">
        <f t="shared" si="7"/>
        <v>0.17246015051309982</v>
      </c>
      <c r="AO15" s="52">
        <f t="shared" si="8"/>
        <v>11201512.689999998</v>
      </c>
      <c r="AP15" s="74">
        <f t="shared" si="9"/>
        <v>1.178276980234394</v>
      </c>
      <c r="AQ15" s="52">
        <f t="shared" si="10"/>
        <v>41192703.549999997</v>
      </c>
      <c r="AR15" s="98">
        <f t="shared" si="11"/>
        <v>4.6220522556864339E-2</v>
      </c>
      <c r="AS15" s="219">
        <v>1358957.05</v>
      </c>
      <c r="AT15" s="220">
        <v>4490872.0999999996</v>
      </c>
      <c r="AU15" s="220">
        <v>5920144.1799999997</v>
      </c>
      <c r="AV15" s="220">
        <v>8320254.0800000001</v>
      </c>
      <c r="AW15" s="220">
        <v>8154875.0800000001</v>
      </c>
      <c r="AX15" s="74">
        <f t="shared" si="12"/>
        <v>-1.9876676650720793E-2</v>
      </c>
      <c r="AY15" s="52">
        <f t="shared" si="13"/>
        <v>-165379</v>
      </c>
      <c r="AZ15" s="74">
        <f t="shared" si="14"/>
        <v>5.000833565711293</v>
      </c>
      <c r="BA15" s="52">
        <f t="shared" si="15"/>
        <v>6795918.0300000003</v>
      </c>
      <c r="BB15" s="98">
        <f t="shared" si="16"/>
        <v>1.5502669636962205E-2</v>
      </c>
    </row>
    <row r="16" spans="2:54" x14ac:dyDescent="0.25">
      <c r="B16" s="19" t="s">
        <v>51</v>
      </c>
      <c r="C16" s="216">
        <v>63.117308474887537</v>
      </c>
      <c r="D16" s="217">
        <v>65.985131208502693</v>
      </c>
      <c r="E16" s="217">
        <v>74.958331798182044</v>
      </c>
      <c r="F16" s="217">
        <v>84.88833158174431</v>
      </c>
      <c r="G16" s="217">
        <v>93.94525585734722</v>
      </c>
      <c r="H16" s="74">
        <f t="shared" si="17"/>
        <v>0.10669221678460517</v>
      </c>
      <c r="I16" s="74">
        <f t="shared" si="0"/>
        <v>0.48842303525545905</v>
      </c>
      <c r="J16" s="216">
        <v>59.51</v>
      </c>
      <c r="K16" s="217">
        <v>71.91</v>
      </c>
      <c r="L16" s="217">
        <v>73.739999999999995</v>
      </c>
      <c r="M16" s="217">
        <v>86.81</v>
      </c>
      <c r="N16" s="217">
        <v>94.49</v>
      </c>
      <c r="O16" s="74">
        <f t="shared" si="1"/>
        <v>8.8469070383596193E-2</v>
      </c>
      <c r="P16" s="74">
        <f t="shared" si="2"/>
        <v>0.58780036968576699</v>
      </c>
      <c r="R16" s="19" t="s">
        <v>51</v>
      </c>
      <c r="S16" s="216">
        <v>41.977272225614726</v>
      </c>
      <c r="T16" s="217">
        <v>32.787472687432512</v>
      </c>
      <c r="U16" s="217">
        <v>51.213056351013826</v>
      </c>
      <c r="V16" s="217">
        <v>59.584620895962217</v>
      </c>
      <c r="W16" s="217">
        <v>65.923131684236068</v>
      </c>
      <c r="X16" s="74">
        <f t="shared" si="3"/>
        <v>0.10637830186653718</v>
      </c>
      <c r="Y16" s="74">
        <f t="shared" si="4"/>
        <v>0.57044820182502165</v>
      </c>
      <c r="Z16" s="216">
        <v>27.91</v>
      </c>
      <c r="AA16" s="217">
        <v>48.57</v>
      </c>
      <c r="AB16" s="217">
        <v>50.3</v>
      </c>
      <c r="AC16" s="217">
        <v>65.09</v>
      </c>
      <c r="AD16" s="217">
        <v>67.97</v>
      </c>
      <c r="AE16" s="74">
        <f t="shared" si="5"/>
        <v>4.4246428022737705E-2</v>
      </c>
      <c r="AF16" s="74">
        <f t="shared" si="6"/>
        <v>1.4353278394840556</v>
      </c>
      <c r="AH16" s="19" t="s">
        <v>51</v>
      </c>
      <c r="AI16" s="218">
        <v>18702773.41</v>
      </c>
      <c r="AJ16" s="52">
        <v>11769764.359999998</v>
      </c>
      <c r="AK16" s="52">
        <v>21970703.760000002</v>
      </c>
      <c r="AL16" s="52">
        <v>26849083.819999997</v>
      </c>
      <c r="AM16" s="52">
        <v>28977089.249999996</v>
      </c>
      <c r="AN16" s="74">
        <f t="shared" si="7"/>
        <v>7.9258027732582725E-2</v>
      </c>
      <c r="AO16" s="52">
        <f t="shared" si="8"/>
        <v>2128005.4299999997</v>
      </c>
      <c r="AP16" s="74">
        <f t="shared" si="9"/>
        <v>0.54934718048321773</v>
      </c>
      <c r="AQ16" s="52">
        <f t="shared" si="10"/>
        <v>10274315.839999996</v>
      </c>
      <c r="AR16" s="98">
        <f t="shared" si="11"/>
        <v>1.7587479503463562E-2</v>
      </c>
      <c r="AS16" s="219">
        <v>784874.98</v>
      </c>
      <c r="AT16" s="220">
        <v>1971084.55</v>
      </c>
      <c r="AU16" s="220">
        <v>2374904.89</v>
      </c>
      <c r="AV16" s="220">
        <v>2956131.67</v>
      </c>
      <c r="AW16" s="220">
        <v>2956436.22</v>
      </c>
      <c r="AX16" s="74">
        <f t="shared" si="12"/>
        <v>1.03023151198256E-4</v>
      </c>
      <c r="AY16" s="52">
        <f t="shared" si="13"/>
        <v>304.5500000002794</v>
      </c>
      <c r="AZ16" s="74">
        <f t="shared" si="14"/>
        <v>2.7667606884347369</v>
      </c>
      <c r="BA16" s="52">
        <f t="shared" si="15"/>
        <v>2171561.2400000002</v>
      </c>
      <c r="BB16" s="98">
        <f t="shared" si="16"/>
        <v>5.6202766531414866E-3</v>
      </c>
    </row>
    <row r="17" spans="2:54" x14ac:dyDescent="0.25">
      <c r="B17" s="19" t="s">
        <v>52</v>
      </c>
      <c r="C17" s="216">
        <v>92.923933731047526</v>
      </c>
      <c r="D17" s="217">
        <v>92.017027225659177</v>
      </c>
      <c r="E17" s="217">
        <v>113.0872922383201</v>
      </c>
      <c r="F17" s="217">
        <v>127.44234677491137</v>
      </c>
      <c r="G17" s="217">
        <v>140.73387912372309</v>
      </c>
      <c r="H17" s="74">
        <f t="shared" si="17"/>
        <v>0.10429447263935909</v>
      </c>
      <c r="I17" s="74">
        <f t="shared" si="0"/>
        <v>0.5145062576779551</v>
      </c>
      <c r="J17" s="216">
        <v>92</v>
      </c>
      <c r="K17" s="217">
        <v>103.01</v>
      </c>
      <c r="L17" s="217">
        <v>109.34</v>
      </c>
      <c r="M17" s="217">
        <v>129.44999999999999</v>
      </c>
      <c r="N17" s="217">
        <v>135.47</v>
      </c>
      <c r="O17" s="74">
        <f t="shared" si="1"/>
        <v>4.6504441869447799E-2</v>
      </c>
      <c r="P17" s="74">
        <f t="shared" si="2"/>
        <v>0.47249999999999992</v>
      </c>
      <c r="R17" s="19" t="s">
        <v>52</v>
      </c>
      <c r="S17" s="216">
        <v>70.477269780045177</v>
      </c>
      <c r="T17" s="217">
        <v>44.946421724704699</v>
      </c>
      <c r="U17" s="217">
        <v>86.024751063512028</v>
      </c>
      <c r="V17" s="217">
        <v>106.83229828268635</v>
      </c>
      <c r="W17" s="217">
        <v>121.29087797837335</v>
      </c>
      <c r="X17" s="74">
        <f t="shared" si="3"/>
        <v>0.1353390306874096</v>
      </c>
      <c r="Y17" s="74">
        <f t="shared" si="4"/>
        <v>0.720992858504792</v>
      </c>
      <c r="Z17" s="216">
        <v>26.99</v>
      </c>
      <c r="AA17" s="217">
        <v>75.25</v>
      </c>
      <c r="AB17" s="217">
        <v>88.28</v>
      </c>
      <c r="AC17" s="217">
        <v>112.03</v>
      </c>
      <c r="AD17" s="217">
        <v>119.51</v>
      </c>
      <c r="AE17" s="74">
        <f t="shared" si="5"/>
        <v>6.6767830045523446E-2</v>
      </c>
      <c r="AF17" s="74">
        <f t="shared" si="6"/>
        <v>3.4279362726935902</v>
      </c>
      <c r="AH17" s="19" t="s">
        <v>52</v>
      </c>
      <c r="AI17" s="218">
        <v>60653968.089999989</v>
      </c>
      <c r="AJ17" s="52">
        <v>21094010.550000001</v>
      </c>
      <c r="AK17" s="52">
        <v>71165589.230000004</v>
      </c>
      <c r="AL17" s="52">
        <v>87274244.26000002</v>
      </c>
      <c r="AM17" s="52">
        <v>100696035.88</v>
      </c>
      <c r="AN17" s="74">
        <f t="shared" si="7"/>
        <v>0.15378868913507771</v>
      </c>
      <c r="AO17" s="52">
        <f t="shared" si="8"/>
        <v>13421791.619999975</v>
      </c>
      <c r="AP17" s="74">
        <f t="shared" si="9"/>
        <v>0.66017226986014355</v>
      </c>
      <c r="AQ17" s="52">
        <f t="shared" si="10"/>
        <v>40042067.790000007</v>
      </c>
      <c r="AR17" s="98">
        <f t="shared" si="11"/>
        <v>6.1116886235201541E-2</v>
      </c>
      <c r="AS17" s="219">
        <v>1225010.7</v>
      </c>
      <c r="AT17" s="220">
        <v>6347079.2800000003</v>
      </c>
      <c r="AU17" s="220">
        <v>7449049.7999999998</v>
      </c>
      <c r="AV17" s="220">
        <v>9452902.6199999992</v>
      </c>
      <c r="AW17" s="220">
        <v>10084901.09</v>
      </c>
      <c r="AX17" s="74">
        <f t="shared" si="12"/>
        <v>6.6857609287421349E-2</v>
      </c>
      <c r="AY17" s="52">
        <f t="shared" si="13"/>
        <v>631998.47000000067</v>
      </c>
      <c r="AZ17" s="74">
        <f t="shared" si="14"/>
        <v>7.232500409996419</v>
      </c>
      <c r="BA17" s="52">
        <f t="shared" si="15"/>
        <v>8859890.3900000006</v>
      </c>
      <c r="BB17" s="98">
        <f t="shared" si="16"/>
        <v>1.9171708749180501E-2</v>
      </c>
    </row>
    <row r="18" spans="2:54" x14ac:dyDescent="0.25">
      <c r="B18" s="23" t="s">
        <v>53</v>
      </c>
      <c r="C18" s="216">
        <v>54.315439671720746</v>
      </c>
      <c r="D18" s="217">
        <v>73.294100594892839</v>
      </c>
      <c r="E18" s="217">
        <v>61.652109414583627</v>
      </c>
      <c r="F18" s="217">
        <v>67.546040342056031</v>
      </c>
      <c r="G18" s="217">
        <v>70.370182125111114</v>
      </c>
      <c r="H18" s="74">
        <f t="shared" si="17"/>
        <v>4.1810619375369784E-2</v>
      </c>
      <c r="I18" s="74">
        <f t="shared" si="0"/>
        <v>0.29558340225954649</v>
      </c>
      <c r="J18" s="216">
        <v>49.22</v>
      </c>
      <c r="K18" s="217">
        <v>75.3</v>
      </c>
      <c r="L18" s="217">
        <v>63.81</v>
      </c>
      <c r="M18" s="217">
        <v>71.709999999999994</v>
      </c>
      <c r="N18" s="217">
        <v>69.08</v>
      </c>
      <c r="O18" s="74">
        <f t="shared" si="1"/>
        <v>-3.6675498535769013E-2</v>
      </c>
      <c r="P18" s="74">
        <f t="shared" si="2"/>
        <v>0.40349451442503037</v>
      </c>
      <c r="R18" s="23" t="s">
        <v>53</v>
      </c>
      <c r="S18" s="216">
        <v>38.633748055363441</v>
      </c>
      <c r="T18" s="217">
        <v>24.475639271899215</v>
      </c>
      <c r="U18" s="217">
        <v>39.834097092059437</v>
      </c>
      <c r="V18" s="217">
        <v>51.340786959775158</v>
      </c>
      <c r="W18" s="217">
        <v>53.985598568714423</v>
      </c>
      <c r="X18" s="74">
        <f t="shared" si="3"/>
        <v>5.1514824091251965E-2</v>
      </c>
      <c r="Y18" s="74">
        <f t="shared" si="4"/>
        <v>0.39736891412532049</v>
      </c>
      <c r="Z18" s="216">
        <v>8.7899999999999991</v>
      </c>
      <c r="AA18" s="217">
        <v>38.57</v>
      </c>
      <c r="AB18" s="217">
        <v>39.69</v>
      </c>
      <c r="AC18" s="217">
        <v>49.04</v>
      </c>
      <c r="AD18" s="217">
        <v>50.64</v>
      </c>
      <c r="AE18" s="74">
        <f t="shared" si="5"/>
        <v>3.2626427406199143E-2</v>
      </c>
      <c r="AF18" s="74">
        <f t="shared" si="6"/>
        <v>4.7610921501706489</v>
      </c>
      <c r="AH18" s="23" t="s">
        <v>53</v>
      </c>
      <c r="AI18" s="218">
        <v>16513573.960000001</v>
      </c>
      <c r="AJ18" s="52">
        <v>8558752.5499999989</v>
      </c>
      <c r="AK18" s="52">
        <v>15854986.770000001</v>
      </c>
      <c r="AL18" s="52">
        <v>19060381.48</v>
      </c>
      <c r="AM18" s="52">
        <v>20861853.960000001</v>
      </c>
      <c r="AN18" s="74">
        <f t="shared" si="7"/>
        <v>9.4513978216557826E-2</v>
      </c>
      <c r="AO18" s="52">
        <f t="shared" si="8"/>
        <v>1801472.4800000004</v>
      </c>
      <c r="AP18" s="74">
        <f t="shared" si="9"/>
        <v>0.26331550096500123</v>
      </c>
      <c r="AQ18" s="52">
        <f t="shared" si="10"/>
        <v>4348280</v>
      </c>
      <c r="AR18" s="98">
        <f t="shared" si="11"/>
        <v>1.2661983602295398E-2</v>
      </c>
      <c r="AS18" s="219">
        <v>187247.63</v>
      </c>
      <c r="AT18" s="220">
        <v>1713261.8</v>
      </c>
      <c r="AU18" s="220">
        <v>1508609.47</v>
      </c>
      <c r="AV18" s="220">
        <v>1883673.18</v>
      </c>
      <c r="AW18" s="220">
        <v>2004545.95</v>
      </c>
      <c r="AX18" s="74">
        <f t="shared" si="12"/>
        <v>6.4168652653429081E-2</v>
      </c>
      <c r="AY18" s="52">
        <f t="shared" si="13"/>
        <v>120872.77000000002</v>
      </c>
      <c r="AZ18" s="74">
        <f t="shared" si="14"/>
        <v>9.7053208096679242</v>
      </c>
      <c r="BA18" s="52">
        <f t="shared" si="15"/>
        <v>1817298.3199999998</v>
      </c>
      <c r="BB18" s="98">
        <f t="shared" si="16"/>
        <v>3.8107038219597788E-3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167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168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169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170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171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9296.7183719615605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172</v>
      </c>
      <c r="C27" s="270"/>
      <c r="D27" s="270"/>
      <c r="E27" s="270"/>
      <c r="F27" s="270"/>
      <c r="G27" s="270"/>
      <c r="H27" s="270"/>
      <c r="I27" s="270"/>
      <c r="R27" s="270" t="s">
        <v>173</v>
      </c>
      <c r="S27" s="270"/>
      <c r="T27" s="270"/>
      <c r="U27" s="270"/>
      <c r="V27" s="270"/>
      <c r="W27" s="270"/>
      <c r="X27" s="270"/>
      <c r="Y27" s="270"/>
      <c r="AH27" s="270" t="s">
        <v>174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167</v>
      </c>
      <c r="C43" s="268"/>
      <c r="D43" s="268"/>
      <c r="E43" s="268"/>
      <c r="F43" s="268"/>
      <c r="G43" s="268"/>
      <c r="H43" s="268"/>
      <c r="I43" s="268"/>
      <c r="R43" s="268" t="s">
        <v>168</v>
      </c>
      <c r="S43" s="268"/>
      <c r="T43" s="268"/>
      <c r="U43" s="268"/>
      <c r="V43" s="268"/>
      <c r="W43" s="268"/>
      <c r="X43" s="268"/>
      <c r="Y43" s="268"/>
      <c r="AH43" s="309" t="s">
        <v>169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170</v>
      </c>
      <c r="C44" s="268"/>
      <c r="D44" s="268"/>
      <c r="E44" s="268"/>
      <c r="F44" s="268"/>
      <c r="G44" s="268"/>
      <c r="H44" s="268"/>
      <c r="I44" s="268"/>
      <c r="R44" s="310" t="s">
        <v>171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CB941-41DE-4707-85A8-BEC6A899B7DF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9DE4-C9BD-4976-B9E5-BEC46BE7CEAF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316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264</v>
      </c>
      <c r="D5" s="172" t="s">
        <v>265</v>
      </c>
      <c r="E5" s="172" t="s">
        <v>271</v>
      </c>
      <c r="F5" s="172" t="s">
        <v>266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267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268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175</v>
      </c>
      <c r="C6" s="225">
        <v>1485492</v>
      </c>
      <c r="D6" s="225">
        <v>464064</v>
      </c>
      <c r="E6" s="225">
        <v>644673</v>
      </c>
      <c r="F6" s="225">
        <v>1457395</v>
      </c>
      <c r="G6" s="226">
        <f t="shared" ref="G6:G11" si="0">F6/E6-1</f>
        <v>1.2606732405421042</v>
      </c>
      <c r="H6" s="225">
        <f t="shared" ref="H6:H11" si="1">F6-E6</f>
        <v>812722</v>
      </c>
      <c r="I6" s="226"/>
      <c r="J6" s="225">
        <v>1572308</v>
      </c>
      <c r="K6" s="226">
        <f t="shared" ref="K6:K11" si="2">J6/F6-1</f>
        <v>7.8848218911139467E-2</v>
      </c>
      <c r="L6" s="225">
        <f t="shared" ref="L6:L11" si="3">J6-F6</f>
        <v>114913</v>
      </c>
      <c r="M6" s="226"/>
      <c r="N6" s="225">
        <v>1622538</v>
      </c>
      <c r="O6" s="226">
        <f t="shared" ref="O6:O11" si="4">N6/J6-1</f>
        <v>3.1946666938029944E-2</v>
      </c>
      <c r="P6" s="225">
        <f t="shared" ref="P6:P11" si="5">N6-J6</f>
        <v>50230</v>
      </c>
      <c r="Q6" s="226">
        <f>N6/C6-1</f>
        <v>9.2256302962250958E-2</v>
      </c>
      <c r="R6" s="225">
        <f>N6-C6</f>
        <v>137046</v>
      </c>
      <c r="S6" s="226"/>
      <c r="T6" s="226"/>
      <c r="V6" s="29"/>
      <c r="AE6" s="1"/>
    </row>
    <row r="7" spans="1:31" ht="18.75" x14ac:dyDescent="0.3">
      <c r="A7" s="4"/>
      <c r="B7" s="224" t="s">
        <v>176</v>
      </c>
      <c r="C7" s="225">
        <v>200261</v>
      </c>
      <c r="D7" s="225">
        <v>91009</v>
      </c>
      <c r="E7" s="225">
        <v>225060</v>
      </c>
      <c r="F7" s="225">
        <v>184306</v>
      </c>
      <c r="G7" s="226">
        <f t="shared" si="0"/>
        <v>-0.18108060072869459</v>
      </c>
      <c r="H7" s="225">
        <f t="shared" si="1"/>
        <v>-40754</v>
      </c>
      <c r="I7" s="226">
        <f>F7/$F$7</f>
        <v>1</v>
      </c>
      <c r="J7" s="225">
        <v>161501</v>
      </c>
      <c r="K7" s="226">
        <f t="shared" si="2"/>
        <v>-0.12373444163510683</v>
      </c>
      <c r="L7" s="225">
        <f t="shared" si="3"/>
        <v>-22805</v>
      </c>
      <c r="M7" s="226">
        <f>J7/$J$7</f>
        <v>1</v>
      </c>
      <c r="N7" s="225">
        <v>142945</v>
      </c>
      <c r="O7" s="226">
        <f t="shared" si="4"/>
        <v>-0.11489712138005337</v>
      </c>
      <c r="P7" s="225">
        <f t="shared" si="5"/>
        <v>-18556</v>
      </c>
      <c r="Q7" s="226">
        <f t="shared" ref="Q7:Q11" si="6">N7/C7-1</f>
        <v>-0.2862065005168255</v>
      </c>
      <c r="R7" s="225">
        <f t="shared" ref="R7:R11" si="7">N7-C7</f>
        <v>-57316</v>
      </c>
      <c r="S7" s="226">
        <f>N7/$N$7</f>
        <v>1</v>
      </c>
      <c r="T7" s="226">
        <f>N7/$N$6</f>
        <v>8.8099631564869357E-2</v>
      </c>
      <c r="V7" s="29"/>
      <c r="W7" s="79"/>
      <c r="AE7" s="1" t="s">
        <v>177</v>
      </c>
    </row>
    <row r="8" spans="1:31" ht="15.75" x14ac:dyDescent="0.25">
      <c r="A8" s="4"/>
      <c r="B8" s="227" t="s">
        <v>100</v>
      </c>
      <c r="C8" s="228">
        <v>97446</v>
      </c>
      <c r="D8" s="228">
        <v>38835</v>
      </c>
      <c r="E8" s="228">
        <v>107446</v>
      </c>
      <c r="F8" s="228">
        <v>106093</v>
      </c>
      <c r="G8" s="229">
        <f t="shared" si="0"/>
        <v>-1.2592371982204975E-2</v>
      </c>
      <c r="H8" s="228">
        <f t="shared" si="1"/>
        <v>-1353</v>
      </c>
      <c r="I8" s="229">
        <f>F8/$F$7</f>
        <v>0.57563508513016393</v>
      </c>
      <c r="J8" s="228">
        <v>92954</v>
      </c>
      <c r="K8" s="229">
        <f t="shared" si="2"/>
        <v>-0.12384417445071771</v>
      </c>
      <c r="L8" s="228">
        <f t="shared" si="3"/>
        <v>-13139</v>
      </c>
      <c r="M8" s="229">
        <f>J8/$J$7</f>
        <v>0.57556299960990953</v>
      </c>
      <c r="N8" s="228">
        <v>88222</v>
      </c>
      <c r="O8" s="229">
        <f t="shared" si="4"/>
        <v>-5.0906900187189352E-2</v>
      </c>
      <c r="P8" s="228">
        <f t="shared" si="5"/>
        <v>-4732</v>
      </c>
      <c r="Q8" s="229">
        <f t="shared" si="6"/>
        <v>-9.4657553927303351E-2</v>
      </c>
      <c r="R8" s="228">
        <f t="shared" si="7"/>
        <v>-9224</v>
      </c>
      <c r="S8" s="229">
        <f>N8/$N$7</f>
        <v>0.61717443772080172</v>
      </c>
      <c r="T8" s="229">
        <f>N8/$N$6</f>
        <v>5.4372840574458042E-2</v>
      </c>
      <c r="V8" s="29"/>
      <c r="W8" s="79"/>
      <c r="AE8" s="1" t="s">
        <v>178</v>
      </c>
    </row>
    <row r="9" spans="1:31" s="4" customFormat="1" x14ac:dyDescent="0.25">
      <c r="B9" s="230" t="s">
        <v>103</v>
      </c>
      <c r="C9" s="231">
        <v>102815</v>
      </c>
      <c r="D9" s="231">
        <v>52174</v>
      </c>
      <c r="E9" s="231">
        <v>117614</v>
      </c>
      <c r="F9" s="231">
        <v>78213</v>
      </c>
      <c r="G9" s="232">
        <f t="shared" si="0"/>
        <v>-0.33500263574064315</v>
      </c>
      <c r="H9" s="233">
        <f t="shared" si="1"/>
        <v>-39401</v>
      </c>
      <c r="I9" s="234">
        <f>F9/$F$7</f>
        <v>0.42436491486983602</v>
      </c>
      <c r="J9" s="231">
        <v>68547</v>
      </c>
      <c r="K9" s="232">
        <f t="shared" si="2"/>
        <v>-0.12358559318783324</v>
      </c>
      <c r="L9" s="233">
        <f t="shared" si="3"/>
        <v>-9666</v>
      </c>
      <c r="M9" s="234">
        <f>J9/$J$7</f>
        <v>0.42443700039009047</v>
      </c>
      <c r="N9" s="231">
        <v>54723</v>
      </c>
      <c r="O9" s="232">
        <f t="shared" si="4"/>
        <v>-0.20167184559499318</v>
      </c>
      <c r="P9" s="233">
        <f t="shared" si="5"/>
        <v>-13824</v>
      </c>
      <c r="Q9" s="232">
        <f t="shared" si="6"/>
        <v>-0.46775275981131159</v>
      </c>
      <c r="R9" s="233">
        <f t="shared" si="7"/>
        <v>-48092</v>
      </c>
      <c r="S9" s="234">
        <f>N9/$N$7</f>
        <v>0.38282556227919828</v>
      </c>
      <c r="T9" s="234">
        <f>N9/$N$6</f>
        <v>3.3726790990411322E-2</v>
      </c>
      <c r="V9" s="29"/>
      <c r="W9" s="79"/>
      <c r="AE9" s="1" t="s">
        <v>179</v>
      </c>
    </row>
    <row r="10" spans="1:31" s="4" customFormat="1" x14ac:dyDescent="0.25">
      <c r="B10" s="235" t="s">
        <v>180</v>
      </c>
      <c r="C10" s="29">
        <v>78946</v>
      </c>
      <c r="D10" s="29">
        <v>46997</v>
      </c>
      <c r="E10" s="29">
        <v>68972</v>
      </c>
      <c r="F10" s="29">
        <v>46978</v>
      </c>
      <c r="G10" s="22">
        <f t="shared" si="0"/>
        <v>-0.31888302499565035</v>
      </c>
      <c r="H10" s="20">
        <f t="shared" si="1"/>
        <v>-21994</v>
      </c>
      <c r="I10" s="31">
        <f>F10/$F$7</f>
        <v>0.25489132204051956</v>
      </c>
      <c r="J10" s="29">
        <v>45639</v>
      </c>
      <c r="K10" s="22">
        <f t="shared" si="2"/>
        <v>-2.8502703393077589E-2</v>
      </c>
      <c r="L10" s="20">
        <f t="shared" si="3"/>
        <v>-1339</v>
      </c>
      <c r="M10" s="31">
        <f>J10/$J$7</f>
        <v>0.28259267744472172</v>
      </c>
      <c r="N10" s="29">
        <v>34283</v>
      </c>
      <c r="O10" s="22">
        <f t="shared" si="4"/>
        <v>-0.24882227919104272</v>
      </c>
      <c r="P10" s="20">
        <f t="shared" si="5"/>
        <v>-11356</v>
      </c>
      <c r="Q10" s="22">
        <f t="shared" si="6"/>
        <v>-0.56574113951308491</v>
      </c>
      <c r="R10" s="20">
        <f t="shared" si="7"/>
        <v>-44663</v>
      </c>
      <c r="S10" s="31">
        <f>N10/$N$7</f>
        <v>0.23983350239602644</v>
      </c>
      <c r="T10" s="31">
        <f>N10/$N$6</f>
        <v>2.1129243198002141E-2</v>
      </c>
      <c r="V10" s="29"/>
      <c r="W10" s="79"/>
      <c r="AE10" s="1" t="s">
        <v>181</v>
      </c>
    </row>
    <row r="11" spans="1:31" s="4" customFormat="1" x14ac:dyDescent="0.25">
      <c r="B11" s="235" t="s">
        <v>182</v>
      </c>
      <c r="C11" s="29">
        <f>C9-C10</f>
        <v>23869</v>
      </c>
      <c r="D11" s="29">
        <f>D9-D10</f>
        <v>5177</v>
      </c>
      <c r="E11" s="29">
        <f>E9-E10</f>
        <v>48642</v>
      </c>
      <c r="F11" s="29">
        <f>F9-F10</f>
        <v>31235</v>
      </c>
      <c r="G11" s="22">
        <f t="shared" si="0"/>
        <v>-0.35785946301550098</v>
      </c>
      <c r="H11" s="20">
        <f t="shared" si="1"/>
        <v>-17407</v>
      </c>
      <c r="I11" s="31">
        <f>F11/$F$7</f>
        <v>0.16947359282931646</v>
      </c>
      <c r="J11" s="29">
        <f>J9-J10</f>
        <v>22908</v>
      </c>
      <c r="K11" s="22">
        <f t="shared" si="2"/>
        <v>-0.26659196414278852</v>
      </c>
      <c r="L11" s="20">
        <f t="shared" si="3"/>
        <v>-8327</v>
      </c>
      <c r="M11" s="31">
        <f>J11/$J$7</f>
        <v>0.14184432294536875</v>
      </c>
      <c r="N11" s="29">
        <f>N9-N10</f>
        <v>20440</v>
      </c>
      <c r="O11" s="22">
        <f t="shared" si="4"/>
        <v>-0.10773528898201501</v>
      </c>
      <c r="P11" s="20">
        <f t="shared" si="5"/>
        <v>-2468</v>
      </c>
      <c r="Q11" s="22">
        <f t="shared" si="6"/>
        <v>-0.14365913946960496</v>
      </c>
      <c r="R11" s="20">
        <f t="shared" si="7"/>
        <v>-3429</v>
      </c>
      <c r="S11" s="31">
        <f>N11/$N$7</f>
        <v>0.14299205988317185</v>
      </c>
      <c r="T11" s="31">
        <f>N11/$N$6</f>
        <v>1.2597547792409177E-2</v>
      </c>
      <c r="V11" s="29"/>
      <c r="W11" s="79"/>
      <c r="AE11" s="1" t="s">
        <v>183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184</v>
      </c>
    </row>
    <row r="13" spans="1:31" s="4" customFormat="1" x14ac:dyDescent="0.25">
      <c r="B13" s="125" t="s">
        <v>185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187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7"/>
      <c r="T39" s="87"/>
      <c r="AE39" s="1"/>
    </row>
    <row r="40" spans="2:31" s="4" customFormat="1" ht="18.75" hidden="1" x14ac:dyDescent="0.3">
      <c r="B40" s="224" t="s">
        <v>175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176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177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178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179</v>
      </c>
    </row>
    <row r="44" spans="2:31" s="4" customFormat="1" hidden="1" x14ac:dyDescent="0.25">
      <c r="B44" s="235" t="s">
        <v>180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35" t="s">
        <v>182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184</v>
      </c>
    </row>
    <row r="47" spans="2:31" s="4" customFormat="1" hidden="1" x14ac:dyDescent="0.25">
      <c r="B47" s="269" t="s">
        <v>185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317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175</v>
      </c>
      <c r="C124" s="225">
        <v>1762715</v>
      </c>
      <c r="D124" s="225">
        <v>550867</v>
      </c>
      <c r="E124" s="225">
        <v>881045</v>
      </c>
      <c r="F124" s="225">
        <v>1757049</v>
      </c>
      <c r="G124" s="226">
        <f t="shared" ref="G124:G129" si="8">F124/E124-1</f>
        <v>0.99427838532651558</v>
      </c>
      <c r="H124" s="225">
        <f t="shared" ref="H124:H129" si="9">F124-E124</f>
        <v>876004</v>
      </c>
      <c r="I124" s="226"/>
      <c r="J124" s="225">
        <v>1888332</v>
      </c>
      <c r="K124" s="226"/>
      <c r="L124" s="226">
        <f t="shared" ref="L124:L129" si="10">J124/F124-1</f>
        <v>7.4717893467968199E-2</v>
      </c>
      <c r="M124" s="225">
        <f t="shared" ref="M124:M129" si="11">J124-F124</f>
        <v>131283</v>
      </c>
      <c r="N124" s="226">
        <f t="shared" ref="N124:N129" si="12">J124/D124-1</f>
        <v>2.4279272492271273</v>
      </c>
      <c r="O124" s="225">
        <f t="shared" ref="O124:O129" si="13">J124-D124</f>
        <v>1337465</v>
      </c>
      <c r="Z124" s="1"/>
      <c r="AE124"/>
    </row>
    <row r="125" spans="2:31" ht="18.75" x14ac:dyDescent="0.3">
      <c r="B125" s="224" t="s">
        <v>176</v>
      </c>
      <c r="C125" s="225">
        <v>222987</v>
      </c>
      <c r="D125" s="225">
        <v>117997</v>
      </c>
      <c r="E125" s="225">
        <v>247584</v>
      </c>
      <c r="F125" s="225">
        <v>207208</v>
      </c>
      <c r="G125" s="226">
        <f t="shared" si="8"/>
        <v>-0.16308000516996257</v>
      </c>
      <c r="H125" s="225">
        <f t="shared" si="9"/>
        <v>-40376</v>
      </c>
      <c r="I125" s="226">
        <f>F125/$F$7</f>
        <v>1.1242607402906037</v>
      </c>
      <c r="J125" s="225">
        <v>181512</v>
      </c>
      <c r="K125" s="226">
        <f>J125/$J$125</f>
        <v>1</v>
      </c>
      <c r="L125" s="226">
        <f t="shared" si="10"/>
        <v>-0.12401065595922933</v>
      </c>
      <c r="M125" s="225">
        <f t="shared" si="11"/>
        <v>-25696</v>
      </c>
      <c r="N125" s="226">
        <f t="shared" si="12"/>
        <v>0.53827639685754725</v>
      </c>
      <c r="O125" s="225">
        <f t="shared" si="13"/>
        <v>63515</v>
      </c>
      <c r="Z125" s="1"/>
      <c r="AE125"/>
    </row>
    <row r="126" spans="2:31" ht="15.75" x14ac:dyDescent="0.25">
      <c r="B126" s="227" t="s">
        <v>100</v>
      </c>
      <c r="C126" s="228">
        <v>109920</v>
      </c>
      <c r="D126" s="228">
        <v>49521</v>
      </c>
      <c r="E126" s="228">
        <v>120918</v>
      </c>
      <c r="F126" s="228">
        <v>120397</v>
      </c>
      <c r="G126" s="229">
        <f t="shared" si="8"/>
        <v>-4.3087050728592979E-3</v>
      </c>
      <c r="H126" s="228">
        <f t="shared" si="9"/>
        <v>-521</v>
      </c>
      <c r="I126" s="229">
        <f>F126/$F$7</f>
        <v>0.65324514665827482</v>
      </c>
      <c r="J126" s="228">
        <v>106138</v>
      </c>
      <c r="K126" s="229">
        <f>J126/$J$125</f>
        <v>0.58474370840495393</v>
      </c>
      <c r="L126" s="229">
        <f t="shared" si="10"/>
        <v>-0.11843318355108512</v>
      </c>
      <c r="M126" s="228">
        <f t="shared" si="11"/>
        <v>-14259</v>
      </c>
      <c r="N126" s="229">
        <f t="shared" si="12"/>
        <v>1.1432927444922356</v>
      </c>
      <c r="O126" s="228">
        <f t="shared" si="13"/>
        <v>56617</v>
      </c>
      <c r="Z126" s="1"/>
      <c r="AE126"/>
    </row>
    <row r="127" spans="2:31" x14ac:dyDescent="0.25">
      <c r="B127" s="230" t="s">
        <v>103</v>
      </c>
      <c r="C127" s="231">
        <v>113067</v>
      </c>
      <c r="D127" s="231">
        <v>68476</v>
      </c>
      <c r="E127" s="231">
        <v>126666</v>
      </c>
      <c r="F127" s="231">
        <v>86811</v>
      </c>
      <c r="G127" s="232">
        <f t="shared" si="8"/>
        <v>-0.31464639287575202</v>
      </c>
      <c r="H127" s="233">
        <f t="shared" si="9"/>
        <v>-39855</v>
      </c>
      <c r="I127" s="234">
        <f>F127/$F$7</f>
        <v>0.47101559363232887</v>
      </c>
      <c r="J127" s="231">
        <v>75374</v>
      </c>
      <c r="K127" s="234">
        <f>J127/$J$125</f>
        <v>0.41525629159504607</v>
      </c>
      <c r="L127" s="232">
        <f t="shared" si="10"/>
        <v>-0.13174597689232936</v>
      </c>
      <c r="M127" s="233">
        <f t="shared" si="11"/>
        <v>-11437</v>
      </c>
      <c r="N127" s="232">
        <f t="shared" si="12"/>
        <v>0.10073602430048489</v>
      </c>
      <c r="O127" s="233">
        <f t="shared" si="13"/>
        <v>6898</v>
      </c>
      <c r="Z127" s="1"/>
      <c r="AE127"/>
    </row>
    <row r="128" spans="2:31" x14ac:dyDescent="0.25">
      <c r="B128" s="235" t="s">
        <v>180</v>
      </c>
      <c r="C128" s="29">
        <v>86966</v>
      </c>
      <c r="D128" s="29">
        <v>62009</v>
      </c>
      <c r="E128" s="29">
        <v>75190</v>
      </c>
      <c r="F128" s="29">
        <v>52340</v>
      </c>
      <c r="G128" s="22">
        <f t="shared" si="8"/>
        <v>-0.30389679478654075</v>
      </c>
      <c r="H128" s="20">
        <f t="shared" si="9"/>
        <v>-22850</v>
      </c>
      <c r="I128" s="31">
        <f>F128/$F$7</f>
        <v>0.28398424359489111</v>
      </c>
      <c r="J128" s="29">
        <v>49630</v>
      </c>
      <c r="K128" s="31">
        <f>J128/$J$125</f>
        <v>0.27342544845519856</v>
      </c>
      <c r="L128" s="22">
        <f t="shared" si="10"/>
        <v>-5.1776843714176568E-2</v>
      </c>
      <c r="M128" s="20">
        <f t="shared" si="11"/>
        <v>-2710</v>
      </c>
      <c r="N128" s="22">
        <f t="shared" si="12"/>
        <v>-0.19963231143866211</v>
      </c>
      <c r="O128" s="20">
        <f t="shared" si="13"/>
        <v>-12379</v>
      </c>
      <c r="Z128" s="1"/>
      <c r="AE128"/>
    </row>
    <row r="129" spans="2:31" x14ac:dyDescent="0.25">
      <c r="B129" s="235" t="s">
        <v>182</v>
      </c>
      <c r="C129" s="29">
        <f>C127-C128</f>
        <v>26101</v>
      </c>
      <c r="D129" s="29">
        <f>D127-D128</f>
        <v>6467</v>
      </c>
      <c r="E129" s="29">
        <f>E127-E128</f>
        <v>51476</v>
      </c>
      <c r="F129" s="29">
        <f>F127-F128</f>
        <v>34471</v>
      </c>
      <c r="G129" s="22">
        <f t="shared" si="8"/>
        <v>-0.33034812339731134</v>
      </c>
      <c r="H129" s="20">
        <f t="shared" si="9"/>
        <v>-17005</v>
      </c>
      <c r="I129" s="31">
        <f>F129/$F$7</f>
        <v>0.18703135003743773</v>
      </c>
      <c r="J129" s="29">
        <f>J127-J128</f>
        <v>25744</v>
      </c>
      <c r="K129" s="31">
        <f>J129/$J$125</f>
        <v>0.14183084313984751</v>
      </c>
      <c r="L129" s="22">
        <f t="shared" si="10"/>
        <v>-0.25316933074178294</v>
      </c>
      <c r="M129" s="20">
        <f t="shared" si="11"/>
        <v>-8727</v>
      </c>
      <c r="N129" s="22">
        <f t="shared" si="12"/>
        <v>2.9808257306324415</v>
      </c>
      <c r="O129" s="20">
        <f t="shared" si="13"/>
        <v>19277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185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6595-9D7B-4BF2-8B43-69691B5A66FD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193</v>
      </c>
      <c r="C6" s="243">
        <v>200261</v>
      </c>
      <c r="D6" s="243">
        <v>91009</v>
      </c>
      <c r="E6" s="243">
        <v>225060</v>
      </c>
      <c r="F6" s="244">
        <f>E6/$E$6</f>
        <v>1</v>
      </c>
      <c r="G6" s="243">
        <v>184306</v>
      </c>
      <c r="H6" s="244">
        <f>G6/E6-1</f>
        <v>-0.18108060072869459</v>
      </c>
      <c r="I6" s="243">
        <f>G6-E6</f>
        <v>-40754</v>
      </c>
      <c r="J6" s="244">
        <f>G6/$G$6</f>
        <v>1</v>
      </c>
      <c r="K6" s="243">
        <v>161501</v>
      </c>
      <c r="L6" s="244">
        <f t="shared" ref="L6:L12" si="0">K6/G6-1</f>
        <v>-0.12373444163510683</v>
      </c>
      <c r="M6" s="243">
        <f t="shared" ref="M6:M12" si="1">K6-G6</f>
        <v>-22805</v>
      </c>
      <c r="N6" s="244">
        <f>K6/$K$6</f>
        <v>1</v>
      </c>
      <c r="O6" s="243">
        <v>142945</v>
      </c>
      <c r="P6" s="244">
        <f t="shared" ref="P6:P11" si="2">O6/K6-1</f>
        <v>-0.11489712138005337</v>
      </c>
      <c r="Q6" s="243">
        <f t="shared" ref="Q6:Q12" si="3">O6-K6</f>
        <v>-18556</v>
      </c>
      <c r="R6" s="244">
        <f>O6/C6-1</f>
        <v>-0.2862065005168255</v>
      </c>
      <c r="S6" s="243">
        <f>O6-C6</f>
        <v>-57316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163619</v>
      </c>
      <c r="D7" s="246">
        <v>74004</v>
      </c>
      <c r="E7" s="246">
        <v>186632</v>
      </c>
      <c r="F7" s="247">
        <f t="shared" ref="F7:F12" si="4">E7/$E$6</f>
        <v>0.8292544210432774</v>
      </c>
      <c r="G7" s="246">
        <v>154516</v>
      </c>
      <c r="H7" s="248">
        <f>G7/E7-1</f>
        <v>-0.17208195807792881</v>
      </c>
      <c r="I7" s="249">
        <f>G7-E7</f>
        <v>-32116</v>
      </c>
      <c r="J7" s="247">
        <f>G7/$G$6</f>
        <v>0.8383666294097859</v>
      </c>
      <c r="K7" s="246">
        <v>127253</v>
      </c>
      <c r="L7" s="250">
        <f t="shared" si="0"/>
        <v>-0.17644127468999971</v>
      </c>
      <c r="M7" s="251">
        <f t="shared" si="1"/>
        <v>-27263</v>
      </c>
      <c r="N7" s="247">
        <f>K7/$K$6</f>
        <v>0.78793939356412657</v>
      </c>
      <c r="O7" s="246">
        <v>113009</v>
      </c>
      <c r="P7" s="248">
        <f t="shared" si="2"/>
        <v>-0.11193449270351186</v>
      </c>
      <c r="Q7" s="249">
        <f t="shared" si="3"/>
        <v>-14244</v>
      </c>
      <c r="R7" s="248">
        <f t="shared" ref="R7:R10" si="5">O7/C7-1</f>
        <v>-0.30931615521424771</v>
      </c>
      <c r="S7" s="249">
        <f t="shared" ref="S7:S10" si="6">O7-C7</f>
        <v>-50610</v>
      </c>
      <c r="T7" s="247">
        <f>O7/$O$6</f>
        <v>0.79057679527090841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17671</v>
      </c>
      <c r="D8" s="252">
        <v>2633</v>
      </c>
      <c r="E8" s="252">
        <v>7752</v>
      </c>
      <c r="F8" s="253">
        <f t="shared" si="4"/>
        <v>3.4444148227139426E-2</v>
      </c>
      <c r="G8" s="252">
        <v>11083</v>
      </c>
      <c r="H8" s="254">
        <f>IFERROR(G8/E8-1,"-")</f>
        <v>0.42969556243550056</v>
      </c>
      <c r="I8" s="255">
        <f t="shared" ref="I8:I12" si="7">G8-E8</f>
        <v>3331</v>
      </c>
      <c r="J8" s="253">
        <f t="shared" ref="J8:J12" si="8">G8/$G$6</f>
        <v>6.013369071001487E-2</v>
      </c>
      <c r="K8" s="252">
        <v>10580</v>
      </c>
      <c r="L8" s="256">
        <f>IFERROR(K8/G8-1,"-")</f>
        <v>-4.5384823603717428E-2</v>
      </c>
      <c r="M8" s="257">
        <f>IF(G8=0,"nd",K8-G8)</f>
        <v>-503</v>
      </c>
      <c r="N8" s="258">
        <f t="shared" ref="N8:N12" si="9">K8/$K$6</f>
        <v>6.551043027597353E-2</v>
      </c>
      <c r="O8" s="252">
        <v>6847</v>
      </c>
      <c r="P8" s="256">
        <f>IFERROR(O8/K8-1,"-")</f>
        <v>-0.35283553875236295</v>
      </c>
      <c r="Q8" s="259">
        <f t="shared" si="3"/>
        <v>-3733</v>
      </c>
      <c r="R8" s="256">
        <f>IFERROR(O8/C8-1,"-")</f>
        <v>-0.61252900232018559</v>
      </c>
      <c r="S8" s="259">
        <f t="shared" si="6"/>
        <v>-10824</v>
      </c>
      <c r="T8" s="258">
        <f t="shared" ref="T8:T12" si="10">O8/$O$6</f>
        <v>4.7899541781804188E-2</v>
      </c>
      <c r="V8" s="29"/>
      <c r="W8" s="79"/>
      <c r="AE8" s="1"/>
    </row>
    <row r="9" spans="1:31" s="4" customFormat="1" x14ac:dyDescent="0.25">
      <c r="B9" s="97" t="s">
        <v>61</v>
      </c>
      <c r="C9" s="252">
        <v>145948</v>
      </c>
      <c r="D9" s="252">
        <v>71371</v>
      </c>
      <c r="E9" s="252">
        <v>178880</v>
      </c>
      <c r="F9" s="258">
        <f t="shared" si="4"/>
        <v>0.79481027281613792</v>
      </c>
      <c r="G9" s="252">
        <v>143433</v>
      </c>
      <c r="H9" s="254">
        <f>IFERROR(G9/E9-1,"-")</f>
        <v>-0.19816077817531308</v>
      </c>
      <c r="I9" s="259">
        <f t="shared" si="7"/>
        <v>-35447</v>
      </c>
      <c r="J9" s="258">
        <f t="shared" si="8"/>
        <v>0.77823293869977106</v>
      </c>
      <c r="K9" s="252">
        <v>116673</v>
      </c>
      <c r="L9" s="256">
        <f>IFERROR(K9/G9-1,"-")</f>
        <v>-0.18656794461525594</v>
      </c>
      <c r="M9" s="257">
        <f>IF(G9=0,"nd",K9-G9)</f>
        <v>-26760</v>
      </c>
      <c r="N9" s="258">
        <f t="shared" si="9"/>
        <v>0.72242896328815298</v>
      </c>
      <c r="O9" s="252">
        <v>106162</v>
      </c>
      <c r="P9" s="256">
        <f t="shared" si="2"/>
        <v>-9.0089395147120555E-2</v>
      </c>
      <c r="Q9" s="259">
        <f t="shared" si="3"/>
        <v>-10511</v>
      </c>
      <c r="R9" s="260">
        <f t="shared" si="5"/>
        <v>-0.27260394112971742</v>
      </c>
      <c r="S9" s="259">
        <f t="shared" si="6"/>
        <v>-39786</v>
      </c>
      <c r="T9" s="258">
        <f t="shared" si="10"/>
        <v>0.74267725348910418</v>
      </c>
      <c r="V9" s="29"/>
      <c r="W9" s="79"/>
      <c r="AE9" s="1"/>
    </row>
    <row r="10" spans="1:31" s="4" customFormat="1" x14ac:dyDescent="0.25">
      <c r="B10" s="245" t="s">
        <v>195</v>
      </c>
      <c r="C10" s="261">
        <v>36642</v>
      </c>
      <c r="D10" s="261">
        <v>17005</v>
      </c>
      <c r="E10" s="261">
        <v>38428</v>
      </c>
      <c r="F10" s="262">
        <f>IFERROR(E10/$E$6,"-")</f>
        <v>0.17074557895672265</v>
      </c>
      <c r="G10" s="261">
        <v>29790</v>
      </c>
      <c r="H10" s="250">
        <f>IFERROR(G10/E10-1,"-")</f>
        <v>-0.22478401165816597</v>
      </c>
      <c r="I10" s="251">
        <f>IFERROR(G10-E10,"-")</f>
        <v>-8638</v>
      </c>
      <c r="J10" s="262">
        <f>IFERROR(G10/$G$6,"-")</f>
        <v>0.1616333705902141</v>
      </c>
      <c r="K10" s="261">
        <v>34248</v>
      </c>
      <c r="L10" s="250">
        <f>IFERROR(K10/G10-1,"-")</f>
        <v>0.1496475327291038</v>
      </c>
      <c r="M10" s="251">
        <f>IFERROR(K10-G10,"-")</f>
        <v>4458</v>
      </c>
      <c r="N10" s="262">
        <f>IFERROR(K10/$K$6,"-")</f>
        <v>0.21206060643587346</v>
      </c>
      <c r="O10" s="261">
        <v>29936</v>
      </c>
      <c r="P10" s="250">
        <f>IFERROR(O10/K10-1,"-")</f>
        <v>-0.1259051623452464</v>
      </c>
      <c r="Q10" s="251">
        <f>IFERROR(O10-K10,"-")</f>
        <v>-4312</v>
      </c>
      <c r="R10" s="250">
        <f t="shared" si="5"/>
        <v>-0.18301402761857977</v>
      </c>
      <c r="S10" s="251">
        <f t="shared" si="6"/>
        <v>-6706</v>
      </c>
      <c r="T10" s="262">
        <f>IFERROR(O10/$O$6,"-")</f>
        <v>0.20942320472909162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9655</v>
      </c>
      <c r="D11" s="252">
        <v>671</v>
      </c>
      <c r="E11" s="252">
        <v>0</v>
      </c>
      <c r="F11" s="258">
        <f t="shared" si="4"/>
        <v>0</v>
      </c>
      <c r="G11" s="252">
        <v>0</v>
      </c>
      <c r="H11" s="260" t="e">
        <f t="shared" ref="H11:H12" si="11">G11/E11-1</f>
        <v>#DIV/0!</v>
      </c>
      <c r="I11" s="259">
        <f t="shared" si="7"/>
        <v>0</v>
      </c>
      <c r="J11" s="258">
        <f t="shared" si="8"/>
        <v>0</v>
      </c>
      <c r="K11" s="252">
        <v>0</v>
      </c>
      <c r="L11" s="256" t="e">
        <f>K11/G11-1</f>
        <v>#DIV/0!</v>
      </c>
      <c r="M11" s="259">
        <f t="shared" si="1"/>
        <v>0</v>
      </c>
      <c r="N11" s="258">
        <f t="shared" si="9"/>
        <v>0</v>
      </c>
      <c r="O11" s="252">
        <v>0</v>
      </c>
      <c r="P11" s="260" t="e">
        <f t="shared" si="2"/>
        <v>#DIV/0!</v>
      </c>
      <c r="Q11" s="259">
        <f t="shared" si="3"/>
        <v>0</v>
      </c>
      <c r="R11" s="260">
        <f t="shared" ref="R11:R12" si="12">O11/D11-1</f>
        <v>-1</v>
      </c>
      <c r="S11" s="259">
        <f t="shared" ref="S11:S12" si="13">O11-D11</f>
        <v>-671</v>
      </c>
      <c r="T11" s="258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2">
        <v>482</v>
      </c>
      <c r="D12" s="252">
        <v>53</v>
      </c>
      <c r="E12" s="252">
        <v>0</v>
      </c>
      <c r="F12" s="258">
        <f t="shared" si="4"/>
        <v>0</v>
      </c>
      <c r="G12" s="252">
        <v>0</v>
      </c>
      <c r="H12" s="260" t="e">
        <f t="shared" si="11"/>
        <v>#DIV/0!</v>
      </c>
      <c r="I12" s="259">
        <f t="shared" si="7"/>
        <v>0</v>
      </c>
      <c r="J12" s="258">
        <f t="shared" si="8"/>
        <v>0</v>
      </c>
      <c r="K12" s="252">
        <v>0</v>
      </c>
      <c r="L12" s="256" t="e">
        <f t="shared" si="0"/>
        <v>#DIV/0!</v>
      </c>
      <c r="M12" s="259">
        <f t="shared" si="1"/>
        <v>0</v>
      </c>
      <c r="N12" s="258">
        <f t="shared" si="9"/>
        <v>0</v>
      </c>
      <c r="O12" s="252">
        <v>0</v>
      </c>
      <c r="P12" s="260" t="e">
        <f>O12/K12-1</f>
        <v>#DIV/0!</v>
      </c>
      <c r="Q12" s="259">
        <f t="shared" si="3"/>
        <v>0</v>
      </c>
      <c r="R12" s="260">
        <f t="shared" si="12"/>
        <v>-1</v>
      </c>
      <c r="S12" s="259">
        <f t="shared" si="13"/>
        <v>-53</v>
      </c>
      <c r="T12" s="258">
        <f t="shared" si="10"/>
        <v>0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113.009 viajeros 
cuota: 79,1%</v>
      </c>
    </row>
    <row r="20" spans="1:27" x14ac:dyDescent="0.25">
      <c r="AA20" t="str">
        <f>CONCATENATE("Apartamentos: 
",FIXED(O10,0)," viajeros
cuota: ",FIXED(T10*100,1),"%")</f>
        <v>Apartamentos: 
29.936 viajeros
cuota: 20,9%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197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193</v>
      </c>
      <c r="C134" s="243">
        <v>200261</v>
      </c>
      <c r="D134" s="228">
        <v>49521</v>
      </c>
      <c r="E134" s="228">
        <v>120918</v>
      </c>
      <c r="F134" s="228">
        <v>120397</v>
      </c>
      <c r="G134" s="229">
        <f>F134/E134-1</f>
        <v>-4.3087050728592979E-3</v>
      </c>
      <c r="H134" s="228">
        <f>F134-E134</f>
        <v>-521</v>
      </c>
      <c r="I134" s="229">
        <f>F134/F$134</f>
        <v>1</v>
      </c>
      <c r="J134" s="228">
        <v>106138</v>
      </c>
      <c r="K134" s="229">
        <f>J134/J$134</f>
        <v>1</v>
      </c>
      <c r="L134" s="229">
        <f>J134/F134-1</f>
        <v>-0.11843318355108512</v>
      </c>
      <c r="M134" s="228">
        <f>J134-F134</f>
        <v>-14259</v>
      </c>
      <c r="N134" s="229">
        <f>J134/D134-1</f>
        <v>1.1432927444922356</v>
      </c>
      <c r="O134" s="228">
        <f>J134-D134</f>
        <v>56617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163619</v>
      </c>
      <c r="D135" s="246">
        <v>46266</v>
      </c>
      <c r="E135" s="246">
        <v>110000</v>
      </c>
      <c r="F135" s="246">
        <v>105592</v>
      </c>
      <c r="G135" s="250">
        <f>IFERROR(F135/E135-1,"-")</f>
        <v>-4.007272727272726E-2</v>
      </c>
      <c r="H135" s="246">
        <f t="shared" ref="H135:H138" si="14">F135-E135</f>
        <v>-4408</v>
      </c>
      <c r="I135" s="248">
        <f>F135/F$134</f>
        <v>0.87703181972972744</v>
      </c>
      <c r="J135" s="246">
        <v>87910</v>
      </c>
      <c r="K135" s="247">
        <f t="shared" ref="K135:K138" si="15">J135/J$134</f>
        <v>0.82826132016808307</v>
      </c>
      <c r="L135" s="248">
        <f t="shared" ref="L135:L138" si="16">J135/F135-1</f>
        <v>-0.16745586786877797</v>
      </c>
      <c r="M135" s="249">
        <f t="shared" ref="M135:M138" si="17">J135-F135</f>
        <v>-17682</v>
      </c>
      <c r="N135" s="247">
        <f t="shared" ref="N135:N138" si="18">J135/D135-1</f>
        <v>0.90009942506376173</v>
      </c>
      <c r="O135" s="246">
        <f t="shared" ref="O135:O138" si="19">J135-D135</f>
        <v>41644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17671</v>
      </c>
      <c r="D136" s="252">
        <v>1167</v>
      </c>
      <c r="E136" s="252">
        <v>4534</v>
      </c>
      <c r="F136" s="252">
        <v>6601</v>
      </c>
      <c r="G136" s="256">
        <f t="shared" ref="G136:G138" si="20">IFERROR(F136/E136-1,"-")</f>
        <v>0.45588883987648865</v>
      </c>
      <c r="H136" s="252">
        <f t="shared" si="14"/>
        <v>2067</v>
      </c>
      <c r="I136" s="260">
        <f t="shared" ref="I136:I138" si="21">F136/F$134</f>
        <v>5.4826947515303537E-2</v>
      </c>
      <c r="J136" s="252">
        <v>6222</v>
      </c>
      <c r="K136" s="258">
        <f t="shared" si="15"/>
        <v>5.8621794267839984E-2</v>
      </c>
      <c r="L136" s="260">
        <f t="shared" si="16"/>
        <v>-5.7415543099530342E-2</v>
      </c>
      <c r="M136" s="259">
        <f t="shared" si="17"/>
        <v>-379</v>
      </c>
      <c r="N136" s="258">
        <f t="shared" si="18"/>
        <v>4.3316195372750643</v>
      </c>
      <c r="O136" s="252">
        <f t="shared" si="19"/>
        <v>5055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88895</v>
      </c>
      <c r="D137" s="252">
        <v>45099</v>
      </c>
      <c r="E137" s="252">
        <v>105466</v>
      </c>
      <c r="F137" s="252">
        <v>98991</v>
      </c>
      <c r="G137" s="254">
        <f t="shared" si="20"/>
        <v>-6.1394193389338714E-2</v>
      </c>
      <c r="H137" s="252">
        <f t="shared" si="14"/>
        <v>-6475</v>
      </c>
      <c r="I137" s="264">
        <f t="shared" si="21"/>
        <v>0.82220487221442395</v>
      </c>
      <c r="J137" s="252">
        <v>81688</v>
      </c>
      <c r="K137" s="258">
        <f t="shared" si="15"/>
        <v>0.76963952590024309</v>
      </c>
      <c r="L137" s="260">
        <f t="shared" si="16"/>
        <v>-0.17479366811124242</v>
      </c>
      <c r="M137" s="259">
        <f t="shared" si="17"/>
        <v>-17303</v>
      </c>
      <c r="N137" s="258">
        <f t="shared" si="18"/>
        <v>0.8113040200447903</v>
      </c>
      <c r="O137" s="252">
        <f t="shared" si="19"/>
        <v>36589</v>
      </c>
      <c r="Q137" s="29"/>
      <c r="R137" s="79"/>
      <c r="Z137" s="1"/>
    </row>
    <row r="138" spans="1:31" s="4" customFormat="1" x14ac:dyDescent="0.25">
      <c r="B138" s="245" t="s">
        <v>195</v>
      </c>
      <c r="C138" s="246">
        <v>11234</v>
      </c>
      <c r="D138" s="246">
        <v>3255</v>
      </c>
      <c r="E138" s="246">
        <v>10918</v>
      </c>
      <c r="F138" s="246">
        <v>14805</v>
      </c>
      <c r="G138" s="250">
        <f t="shared" si="20"/>
        <v>0.35601758563839536</v>
      </c>
      <c r="H138" s="246">
        <f t="shared" si="14"/>
        <v>3887</v>
      </c>
      <c r="I138" s="248">
        <f t="shared" si="21"/>
        <v>0.12296818027027251</v>
      </c>
      <c r="J138" s="246">
        <v>18228</v>
      </c>
      <c r="K138" s="247">
        <f t="shared" si="15"/>
        <v>0.17173867983191693</v>
      </c>
      <c r="L138" s="248">
        <f t="shared" si="16"/>
        <v>0.23120567375886525</v>
      </c>
      <c r="M138" s="249">
        <f t="shared" si="17"/>
        <v>3423</v>
      </c>
      <c r="N138" s="247">
        <f t="shared" si="18"/>
        <v>4.5999999999999996</v>
      </c>
      <c r="O138" s="246">
        <f t="shared" si="19"/>
        <v>14973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148D-9A67-48C7-8FA6-8A0D6CD52DC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97446</v>
      </c>
      <c r="D6" s="243">
        <v>38835</v>
      </c>
      <c r="E6" s="243">
        <v>107446</v>
      </c>
      <c r="F6" s="244">
        <f>E6/$E$6</f>
        <v>1</v>
      </c>
      <c r="G6" s="243">
        <v>106093</v>
      </c>
      <c r="H6" s="244">
        <f>G6/E6-1</f>
        <v>-1.2592371982204975E-2</v>
      </c>
      <c r="I6" s="243">
        <f>G6-E6</f>
        <v>-1353</v>
      </c>
      <c r="J6" s="244">
        <f>G6/$G$6</f>
        <v>1</v>
      </c>
      <c r="K6" s="243">
        <v>92954</v>
      </c>
      <c r="L6" s="244">
        <f t="shared" ref="L6:L12" si="0">K6/G6-1</f>
        <v>-0.12384417445071771</v>
      </c>
      <c r="M6" s="243">
        <f t="shared" ref="M6:M12" si="1">K6-G6</f>
        <v>-13139</v>
      </c>
      <c r="N6" s="244">
        <f>K6/$K$6</f>
        <v>1</v>
      </c>
      <c r="O6" s="243">
        <v>88222</v>
      </c>
      <c r="P6" s="244">
        <f t="shared" ref="P6:P11" si="2">O6/K6-1</f>
        <v>-5.0906900187189352E-2</v>
      </c>
      <c r="Q6" s="243">
        <f t="shared" ref="Q6:Q12" si="3">O6-K6</f>
        <v>-4732</v>
      </c>
      <c r="R6" s="244">
        <f>O6/C6-1</f>
        <v>-9.4657553927303351E-2</v>
      </c>
      <c r="S6" s="243">
        <f>O6-C6</f>
        <v>-9224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87309</v>
      </c>
      <c r="D7" s="246">
        <v>36583</v>
      </c>
      <c r="E7" s="246">
        <v>97366</v>
      </c>
      <c r="F7" s="247">
        <f t="shared" ref="F7:F12" si="4">E7/$E$6</f>
        <v>0.90618543268246377</v>
      </c>
      <c r="G7" s="246">
        <v>92738</v>
      </c>
      <c r="H7" s="248">
        <f>G7/E7-1</f>
        <v>-4.7531992687385727E-2</v>
      </c>
      <c r="I7" s="249">
        <f>G7-E7</f>
        <v>-4628</v>
      </c>
      <c r="J7" s="247">
        <f>G7/$G$6</f>
        <v>0.87411987595788598</v>
      </c>
      <c r="K7" s="246">
        <v>77048</v>
      </c>
      <c r="L7" s="250">
        <f t="shared" si="0"/>
        <v>-0.16918630981906013</v>
      </c>
      <c r="M7" s="251">
        <f t="shared" si="1"/>
        <v>-15690</v>
      </c>
      <c r="N7" s="247">
        <f>K7/$K$6</f>
        <v>0.82888310347053384</v>
      </c>
      <c r="O7" s="246">
        <v>73413</v>
      </c>
      <c r="P7" s="248">
        <f t="shared" si="2"/>
        <v>-4.7178382307133226E-2</v>
      </c>
      <c r="Q7" s="249">
        <f t="shared" si="3"/>
        <v>-3635</v>
      </c>
      <c r="R7" s="248">
        <f t="shared" ref="R7:R10" si="5">O7/C7-1</f>
        <v>-0.15915884960313365</v>
      </c>
      <c r="S7" s="249">
        <f t="shared" ref="S7:S10" si="6">O7-C7</f>
        <v>-13896</v>
      </c>
      <c r="T7" s="247">
        <f>O7/$O$6</f>
        <v>0.83213937566593366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8881</v>
      </c>
      <c r="D8" s="252">
        <v>984</v>
      </c>
      <c r="E8" s="252">
        <v>3878</v>
      </c>
      <c r="F8" s="253">
        <f t="shared" si="4"/>
        <v>3.6092548815218804E-2</v>
      </c>
      <c r="G8" s="252">
        <v>5730</v>
      </c>
      <c r="H8" s="254">
        <f>IFERROR(G8/E8-1,"-")</f>
        <v>0.47756575554409486</v>
      </c>
      <c r="I8" s="255">
        <f t="shared" ref="I8:I12" si="7">G8-E8</f>
        <v>1852</v>
      </c>
      <c r="J8" s="253">
        <f t="shared" ref="J8:J12" si="8">G8/$G$6</f>
        <v>5.4009218327316602E-2</v>
      </c>
      <c r="K8" s="252">
        <v>5478</v>
      </c>
      <c r="L8" s="256">
        <f>IFERROR(K8/G8-1,"-")</f>
        <v>-4.3979057591623016E-2</v>
      </c>
      <c r="M8" s="257">
        <f>IF(G8=0,"nd",K8-G8)</f>
        <v>-252</v>
      </c>
      <c r="N8" s="258">
        <f t="shared" ref="N8:N12" si="9">K8/$K$6</f>
        <v>5.893237515330163E-2</v>
      </c>
      <c r="O8" s="252">
        <v>4622</v>
      </c>
      <c r="P8" s="256">
        <f>IFERROR(O8/K8-1,"-")</f>
        <v>-0.15626140927345744</v>
      </c>
      <c r="Q8" s="259">
        <f t="shared" si="3"/>
        <v>-856</v>
      </c>
      <c r="R8" s="256">
        <f>IFERROR(O8/C8-1,"-")</f>
        <v>-0.47956311226213266</v>
      </c>
      <c r="S8" s="259">
        <f t="shared" si="6"/>
        <v>-4259</v>
      </c>
      <c r="T8" s="258">
        <f t="shared" ref="T8:T12" si="10">O8/$O$6</f>
        <v>5.2390560177733442E-2</v>
      </c>
      <c r="V8" s="29"/>
      <c r="W8" s="79"/>
      <c r="AE8" s="1"/>
    </row>
    <row r="9" spans="1:31" s="4" customFormat="1" x14ac:dyDescent="0.25">
      <c r="B9" s="97" t="s">
        <v>61</v>
      </c>
      <c r="C9" s="252">
        <v>78428</v>
      </c>
      <c r="D9" s="252">
        <v>35599</v>
      </c>
      <c r="E9" s="252">
        <v>93488</v>
      </c>
      <c r="F9" s="258">
        <f t="shared" si="4"/>
        <v>0.87009288386724493</v>
      </c>
      <c r="G9" s="252">
        <v>87008</v>
      </c>
      <c r="H9" s="254">
        <f>IFERROR(G9/E9-1,"-")</f>
        <v>-6.9313708711278399E-2</v>
      </c>
      <c r="I9" s="259">
        <f t="shared" si="7"/>
        <v>-6480</v>
      </c>
      <c r="J9" s="258">
        <f t="shared" si="8"/>
        <v>0.82011065763056945</v>
      </c>
      <c r="K9" s="252">
        <v>71570</v>
      </c>
      <c r="L9" s="256">
        <f>IFERROR(K9/G9-1,"-")</f>
        <v>-0.17743196027951458</v>
      </c>
      <c r="M9" s="257">
        <f>IF(G9=0,"nd",K9-G9)</f>
        <v>-15438</v>
      </c>
      <c r="N9" s="258">
        <f t="shared" si="9"/>
        <v>0.76995072831723221</v>
      </c>
      <c r="O9" s="252">
        <v>68791</v>
      </c>
      <c r="P9" s="256">
        <f t="shared" si="2"/>
        <v>-3.8829118345675595E-2</v>
      </c>
      <c r="Q9" s="259">
        <f t="shared" si="3"/>
        <v>-2779</v>
      </c>
      <c r="R9" s="260">
        <f t="shared" si="5"/>
        <v>-0.12287703371244962</v>
      </c>
      <c r="S9" s="259">
        <f t="shared" si="6"/>
        <v>-9637</v>
      </c>
      <c r="T9" s="258">
        <f t="shared" si="10"/>
        <v>0.77974881548820019</v>
      </c>
      <c r="V9" s="29"/>
      <c r="W9" s="79"/>
      <c r="AE9" s="1"/>
    </row>
    <row r="10" spans="1:31" s="4" customFormat="1" x14ac:dyDescent="0.25">
      <c r="B10" s="245" t="s">
        <v>195</v>
      </c>
      <c r="C10" s="261">
        <v>10137</v>
      </c>
      <c r="D10" s="261">
        <v>2252</v>
      </c>
      <c r="E10" s="261">
        <v>10080</v>
      </c>
      <c r="F10" s="262">
        <f>IFERROR(E10/$E$6,"-")</f>
        <v>9.3814567317536249E-2</v>
      </c>
      <c r="G10" s="261">
        <v>13355</v>
      </c>
      <c r="H10" s="250">
        <f>IFERROR(G10/E10-1,"-")</f>
        <v>0.32490079365079372</v>
      </c>
      <c r="I10" s="251">
        <f>IFERROR(G10-E10,"-")</f>
        <v>3275</v>
      </c>
      <c r="J10" s="262">
        <f>IFERROR(G10/$G$6,"-")</f>
        <v>0.12588012404211399</v>
      </c>
      <c r="K10" s="261">
        <v>15906</v>
      </c>
      <c r="L10" s="250">
        <f>IFERROR(K10/G10-1,"-")</f>
        <v>0.19101460127293146</v>
      </c>
      <c r="M10" s="251">
        <f>IFERROR(K10-G10,"-")</f>
        <v>2551</v>
      </c>
      <c r="N10" s="262">
        <f>IFERROR(K10/$K$6,"-")</f>
        <v>0.17111689652946618</v>
      </c>
      <c r="O10" s="261">
        <v>14809</v>
      </c>
      <c r="P10" s="250">
        <f>IFERROR(O10/K10-1,"-")</f>
        <v>-6.8967685150257751E-2</v>
      </c>
      <c r="Q10" s="251">
        <f>IFERROR(O10-K10,"-")</f>
        <v>-1097</v>
      </c>
      <c r="R10" s="250">
        <f t="shared" si="5"/>
        <v>0.46088586366775175</v>
      </c>
      <c r="S10" s="251">
        <f t="shared" si="6"/>
        <v>4672</v>
      </c>
      <c r="T10" s="262">
        <f>IFERROR(O10/$O$6,"-")</f>
        <v>0.16786062433406634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9655</v>
      </c>
      <c r="D11" s="252">
        <v>671</v>
      </c>
      <c r="E11" s="252">
        <v>0</v>
      </c>
      <c r="F11" s="258">
        <f t="shared" si="4"/>
        <v>0</v>
      </c>
      <c r="G11" s="252">
        <v>0</v>
      </c>
      <c r="H11" s="260" t="e">
        <f t="shared" ref="H11:H12" si="11">G11/E11-1</f>
        <v>#DIV/0!</v>
      </c>
      <c r="I11" s="259">
        <f t="shared" si="7"/>
        <v>0</v>
      </c>
      <c r="J11" s="258">
        <f t="shared" si="8"/>
        <v>0</v>
      </c>
      <c r="K11" s="252">
        <v>0</v>
      </c>
      <c r="L11" s="256" t="e">
        <f>K11/G11-1</f>
        <v>#DIV/0!</v>
      </c>
      <c r="M11" s="259">
        <f t="shared" si="1"/>
        <v>0</v>
      </c>
      <c r="N11" s="258">
        <f t="shared" si="9"/>
        <v>0</v>
      </c>
      <c r="O11" s="252">
        <v>0</v>
      </c>
      <c r="P11" s="260" t="e">
        <f t="shared" si="2"/>
        <v>#DIV/0!</v>
      </c>
      <c r="Q11" s="259">
        <f t="shared" si="3"/>
        <v>0</v>
      </c>
      <c r="R11" s="260">
        <f t="shared" ref="R11:R12" si="12">O11/D11-1</f>
        <v>-1</v>
      </c>
      <c r="S11" s="259">
        <f t="shared" ref="S11:S12" si="13">O11-D11</f>
        <v>-671</v>
      </c>
      <c r="T11" s="258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2">
        <v>482</v>
      </c>
      <c r="D12" s="252">
        <v>53</v>
      </c>
      <c r="E12" s="252">
        <v>0</v>
      </c>
      <c r="F12" s="258">
        <f t="shared" si="4"/>
        <v>0</v>
      </c>
      <c r="G12" s="252">
        <v>0</v>
      </c>
      <c r="H12" s="260" t="e">
        <f t="shared" si="11"/>
        <v>#DIV/0!</v>
      </c>
      <c r="I12" s="259">
        <f t="shared" si="7"/>
        <v>0</v>
      </c>
      <c r="J12" s="258">
        <f t="shared" si="8"/>
        <v>0</v>
      </c>
      <c r="K12" s="252">
        <v>0</v>
      </c>
      <c r="L12" s="256" t="e">
        <f t="shared" si="0"/>
        <v>#DIV/0!</v>
      </c>
      <c r="M12" s="259">
        <f t="shared" si="1"/>
        <v>0</v>
      </c>
      <c r="N12" s="258">
        <f t="shared" si="9"/>
        <v>0</v>
      </c>
      <c r="O12" s="252">
        <v>0</v>
      </c>
      <c r="P12" s="260" t="e">
        <f>O12/K12-1</f>
        <v>#DIV/0!</v>
      </c>
      <c r="Q12" s="259">
        <f t="shared" si="3"/>
        <v>0</v>
      </c>
      <c r="R12" s="260">
        <f t="shared" si="12"/>
        <v>-1</v>
      </c>
      <c r="S12" s="259">
        <f t="shared" si="13"/>
        <v>-53</v>
      </c>
      <c r="T12" s="258">
        <f t="shared" si="10"/>
        <v>0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73.413 viajeros 
cuota: 83,2%</v>
      </c>
    </row>
    <row r="20" spans="27:27" x14ac:dyDescent="0.25">
      <c r="AA20" t="str">
        <f>CONCATENATE("Apartamentos: 
",FIXED(O10,0)," viajeros
cuota: ",FIXED(T10*100,1),"%")</f>
        <v>Apartamentos: 
14.809 viajeros
cuota: 16,8%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109920</v>
      </c>
      <c r="D134" s="228">
        <v>49521</v>
      </c>
      <c r="E134" s="228">
        <v>120918</v>
      </c>
      <c r="F134" s="228">
        <v>120397</v>
      </c>
      <c r="G134" s="229">
        <f>F134/E134-1</f>
        <v>-4.3087050728592979E-3</v>
      </c>
      <c r="H134" s="228">
        <f>F134-E134</f>
        <v>-521</v>
      </c>
      <c r="I134" s="229">
        <f>F134/F$134</f>
        <v>1</v>
      </c>
      <c r="J134" s="228">
        <v>106138</v>
      </c>
      <c r="K134" s="229">
        <f>J134/J$134</f>
        <v>1</v>
      </c>
      <c r="L134" s="229">
        <f>J134/F134-1</f>
        <v>-0.11843318355108512</v>
      </c>
      <c r="M134" s="228">
        <f>J134-F134</f>
        <v>-14259</v>
      </c>
      <c r="N134" s="229">
        <f>J134/D134-1</f>
        <v>1.1432927444922356</v>
      </c>
      <c r="O134" s="228">
        <f>J134-D134</f>
        <v>56617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98686</v>
      </c>
      <c r="D135" s="246">
        <v>46266</v>
      </c>
      <c r="E135" s="246">
        <v>110000</v>
      </c>
      <c r="F135" s="246">
        <v>105592</v>
      </c>
      <c r="G135" s="250">
        <f>IFERROR(F135/E135-1,"-")</f>
        <v>-4.007272727272726E-2</v>
      </c>
      <c r="H135" s="246">
        <f t="shared" ref="H135:H138" si="14">F135-E135</f>
        <v>-4408</v>
      </c>
      <c r="I135" s="248">
        <f>F135/F$134</f>
        <v>0.87703181972972744</v>
      </c>
      <c r="J135" s="246">
        <v>87910</v>
      </c>
      <c r="K135" s="247">
        <f t="shared" ref="K135:K138" si="15">J135/J$134</f>
        <v>0.82826132016808307</v>
      </c>
      <c r="L135" s="248">
        <f t="shared" ref="L135:L138" si="16">J135/F135-1</f>
        <v>-0.16745586786877797</v>
      </c>
      <c r="M135" s="249">
        <f t="shared" ref="M135:M138" si="17">J135-F135</f>
        <v>-17682</v>
      </c>
      <c r="N135" s="247">
        <f t="shared" ref="N135:N138" si="18">J135/D135-1</f>
        <v>0.90009942506376173</v>
      </c>
      <c r="O135" s="246">
        <f t="shared" ref="O135:O138" si="19">J135-D135</f>
        <v>41644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9791</v>
      </c>
      <c r="D136" s="252">
        <v>1167</v>
      </c>
      <c r="E136" s="252">
        <v>4534</v>
      </c>
      <c r="F136" s="252">
        <v>6601</v>
      </c>
      <c r="G136" s="256">
        <f t="shared" ref="G136:G138" si="20">IFERROR(F136/E136-1,"-")</f>
        <v>0.45588883987648865</v>
      </c>
      <c r="H136" s="252">
        <f t="shared" si="14"/>
        <v>2067</v>
      </c>
      <c r="I136" s="260">
        <f t="shared" ref="I136:I138" si="21">F136/F$134</f>
        <v>5.4826947515303537E-2</v>
      </c>
      <c r="J136" s="252">
        <v>6222</v>
      </c>
      <c r="K136" s="258">
        <f t="shared" si="15"/>
        <v>5.8621794267839984E-2</v>
      </c>
      <c r="L136" s="260">
        <f t="shared" si="16"/>
        <v>-5.7415543099530342E-2</v>
      </c>
      <c r="M136" s="259">
        <f t="shared" si="17"/>
        <v>-379</v>
      </c>
      <c r="N136" s="258">
        <f t="shared" si="18"/>
        <v>4.3316195372750643</v>
      </c>
      <c r="O136" s="252">
        <f t="shared" si="19"/>
        <v>5055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88895</v>
      </c>
      <c r="D137" s="252">
        <v>45099</v>
      </c>
      <c r="E137" s="252">
        <v>105466</v>
      </c>
      <c r="F137" s="252">
        <v>98991</v>
      </c>
      <c r="G137" s="254">
        <f t="shared" si="20"/>
        <v>-6.1394193389338714E-2</v>
      </c>
      <c r="H137" s="252">
        <f t="shared" si="14"/>
        <v>-6475</v>
      </c>
      <c r="I137" s="264">
        <f t="shared" si="21"/>
        <v>0.82220487221442395</v>
      </c>
      <c r="J137" s="252">
        <v>81688</v>
      </c>
      <c r="K137" s="258">
        <f t="shared" si="15"/>
        <v>0.76963952590024309</v>
      </c>
      <c r="L137" s="260">
        <f t="shared" si="16"/>
        <v>-0.17479366811124242</v>
      </c>
      <c r="M137" s="259">
        <f t="shared" si="17"/>
        <v>-17303</v>
      </c>
      <c r="N137" s="258">
        <f t="shared" si="18"/>
        <v>0.8113040200447903</v>
      </c>
      <c r="O137" s="252">
        <f t="shared" si="19"/>
        <v>36589</v>
      </c>
      <c r="Q137" s="29"/>
      <c r="R137" s="79"/>
      <c r="Z137" s="1"/>
    </row>
    <row r="138" spans="1:31" s="4" customFormat="1" x14ac:dyDescent="0.25">
      <c r="B138" s="245" t="s">
        <v>195</v>
      </c>
      <c r="C138" s="246">
        <v>11234</v>
      </c>
      <c r="D138" s="246">
        <v>3255</v>
      </c>
      <c r="E138" s="246">
        <v>10918</v>
      </c>
      <c r="F138" s="246">
        <v>14805</v>
      </c>
      <c r="G138" s="250">
        <f t="shared" si="20"/>
        <v>0.35601758563839536</v>
      </c>
      <c r="H138" s="246">
        <f t="shared" si="14"/>
        <v>3887</v>
      </c>
      <c r="I138" s="248">
        <f t="shared" si="21"/>
        <v>0.12296818027027251</v>
      </c>
      <c r="J138" s="246">
        <v>18228</v>
      </c>
      <c r="K138" s="247">
        <f t="shared" si="15"/>
        <v>0.17173867983191693</v>
      </c>
      <c r="L138" s="248">
        <f t="shared" si="16"/>
        <v>0.23120567375886525</v>
      </c>
      <c r="M138" s="249">
        <f t="shared" si="17"/>
        <v>3423</v>
      </c>
      <c r="N138" s="247">
        <f t="shared" si="18"/>
        <v>4.5999999999999996</v>
      </c>
      <c r="O138" s="246">
        <f t="shared" si="19"/>
        <v>14973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99C5-C318-4E70-8E29-358325E24BA8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320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201</v>
      </c>
      <c r="C6" s="243">
        <v>102815</v>
      </c>
      <c r="D6" s="243">
        <v>52174</v>
      </c>
      <c r="E6" s="243">
        <v>117614</v>
      </c>
      <c r="F6" s="244">
        <f>E6/$E$6</f>
        <v>1</v>
      </c>
      <c r="G6" s="243">
        <v>78213</v>
      </c>
      <c r="H6" s="244">
        <f>G6/E6-1</f>
        <v>-0.33500263574064315</v>
      </c>
      <c r="I6" s="243">
        <f>G6-E6</f>
        <v>-39401</v>
      </c>
      <c r="J6" s="244">
        <f>G6/$G$6</f>
        <v>1</v>
      </c>
      <c r="K6" s="243">
        <v>68547</v>
      </c>
      <c r="L6" s="244">
        <f t="shared" ref="L6:L12" si="0">K6/G6-1</f>
        <v>-0.12358559318783324</v>
      </c>
      <c r="M6" s="243">
        <f t="shared" ref="M6:M12" si="1">K6-G6</f>
        <v>-9666</v>
      </c>
      <c r="N6" s="244">
        <f>K6/$K$6</f>
        <v>1</v>
      </c>
      <c r="O6" s="243">
        <v>54723</v>
      </c>
      <c r="P6" s="244">
        <f t="shared" ref="P6:P11" si="2">O6/K6-1</f>
        <v>-0.20167184559499318</v>
      </c>
      <c r="Q6" s="243">
        <f t="shared" ref="Q6:Q12" si="3">O6-K6</f>
        <v>-13824</v>
      </c>
      <c r="R6" s="244">
        <f>O6/C6-1</f>
        <v>-0.46775275981131159</v>
      </c>
      <c r="S6" s="243">
        <f>O6-C6</f>
        <v>-48092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76310</v>
      </c>
      <c r="D7" s="246">
        <v>37421</v>
      </c>
      <c r="E7" s="246">
        <v>89266</v>
      </c>
      <c r="F7" s="247">
        <f t="shared" ref="F7:F12" si="4">E7/$E$6</f>
        <v>0.75897427177036747</v>
      </c>
      <c r="G7" s="246">
        <v>61778</v>
      </c>
      <c r="H7" s="248">
        <f>G7/E7-1</f>
        <v>-0.30793359173705559</v>
      </c>
      <c r="I7" s="249">
        <f>G7-E7</f>
        <v>-27488</v>
      </c>
      <c r="J7" s="247">
        <f>G7/$G$6</f>
        <v>0.78986869190543774</v>
      </c>
      <c r="K7" s="246">
        <v>50205</v>
      </c>
      <c r="L7" s="250">
        <f t="shared" si="0"/>
        <v>-0.18733205995661883</v>
      </c>
      <c r="M7" s="251">
        <f t="shared" si="1"/>
        <v>-11573</v>
      </c>
      <c r="N7" s="247">
        <f>K7/$K$6</f>
        <v>0.73241717361810144</v>
      </c>
      <c r="O7" s="246">
        <v>39596</v>
      </c>
      <c r="P7" s="248">
        <f t="shared" si="2"/>
        <v>-0.21131361418185435</v>
      </c>
      <c r="Q7" s="249">
        <f t="shared" si="3"/>
        <v>-10609</v>
      </c>
      <c r="R7" s="248">
        <f t="shared" ref="R7:R10" si="5">O7/C7-1</f>
        <v>-0.4811164984929891</v>
      </c>
      <c r="S7" s="249">
        <f t="shared" ref="S7:S10" si="6">O7-C7</f>
        <v>-36714</v>
      </c>
      <c r="T7" s="247">
        <f>O7/$O$6</f>
        <v>0.72357144162417997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8790</v>
      </c>
      <c r="D8" s="252">
        <v>1649</v>
      </c>
      <c r="E8" s="252">
        <v>3874</v>
      </c>
      <c r="F8" s="253">
        <f t="shared" si="4"/>
        <v>3.2938255649837607E-2</v>
      </c>
      <c r="G8" s="252">
        <v>5353</v>
      </c>
      <c r="H8" s="254">
        <f>IFERROR(G8/E8-1,"-")</f>
        <v>0.38177594217862665</v>
      </c>
      <c r="I8" s="255">
        <f t="shared" ref="I8:I12" si="7">G8-E8</f>
        <v>1479</v>
      </c>
      <c r="J8" s="253">
        <f t="shared" ref="J8:J12" si="8">G8/$G$6</f>
        <v>6.844130771099434E-2</v>
      </c>
      <c r="K8" s="252">
        <v>5102</v>
      </c>
      <c r="L8" s="256">
        <f>IFERROR(K8/G8-1,"-")</f>
        <v>-4.6889594619839325E-2</v>
      </c>
      <c r="M8" s="257">
        <f>IF(G8=0,"nd",K8-G8)</f>
        <v>-251</v>
      </c>
      <c r="N8" s="258">
        <f t="shared" ref="N8:N12" si="9">K8/$K$6</f>
        <v>7.4430682597341966E-2</v>
      </c>
      <c r="O8" s="252">
        <v>2225</v>
      </c>
      <c r="P8" s="256">
        <f>IFERROR(O8/K8-1,"-")</f>
        <v>-0.56389651117208939</v>
      </c>
      <c r="Q8" s="259">
        <f t="shared" si="3"/>
        <v>-2877</v>
      </c>
      <c r="R8" s="256">
        <f>IFERROR(O8/C8-1,"-")</f>
        <v>-0.7468714448236633</v>
      </c>
      <c r="S8" s="259">
        <f t="shared" si="6"/>
        <v>-6565</v>
      </c>
      <c r="T8" s="258">
        <f t="shared" ref="T8:T12" si="10">O8/$O$6</f>
        <v>4.0659320578184673E-2</v>
      </c>
      <c r="V8" s="29"/>
      <c r="W8" s="79"/>
      <c r="AE8" s="1"/>
    </row>
    <row r="9" spans="1:31" s="4" customFormat="1" x14ac:dyDescent="0.25">
      <c r="B9" s="97" t="s">
        <v>61</v>
      </c>
      <c r="C9" s="252">
        <v>67520</v>
      </c>
      <c r="D9" s="252">
        <v>35772</v>
      </c>
      <c r="E9" s="252">
        <v>85392</v>
      </c>
      <c r="F9" s="258">
        <f t="shared" si="4"/>
        <v>0.72603601612052981</v>
      </c>
      <c r="G9" s="252">
        <v>56425</v>
      </c>
      <c r="H9" s="254">
        <f>IFERROR(G9/E9-1,"-")</f>
        <v>-0.33922381487727182</v>
      </c>
      <c r="I9" s="259">
        <f t="shared" si="7"/>
        <v>-28967</v>
      </c>
      <c r="J9" s="258">
        <f t="shared" si="8"/>
        <v>0.72142738419444341</v>
      </c>
      <c r="K9" s="252">
        <v>45103</v>
      </c>
      <c r="L9" s="256">
        <f>IFERROR(K9/G9-1,"-")</f>
        <v>-0.20065573770491807</v>
      </c>
      <c r="M9" s="257">
        <f>IF(G9=0,"nd",K9-G9)</f>
        <v>-11322</v>
      </c>
      <c r="N9" s="258">
        <f t="shared" si="9"/>
        <v>0.65798649102075946</v>
      </c>
      <c r="O9" s="252">
        <v>37371</v>
      </c>
      <c r="P9" s="256">
        <f t="shared" si="2"/>
        <v>-0.17142983836995318</v>
      </c>
      <c r="Q9" s="259">
        <f t="shared" si="3"/>
        <v>-7732</v>
      </c>
      <c r="R9" s="260">
        <f t="shared" si="5"/>
        <v>-0.44651954976303321</v>
      </c>
      <c r="S9" s="259">
        <f t="shared" si="6"/>
        <v>-30149</v>
      </c>
      <c r="T9" s="258">
        <f t="shared" si="10"/>
        <v>0.6829121210459953</v>
      </c>
      <c r="V9" s="29"/>
      <c r="W9" s="79"/>
      <c r="AE9" s="1"/>
    </row>
    <row r="10" spans="1:31" s="4" customFormat="1" x14ac:dyDescent="0.25">
      <c r="B10" s="245" t="s">
        <v>195</v>
      </c>
      <c r="C10" s="261">
        <v>26505</v>
      </c>
      <c r="D10" s="261">
        <v>14753</v>
      </c>
      <c r="E10" s="261">
        <v>28348</v>
      </c>
      <c r="F10" s="262">
        <f>IFERROR(E10/$E$6,"-")</f>
        <v>0.24102572822963253</v>
      </c>
      <c r="G10" s="261">
        <v>16435</v>
      </c>
      <c r="H10" s="250">
        <f>IFERROR(G10/E10-1,"-")</f>
        <v>-0.42024128686327078</v>
      </c>
      <c r="I10" s="251">
        <f>IFERROR(G10-E10,"-")</f>
        <v>-11913</v>
      </c>
      <c r="J10" s="262">
        <f>IFERROR(G10/$G$6,"-")</f>
        <v>0.21013130809456229</v>
      </c>
      <c r="K10" s="261">
        <v>18342</v>
      </c>
      <c r="L10" s="250">
        <f>IFERROR(K10/G10-1,"-")</f>
        <v>0.1160328567082447</v>
      </c>
      <c r="M10" s="251">
        <f>IFERROR(K10-G10,"-")</f>
        <v>1907</v>
      </c>
      <c r="N10" s="262">
        <f>IFERROR(K10/$K$6,"-")</f>
        <v>0.26758282638189856</v>
      </c>
      <c r="O10" s="261">
        <v>15127</v>
      </c>
      <c r="P10" s="250">
        <f>IFERROR(O10/K10-1,"-")</f>
        <v>-0.17528077636026607</v>
      </c>
      <c r="Q10" s="251">
        <f>IFERROR(O10-K10,"-")</f>
        <v>-3215</v>
      </c>
      <c r="R10" s="250">
        <f t="shared" si="5"/>
        <v>-0.4292774948122996</v>
      </c>
      <c r="S10" s="251">
        <f t="shared" si="6"/>
        <v>-11378</v>
      </c>
      <c r="T10" s="262">
        <f>IFERROR(O10/$O$6,"-")</f>
        <v>0.27642855837582003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25817</v>
      </c>
      <c r="D11" s="252">
        <v>2832</v>
      </c>
      <c r="E11" s="252">
        <v>0</v>
      </c>
      <c r="F11" s="258">
        <f t="shared" si="4"/>
        <v>0</v>
      </c>
      <c r="G11" s="252">
        <v>0</v>
      </c>
      <c r="H11" s="260" t="e">
        <f t="shared" ref="H11:H12" si="11">G11/E11-1</f>
        <v>#DIV/0!</v>
      </c>
      <c r="I11" s="259">
        <f t="shared" si="7"/>
        <v>0</v>
      </c>
      <c r="J11" s="258">
        <f t="shared" si="8"/>
        <v>0</v>
      </c>
      <c r="K11" s="252">
        <v>0</v>
      </c>
      <c r="L11" s="256" t="e">
        <f>K11/G11-1</f>
        <v>#DIV/0!</v>
      </c>
      <c r="M11" s="259">
        <f t="shared" si="1"/>
        <v>0</v>
      </c>
      <c r="N11" s="258">
        <f t="shared" si="9"/>
        <v>0</v>
      </c>
      <c r="O11" s="252">
        <v>0</v>
      </c>
      <c r="P11" s="260" t="e">
        <f t="shared" si="2"/>
        <v>#DIV/0!</v>
      </c>
      <c r="Q11" s="259">
        <f t="shared" si="3"/>
        <v>0</v>
      </c>
      <c r="R11" s="260">
        <f t="shared" ref="R11:R12" si="12">O11/D11-1</f>
        <v>-1</v>
      </c>
      <c r="S11" s="259">
        <f t="shared" ref="S11:S12" si="13">O11-D11</f>
        <v>-2832</v>
      </c>
      <c r="T11" s="258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2">
        <v>688</v>
      </c>
      <c r="D12" s="252">
        <v>74</v>
      </c>
      <c r="E12" s="252">
        <v>0</v>
      </c>
      <c r="F12" s="258">
        <f t="shared" si="4"/>
        <v>0</v>
      </c>
      <c r="G12" s="252">
        <v>0</v>
      </c>
      <c r="H12" s="260" t="e">
        <f t="shared" si="11"/>
        <v>#DIV/0!</v>
      </c>
      <c r="I12" s="259">
        <f t="shared" si="7"/>
        <v>0</v>
      </c>
      <c r="J12" s="258">
        <f t="shared" si="8"/>
        <v>0</v>
      </c>
      <c r="K12" s="252">
        <v>0</v>
      </c>
      <c r="L12" s="256" t="e">
        <f t="shared" si="0"/>
        <v>#DIV/0!</v>
      </c>
      <c r="M12" s="259">
        <f t="shared" si="1"/>
        <v>0</v>
      </c>
      <c r="N12" s="258">
        <f t="shared" si="9"/>
        <v>0</v>
      </c>
      <c r="O12" s="252">
        <v>0</v>
      </c>
      <c r="P12" s="260" t="e">
        <f>O12/K12-1</f>
        <v>#DIV/0!</v>
      </c>
      <c r="Q12" s="259">
        <f t="shared" si="3"/>
        <v>0</v>
      </c>
      <c r="R12" s="260">
        <f t="shared" si="12"/>
        <v>-1</v>
      </c>
      <c r="S12" s="259">
        <f t="shared" si="13"/>
        <v>-74</v>
      </c>
      <c r="T12" s="258">
        <f t="shared" si="10"/>
        <v>0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39.596 viajeros 
cuota: 72,4%</v>
      </c>
    </row>
    <row r="20" spans="27:27" x14ac:dyDescent="0.25">
      <c r="AA20" t="str">
        <f>CONCATENATE("Apartamentos: 
",FIXED(O10,0)," viajeros
cuota: ",FIXED(T10*100,1),"%")</f>
        <v>Apartamentos: 
15.127 viajeros
cuota: 27,6%</v>
      </c>
    </row>
    <row r="38" spans="2:31" s="4" customFormat="1" ht="15.75" hidden="1" customHeight="1" thickBot="1" x14ac:dyDescent="0.3">
      <c r="B38" s="270" t="s">
        <v>187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9" t="s">
        <v>185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202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201</v>
      </c>
      <c r="C134" s="228">
        <v>113067</v>
      </c>
      <c r="D134" s="228">
        <v>68476</v>
      </c>
      <c r="E134" s="228">
        <v>126666</v>
      </c>
      <c r="F134" s="228">
        <v>86811</v>
      </c>
      <c r="G134" s="229">
        <f>F134/E134-1</f>
        <v>-0.31464639287575202</v>
      </c>
      <c r="H134" s="228">
        <f>F134-E134</f>
        <v>-39855</v>
      </c>
      <c r="I134" s="229">
        <f>F134/F$134</f>
        <v>1</v>
      </c>
      <c r="J134" s="228">
        <v>75374</v>
      </c>
      <c r="K134" s="229">
        <f>J134/J$134</f>
        <v>1</v>
      </c>
      <c r="L134" s="229">
        <f>J134/F134-1</f>
        <v>-0.13174597689232936</v>
      </c>
      <c r="M134" s="228">
        <f>J134-F134</f>
        <v>-11437</v>
      </c>
      <c r="N134" s="229">
        <f>J134/D134-1</f>
        <v>0.10073602430048489</v>
      </c>
      <c r="O134" s="228">
        <f>J134-D134</f>
        <v>6898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84229</v>
      </c>
      <c r="D135" s="246">
        <v>46830</v>
      </c>
      <c r="E135" s="246">
        <v>97227</v>
      </c>
      <c r="F135" s="246">
        <v>68469</v>
      </c>
      <c r="G135" s="250">
        <f>IFERROR(F135/E135-1,"-")</f>
        <v>-0.29578203585423801</v>
      </c>
      <c r="H135" s="246">
        <f t="shared" ref="H135:H138" si="14">F135-E135</f>
        <v>-28758</v>
      </c>
      <c r="I135" s="248">
        <f>F135/F$134</f>
        <v>0.78871341189480593</v>
      </c>
      <c r="J135" s="246">
        <v>54932</v>
      </c>
      <c r="K135" s="247">
        <f t="shared" ref="K135:K138" si="15">J135/J$134</f>
        <v>0.72879242179000714</v>
      </c>
      <c r="L135" s="248">
        <f t="shared" ref="L135:L138" si="16">J135/F135-1</f>
        <v>-0.1977099125151528</v>
      </c>
      <c r="M135" s="249">
        <f t="shared" ref="M135:M138" si="17">J135-F135</f>
        <v>-13537</v>
      </c>
      <c r="N135" s="247">
        <f t="shared" ref="N135:N138" si="18">J135/D135-1</f>
        <v>0.17300875507153535</v>
      </c>
      <c r="O135" s="246">
        <f t="shared" ref="O135:O138" si="19">J135-D135</f>
        <v>8102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9760</v>
      </c>
      <c r="D136" s="252">
        <v>1786</v>
      </c>
      <c r="E136" s="252">
        <v>4418</v>
      </c>
      <c r="F136" s="252">
        <v>6088</v>
      </c>
      <c r="G136" s="256">
        <f t="shared" ref="G136:G138" si="20">IFERROR(F136/E136-1,"-")</f>
        <v>0.37799909461294701</v>
      </c>
      <c r="H136" s="252">
        <f t="shared" si="14"/>
        <v>1670</v>
      </c>
      <c r="I136" s="260">
        <f t="shared" ref="I136:I138" si="21">F136/F$134</f>
        <v>7.0129361486447564E-2</v>
      </c>
      <c r="J136" s="252">
        <v>5359</v>
      </c>
      <c r="K136" s="258">
        <f t="shared" si="15"/>
        <v>7.1098787380263748E-2</v>
      </c>
      <c r="L136" s="260">
        <f t="shared" si="16"/>
        <v>-0.11974375821287775</v>
      </c>
      <c r="M136" s="259">
        <f t="shared" si="17"/>
        <v>-729</v>
      </c>
      <c r="N136" s="258">
        <f t="shared" si="18"/>
        <v>2.0005599104143337</v>
      </c>
      <c r="O136" s="252">
        <f t="shared" si="19"/>
        <v>3573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74469</v>
      </c>
      <c r="D137" s="252">
        <v>45044</v>
      </c>
      <c r="E137" s="252">
        <v>92809</v>
      </c>
      <c r="F137" s="252">
        <v>62381</v>
      </c>
      <c r="G137" s="254">
        <f t="shared" si="20"/>
        <v>-0.32785613464211449</v>
      </c>
      <c r="H137" s="252">
        <f t="shared" si="14"/>
        <v>-30428</v>
      </c>
      <c r="I137" s="264">
        <f t="shared" si="21"/>
        <v>0.71858405040835838</v>
      </c>
      <c r="J137" s="252">
        <v>49573</v>
      </c>
      <c r="K137" s="258">
        <f t="shared" si="15"/>
        <v>0.65769363440974338</v>
      </c>
      <c r="L137" s="260">
        <f t="shared" si="16"/>
        <v>-0.20531892723746015</v>
      </c>
      <c r="M137" s="259">
        <f t="shared" si="17"/>
        <v>-12808</v>
      </c>
      <c r="N137" s="258">
        <f t="shared" si="18"/>
        <v>0.1005461326702779</v>
      </c>
      <c r="O137" s="252">
        <f t="shared" si="19"/>
        <v>4529</v>
      </c>
      <c r="Q137" s="29"/>
      <c r="R137" s="79"/>
      <c r="Z137" s="1"/>
    </row>
    <row r="138" spans="1:31" s="4" customFormat="1" x14ac:dyDescent="0.25">
      <c r="B138" s="245" t="s">
        <v>195</v>
      </c>
      <c r="C138" s="246">
        <v>28838</v>
      </c>
      <c r="D138" s="246">
        <v>21646</v>
      </c>
      <c r="E138" s="246">
        <v>29439</v>
      </c>
      <c r="F138" s="246">
        <v>18342</v>
      </c>
      <c r="G138" s="250">
        <f t="shared" si="20"/>
        <v>-0.37694894527667377</v>
      </c>
      <c r="H138" s="246">
        <f t="shared" si="14"/>
        <v>-11097</v>
      </c>
      <c r="I138" s="248">
        <f t="shared" si="21"/>
        <v>0.21128658810519405</v>
      </c>
      <c r="J138" s="246">
        <v>20442</v>
      </c>
      <c r="K138" s="247">
        <f t="shared" si="15"/>
        <v>0.27120757820999286</v>
      </c>
      <c r="L138" s="248">
        <f t="shared" si="16"/>
        <v>0.11449133137062484</v>
      </c>
      <c r="M138" s="249">
        <f t="shared" si="17"/>
        <v>2100</v>
      </c>
      <c r="N138" s="247">
        <f t="shared" si="18"/>
        <v>-5.562228587267859E-2</v>
      </c>
      <c r="O138" s="246">
        <f t="shared" si="19"/>
        <v>-1204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5306-4BEA-4F67-B29F-0A53478AA9C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910213</v>
      </c>
      <c r="D6" s="243">
        <v>408177</v>
      </c>
      <c r="E6" s="243">
        <v>686635</v>
      </c>
      <c r="F6" s="244">
        <f>E6/$E$6</f>
        <v>1</v>
      </c>
      <c r="G6" s="243">
        <v>883151</v>
      </c>
      <c r="H6" s="244">
        <f>G6/E6-1</f>
        <v>0.28620154812964671</v>
      </c>
      <c r="I6" s="243">
        <f>G6-E6</f>
        <v>196516</v>
      </c>
      <c r="J6" s="244">
        <f>G6/$G$6</f>
        <v>1</v>
      </c>
      <c r="K6" s="243">
        <v>913897</v>
      </c>
      <c r="L6" s="244">
        <f>K6/G6-1</f>
        <v>3.4813978583503769E-2</v>
      </c>
      <c r="M6" s="243">
        <f>K6-G6</f>
        <v>30746</v>
      </c>
      <c r="N6" s="244">
        <f>K6/$K$6</f>
        <v>1</v>
      </c>
      <c r="O6" s="243">
        <v>920763</v>
      </c>
      <c r="P6" s="244">
        <f>O6/K6-1</f>
        <v>7.512881648588321E-3</v>
      </c>
      <c r="Q6" s="243">
        <f>O6-K6</f>
        <v>6866</v>
      </c>
      <c r="R6" s="244">
        <f>IFERROR(O6/C6-1,"-")</f>
        <v>1.1590693606881031E-2</v>
      </c>
      <c r="S6" s="243">
        <f>O6-C6</f>
        <v>10550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200261</v>
      </c>
      <c r="D7" s="252">
        <v>91009</v>
      </c>
      <c r="E7" s="252">
        <v>225060</v>
      </c>
      <c r="F7" s="258">
        <f t="shared" ref="F7:F16" si="0">E7/$E$6</f>
        <v>0.32777239727074792</v>
      </c>
      <c r="G7" s="252">
        <v>184306</v>
      </c>
      <c r="H7" s="260">
        <f>G7/E7-1</f>
        <v>-0.18108060072869459</v>
      </c>
      <c r="I7" s="259">
        <f>G7-E7</f>
        <v>-40754</v>
      </c>
      <c r="J7" s="258">
        <f>G7/$G$6</f>
        <v>0.2086913789374637</v>
      </c>
      <c r="K7" s="252">
        <v>161501</v>
      </c>
      <c r="L7" s="260">
        <f>K7/G7-1</f>
        <v>-0.12373444163510683</v>
      </c>
      <c r="M7" s="259">
        <f>K7-G7</f>
        <v>-22805</v>
      </c>
      <c r="N7" s="258">
        <f>K7/$K$6</f>
        <v>0.17671685102369306</v>
      </c>
      <c r="O7" s="252">
        <v>142945</v>
      </c>
      <c r="P7" s="260">
        <f>O7/K7-1</f>
        <v>-0.11489712138005337</v>
      </c>
      <c r="Q7" s="259">
        <f>O7-K7</f>
        <v>-18556</v>
      </c>
      <c r="R7" s="260">
        <f t="shared" ref="R7:R16" si="1">IFERROR(O7/C7-1,"-")</f>
        <v>-0.2862065005168255</v>
      </c>
      <c r="S7" s="259">
        <f t="shared" ref="S7:S16" si="2">O7-C7</f>
        <v>-57316</v>
      </c>
      <c r="T7" s="258">
        <f>O7/$O$6</f>
        <v>0.15524624686265628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111759</v>
      </c>
      <c r="D8" s="252">
        <v>41966</v>
      </c>
      <c r="E8" s="252">
        <v>69889</v>
      </c>
      <c r="F8" s="258">
        <f t="shared" si="0"/>
        <v>0.10178479104618902</v>
      </c>
      <c r="G8" s="252">
        <v>110023</v>
      </c>
      <c r="H8" s="260">
        <f t="shared" ref="H8:H16" si="3">G8/E8-1</f>
        <v>0.57425345905650382</v>
      </c>
      <c r="I8" s="259">
        <f t="shared" ref="I8:I16" si="4">G8-E8</f>
        <v>40134</v>
      </c>
      <c r="J8" s="258">
        <f t="shared" ref="J8:J16" si="5">G8/$G$6</f>
        <v>0.12458005482641134</v>
      </c>
      <c r="K8" s="252">
        <v>104488</v>
      </c>
      <c r="L8" s="260">
        <f t="shared" ref="L8:L16" si="6">K8/G8-1</f>
        <v>-5.0307662943202769E-2</v>
      </c>
      <c r="M8" s="259">
        <f t="shared" ref="M8:M16" si="7">K8-G8</f>
        <v>-5535</v>
      </c>
      <c r="N8" s="258">
        <f t="shared" ref="N8:N16" si="8">K8/$K$6</f>
        <v>0.11433235911705586</v>
      </c>
      <c r="O8" s="252">
        <v>100942</v>
      </c>
      <c r="P8" s="260">
        <f t="shared" ref="P8:P16" si="9">O8/K8-1</f>
        <v>-3.3936911415664905E-2</v>
      </c>
      <c r="Q8" s="259">
        <f t="shared" ref="Q8:Q16" si="10">O8-K8</f>
        <v>-3546</v>
      </c>
      <c r="R8" s="260">
        <f t="shared" si="1"/>
        <v>-9.6788625524566241E-2</v>
      </c>
      <c r="S8" s="259">
        <f t="shared" si="2"/>
        <v>-10817</v>
      </c>
      <c r="T8" s="258">
        <f t="shared" ref="T8:T16" si="11">O8/$O$6</f>
        <v>0.10962864493903426</v>
      </c>
      <c r="V8" s="29"/>
      <c r="W8" s="79"/>
      <c r="AE8" s="1"/>
    </row>
    <row r="9" spans="1:31" s="4" customFormat="1" x14ac:dyDescent="0.25">
      <c r="B9" s="235" t="s">
        <v>46</v>
      </c>
      <c r="C9" s="252">
        <v>9302</v>
      </c>
      <c r="D9" s="252">
        <v>2244</v>
      </c>
      <c r="E9" s="252">
        <v>4565</v>
      </c>
      <c r="F9" s="253">
        <f t="shared" si="0"/>
        <v>6.6483648517771448E-3</v>
      </c>
      <c r="G9" s="252">
        <v>4856</v>
      </c>
      <c r="H9" s="264">
        <f t="shared" si="3"/>
        <v>6.3745892661555281E-2</v>
      </c>
      <c r="I9" s="255">
        <f t="shared" si="4"/>
        <v>291</v>
      </c>
      <c r="J9" s="253">
        <f t="shared" si="5"/>
        <v>5.4984934626128483E-3</v>
      </c>
      <c r="K9" s="252">
        <v>17500</v>
      </c>
      <c r="L9" s="260">
        <f t="shared" si="6"/>
        <v>2.603789126853377</v>
      </c>
      <c r="M9" s="259">
        <f t="shared" si="7"/>
        <v>12644</v>
      </c>
      <c r="N9" s="258">
        <f t="shared" si="8"/>
        <v>1.9148766217637218E-2</v>
      </c>
      <c r="O9" s="252">
        <v>9811</v>
      </c>
      <c r="P9" s="260">
        <f t="shared" si="9"/>
        <v>-0.43937142857142852</v>
      </c>
      <c r="Q9" s="259">
        <f t="shared" si="10"/>
        <v>-7689</v>
      </c>
      <c r="R9" s="260">
        <f t="shared" si="1"/>
        <v>5.4719415179531383E-2</v>
      </c>
      <c r="S9" s="259">
        <f t="shared" si="2"/>
        <v>509</v>
      </c>
      <c r="T9" s="258">
        <f t="shared" si="11"/>
        <v>1.0655293490290117E-2</v>
      </c>
      <c r="V9" s="29"/>
      <c r="W9" s="79"/>
      <c r="AE9" s="1"/>
    </row>
    <row r="10" spans="1:31" s="4" customFormat="1" x14ac:dyDescent="0.25">
      <c r="B10" s="235" t="s">
        <v>48</v>
      </c>
      <c r="C10" s="252">
        <v>308801</v>
      </c>
      <c r="D10" s="252">
        <v>85786</v>
      </c>
      <c r="E10" s="252">
        <v>151359</v>
      </c>
      <c r="F10" s="258">
        <f t="shared" si="0"/>
        <v>0.22043589388831039</v>
      </c>
      <c r="G10" s="252">
        <v>297779</v>
      </c>
      <c r="H10" s="260">
        <f t="shared" si="3"/>
        <v>0.96736897046095716</v>
      </c>
      <c r="I10" s="259">
        <f t="shared" si="4"/>
        <v>146420</v>
      </c>
      <c r="J10" s="258">
        <f t="shared" si="5"/>
        <v>0.33717790049493235</v>
      </c>
      <c r="K10" s="252">
        <v>304437</v>
      </c>
      <c r="L10" s="260">
        <f t="shared" si="6"/>
        <v>2.2358863452426103E-2</v>
      </c>
      <c r="M10" s="259">
        <f t="shared" si="7"/>
        <v>6658</v>
      </c>
      <c r="N10" s="258">
        <f t="shared" si="8"/>
        <v>0.3331195966285041</v>
      </c>
      <c r="O10" s="252">
        <v>336795</v>
      </c>
      <c r="P10" s="260">
        <f t="shared" si="9"/>
        <v>0.10628800047300424</v>
      </c>
      <c r="Q10" s="259">
        <f t="shared" si="10"/>
        <v>32358</v>
      </c>
      <c r="R10" s="260">
        <f t="shared" si="1"/>
        <v>9.06538515095483E-2</v>
      </c>
      <c r="S10" s="259">
        <f t="shared" si="2"/>
        <v>27994</v>
      </c>
      <c r="T10" s="258">
        <f>O10/$O$6</f>
        <v>0.36577816441364391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26438</v>
      </c>
      <c r="D11" s="252">
        <v>26699</v>
      </c>
      <c r="E11" s="252">
        <v>39694</v>
      </c>
      <c r="F11" s="253">
        <f t="shared" si="0"/>
        <v>5.7809462086843809E-2</v>
      </c>
      <c r="G11" s="252">
        <v>42099</v>
      </c>
      <c r="H11" s="264">
        <f t="shared" si="3"/>
        <v>6.0588502040610726E-2</v>
      </c>
      <c r="I11" s="255">
        <f t="shared" si="4"/>
        <v>2405</v>
      </c>
      <c r="J11" s="253">
        <f t="shared" si="5"/>
        <v>4.7669084901675929E-2</v>
      </c>
      <c r="K11" s="252">
        <v>49296</v>
      </c>
      <c r="L11" s="260">
        <f t="shared" si="6"/>
        <v>0.17095417943419089</v>
      </c>
      <c r="M11" s="259">
        <f t="shared" si="7"/>
        <v>7197</v>
      </c>
      <c r="N11" s="258">
        <f t="shared" si="8"/>
        <v>5.3940433112265387E-2</v>
      </c>
      <c r="O11" s="252">
        <v>44255</v>
      </c>
      <c r="P11" s="260">
        <f t="shared" si="9"/>
        <v>-0.10225981824083086</v>
      </c>
      <c r="Q11" s="259">
        <f t="shared" si="10"/>
        <v>-5041</v>
      </c>
      <c r="R11" s="260">
        <f t="shared" si="1"/>
        <v>0.67391633255163019</v>
      </c>
      <c r="S11" s="259">
        <f t="shared" si="2"/>
        <v>17817</v>
      </c>
      <c r="T11" s="258">
        <f t="shared" si="11"/>
        <v>4.8063399593597921E-2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98414</v>
      </c>
      <c r="D12" s="252">
        <v>43048</v>
      </c>
      <c r="E12" s="252">
        <v>81482</v>
      </c>
      <c r="F12" s="258">
        <f t="shared" si="0"/>
        <v>0.11866857937623337</v>
      </c>
      <c r="G12" s="252">
        <v>110405</v>
      </c>
      <c r="H12" s="260">
        <f t="shared" si="3"/>
        <v>0.35496183206106879</v>
      </c>
      <c r="I12" s="259">
        <f t="shared" si="4"/>
        <v>28923</v>
      </c>
      <c r="J12" s="258">
        <f t="shared" si="5"/>
        <v>0.12501259693982117</v>
      </c>
      <c r="K12" s="252">
        <v>122286</v>
      </c>
      <c r="L12" s="260">
        <f t="shared" si="6"/>
        <v>0.10761287985145596</v>
      </c>
      <c r="M12" s="259">
        <f t="shared" si="7"/>
        <v>11881</v>
      </c>
      <c r="N12" s="258">
        <f t="shared" si="8"/>
        <v>0.13380720146799913</v>
      </c>
      <c r="O12" s="252">
        <v>128586</v>
      </c>
      <c r="P12" s="260">
        <f t="shared" si="9"/>
        <v>5.1518571218291509E-2</v>
      </c>
      <c r="Q12" s="259">
        <f t="shared" si="10"/>
        <v>6300</v>
      </c>
      <c r="R12" s="260">
        <f t="shared" si="1"/>
        <v>0.30658239681346156</v>
      </c>
      <c r="S12" s="259">
        <f t="shared" si="2"/>
        <v>30172</v>
      </c>
      <c r="T12" s="258">
        <f t="shared" si="11"/>
        <v>0.13965157157705077</v>
      </c>
      <c r="V12" s="29"/>
      <c r="W12" s="79"/>
      <c r="AE12" s="1"/>
    </row>
    <row r="13" spans="1:31" s="4" customFormat="1" x14ac:dyDescent="0.25">
      <c r="B13" s="235" t="s">
        <v>49</v>
      </c>
      <c r="C13" s="252">
        <v>29398</v>
      </c>
      <c r="D13" s="252">
        <v>12382</v>
      </c>
      <c r="E13" s="252">
        <v>16085</v>
      </c>
      <c r="F13" s="253">
        <f t="shared" si="0"/>
        <v>2.3425837599306765E-2</v>
      </c>
      <c r="G13" s="252">
        <v>27294</v>
      </c>
      <c r="H13" s="264">
        <f t="shared" si="3"/>
        <v>0.69686042897109113</v>
      </c>
      <c r="I13" s="255">
        <f t="shared" si="4"/>
        <v>11209</v>
      </c>
      <c r="J13" s="253">
        <f t="shared" si="5"/>
        <v>3.0905247234051709E-2</v>
      </c>
      <c r="K13" s="252">
        <v>32685</v>
      </c>
      <c r="L13" s="260">
        <f t="shared" si="6"/>
        <v>0.19751593756869634</v>
      </c>
      <c r="M13" s="259">
        <f t="shared" si="7"/>
        <v>5391</v>
      </c>
      <c r="N13" s="258">
        <f t="shared" si="8"/>
        <v>3.5764424218484137E-2</v>
      </c>
      <c r="O13" s="252">
        <v>29315</v>
      </c>
      <c r="P13" s="260">
        <f t="shared" si="9"/>
        <v>-0.1031054000305951</v>
      </c>
      <c r="Q13" s="259">
        <f t="shared" si="10"/>
        <v>-3370</v>
      </c>
      <c r="R13" s="260">
        <f t="shared" si="1"/>
        <v>-2.8233213143751268E-3</v>
      </c>
      <c r="S13" s="259">
        <f t="shared" si="2"/>
        <v>-83</v>
      </c>
      <c r="T13" s="258">
        <f t="shared" si="11"/>
        <v>3.1837725886031475E-2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41432</v>
      </c>
      <c r="D14" s="252">
        <v>18408</v>
      </c>
      <c r="E14" s="252">
        <v>41930</v>
      </c>
      <c r="F14" s="258">
        <f t="shared" si="0"/>
        <v>6.1065922943048342E-2</v>
      </c>
      <c r="G14" s="252">
        <v>26151</v>
      </c>
      <c r="H14" s="260">
        <f t="shared" si="3"/>
        <v>-0.37631767231099456</v>
      </c>
      <c r="I14" s="259">
        <f t="shared" si="4"/>
        <v>-15779</v>
      </c>
      <c r="J14" s="258">
        <f t="shared" si="5"/>
        <v>2.9611017821414457E-2</v>
      </c>
      <c r="K14" s="252">
        <v>28851</v>
      </c>
      <c r="L14" s="260">
        <f t="shared" si="6"/>
        <v>0.10324652976941606</v>
      </c>
      <c r="M14" s="259">
        <f t="shared" si="7"/>
        <v>2700</v>
      </c>
      <c r="N14" s="258">
        <f t="shared" si="8"/>
        <v>3.1569203094002934E-2</v>
      </c>
      <c r="O14" s="252">
        <v>26485</v>
      </c>
      <c r="P14" s="260">
        <f t="shared" si="9"/>
        <v>-8.2007556063914633E-2</v>
      </c>
      <c r="Q14" s="259">
        <f t="shared" si="10"/>
        <v>-2366</v>
      </c>
      <c r="R14" s="260">
        <f t="shared" si="1"/>
        <v>-0.36075979918903267</v>
      </c>
      <c r="S14" s="259">
        <f t="shared" si="2"/>
        <v>-14947</v>
      </c>
      <c r="T14" s="258">
        <f t="shared" si="11"/>
        <v>2.8764187961505837E-2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37493</v>
      </c>
      <c r="D15" s="252">
        <v>20131</v>
      </c>
      <c r="E15" s="252">
        <v>23891</v>
      </c>
      <c r="F15" s="253">
        <f t="shared" si="0"/>
        <v>3.4794323039169281E-2</v>
      </c>
      <c r="G15" s="252">
        <v>30651</v>
      </c>
      <c r="H15" s="264">
        <f t="shared" si="3"/>
        <v>0.28295173914863336</v>
      </c>
      <c r="I15" s="255">
        <f t="shared" si="4"/>
        <v>6760</v>
      </c>
      <c r="J15" s="253">
        <f t="shared" si="5"/>
        <v>3.4706409209750086E-2</v>
      </c>
      <c r="K15" s="252">
        <v>40798</v>
      </c>
      <c r="L15" s="260">
        <f t="shared" si="6"/>
        <v>0.33104955792633195</v>
      </c>
      <c r="M15" s="259">
        <f t="shared" si="7"/>
        <v>10147</v>
      </c>
      <c r="N15" s="258">
        <f t="shared" si="8"/>
        <v>4.4641792236980754E-2</v>
      </c>
      <c r="O15" s="252">
        <v>53591</v>
      </c>
      <c r="P15" s="260">
        <f t="shared" si="9"/>
        <v>0.31356929261238298</v>
      </c>
      <c r="Q15" s="259">
        <f t="shared" si="10"/>
        <v>12793</v>
      </c>
      <c r="R15" s="260">
        <f t="shared" si="1"/>
        <v>0.42936014722748239</v>
      </c>
      <c r="S15" s="259">
        <f t="shared" si="2"/>
        <v>16098</v>
      </c>
      <c r="T15" s="258">
        <f t="shared" si="11"/>
        <v>5.8202816577121369E-2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46915</v>
      </c>
      <c r="D16" s="252">
        <f>D6-SUM(D7:D15)</f>
        <v>66504</v>
      </c>
      <c r="E16" s="252">
        <f>E6-SUM(E7:E15)</f>
        <v>32680</v>
      </c>
      <c r="F16" s="258">
        <f t="shared" si="0"/>
        <v>4.7594427898373953E-2</v>
      </c>
      <c r="G16" s="252">
        <f>G6-SUM(G7:G15)</f>
        <v>49587</v>
      </c>
      <c r="H16" s="260">
        <f t="shared" si="3"/>
        <v>0.51735006119951032</v>
      </c>
      <c r="I16" s="259">
        <f t="shared" si="4"/>
        <v>16907</v>
      </c>
      <c r="J16" s="258">
        <f t="shared" si="5"/>
        <v>5.614781617186642E-2</v>
      </c>
      <c r="K16" s="252">
        <f>K6-SUM(K7:K15)</f>
        <v>52055</v>
      </c>
      <c r="L16" s="260">
        <f t="shared" si="6"/>
        <v>4.9771109363341282E-2</v>
      </c>
      <c r="M16" s="259">
        <f t="shared" si="7"/>
        <v>2468</v>
      </c>
      <c r="N16" s="258">
        <f t="shared" si="8"/>
        <v>5.6959372883377449E-2</v>
      </c>
      <c r="O16" s="252">
        <f>O6-SUM(O7:O15)</f>
        <v>48038</v>
      </c>
      <c r="P16" s="260">
        <f t="shared" si="9"/>
        <v>-7.7168379598501535E-2</v>
      </c>
      <c r="Q16" s="259">
        <f t="shared" si="10"/>
        <v>-4017</v>
      </c>
      <c r="R16" s="260">
        <f t="shared" si="1"/>
        <v>2.3936907172546151E-2</v>
      </c>
      <c r="S16" s="259">
        <f t="shared" si="2"/>
        <v>1123</v>
      </c>
      <c r="T16" s="258">
        <f t="shared" si="11"/>
        <v>5.2171948699068056E-2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2AB3-7D31-4BCF-BF58-E671EB0DBDBB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546340</v>
      </c>
      <c r="D6" s="243">
        <v>228467</v>
      </c>
      <c r="E6" s="243">
        <v>321555</v>
      </c>
      <c r="F6" s="244">
        <f>E6/$E$6</f>
        <v>1</v>
      </c>
      <c r="G6" s="243">
        <v>508787</v>
      </c>
      <c r="H6" s="244">
        <f>G6/E6-1</f>
        <v>0.58227052914742417</v>
      </c>
      <c r="I6" s="243">
        <f>G6-E6</f>
        <v>187232</v>
      </c>
      <c r="J6" s="244">
        <f>G6/$G$6</f>
        <v>1</v>
      </c>
      <c r="K6" s="243">
        <v>532909</v>
      </c>
      <c r="L6" s="244">
        <f>K6/G6-1</f>
        <v>4.7410802555882814E-2</v>
      </c>
      <c r="M6" s="243">
        <f>K6-G6</f>
        <v>24122</v>
      </c>
      <c r="N6" s="244">
        <f>K6/$K$6</f>
        <v>1</v>
      </c>
      <c r="O6" s="243">
        <v>549555</v>
      </c>
      <c r="P6" s="244">
        <f>O6/K6-1</f>
        <v>3.1236102223831885E-2</v>
      </c>
      <c r="Q6" s="243">
        <f>O6-K6</f>
        <v>16646</v>
      </c>
      <c r="R6" s="244">
        <f>IFERROR(O6/C6-1,"-")</f>
        <v>5.884613976644637E-3</v>
      </c>
      <c r="S6" s="243">
        <f>O6-C6</f>
        <v>3215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97446</v>
      </c>
      <c r="D7" s="252">
        <v>38835</v>
      </c>
      <c r="E7" s="252">
        <v>107446</v>
      </c>
      <c r="F7" s="258">
        <f t="shared" ref="F7:F16" si="0">E7/$E$6</f>
        <v>0.33414501407224267</v>
      </c>
      <c r="G7" s="252">
        <v>106093</v>
      </c>
      <c r="H7" s="260">
        <f>G7/E7-1</f>
        <v>-1.2592371982204975E-2</v>
      </c>
      <c r="I7" s="259">
        <f>G7-E7</f>
        <v>-1353</v>
      </c>
      <c r="J7" s="258">
        <f>G7/$G$6</f>
        <v>0.20852144414067184</v>
      </c>
      <c r="K7" s="252">
        <v>92954</v>
      </c>
      <c r="L7" s="260">
        <f>K7/G7-1</f>
        <v>-0.12384417445071771</v>
      </c>
      <c r="M7" s="259">
        <f>K7-G7</f>
        <v>-13139</v>
      </c>
      <c r="N7" s="258">
        <f>K7/$K$6</f>
        <v>0.1744275289026832</v>
      </c>
      <c r="O7" s="252">
        <v>88222</v>
      </c>
      <c r="P7" s="260">
        <f>O7/K7-1</f>
        <v>-5.0906900187189352E-2</v>
      </c>
      <c r="Q7" s="259">
        <f>O7-K7</f>
        <v>-4732</v>
      </c>
      <c r="R7" s="260">
        <f t="shared" ref="R7:R16" si="1">IFERROR(O7/C7-1,"-")</f>
        <v>-9.4657553927303351E-2</v>
      </c>
      <c r="S7" s="259">
        <f t="shared" ref="S7:S16" si="2">O7-C7</f>
        <v>-9224</v>
      </c>
      <c r="T7" s="258">
        <f>O7/$O$6</f>
        <v>0.16053352257735803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66231</v>
      </c>
      <c r="D8" s="252">
        <v>21414</v>
      </c>
      <c r="E8" s="252">
        <v>31177</v>
      </c>
      <c r="F8" s="258">
        <f t="shared" si="0"/>
        <v>9.6956974701062029E-2</v>
      </c>
      <c r="G8" s="252">
        <v>65553</v>
      </c>
      <c r="H8" s="260">
        <f t="shared" ref="H8:H16" si="3">G8/E8-1</f>
        <v>1.1026076915675018</v>
      </c>
      <c r="I8" s="259">
        <f t="shared" ref="I8:I16" si="4">G8-E8</f>
        <v>34376</v>
      </c>
      <c r="J8" s="258">
        <f t="shared" ref="J8:J16" si="5">G8/$G$6</f>
        <v>0.12884173534308069</v>
      </c>
      <c r="K8" s="252">
        <v>58131</v>
      </c>
      <c r="L8" s="260">
        <f t="shared" ref="L8:L16" si="6">K8/G8-1</f>
        <v>-0.11322136286668805</v>
      </c>
      <c r="M8" s="259">
        <f t="shared" ref="M8:M16" si="7">K8-G8</f>
        <v>-7422</v>
      </c>
      <c r="N8" s="258">
        <f t="shared" ref="N8:N16" si="8">K8/$K$6</f>
        <v>0.1090824136953964</v>
      </c>
      <c r="O8" s="252">
        <v>55491</v>
      </c>
      <c r="P8" s="260">
        <f t="shared" ref="P8:P16" si="9">O8/K8-1</f>
        <v>-4.5414666873096921E-2</v>
      </c>
      <c r="Q8" s="259">
        <f t="shared" ref="Q8:Q16" si="10">O8-K8</f>
        <v>-2640</v>
      </c>
      <c r="R8" s="260">
        <f t="shared" si="1"/>
        <v>-0.16215971372922044</v>
      </c>
      <c r="S8" s="259">
        <f t="shared" si="2"/>
        <v>-10740</v>
      </c>
      <c r="T8" s="258">
        <f t="shared" ref="T8:T16" si="11">O8/$O$6</f>
        <v>0.10097442476185277</v>
      </c>
      <c r="V8" s="29"/>
      <c r="W8" s="79"/>
      <c r="AE8" s="1"/>
    </row>
    <row r="9" spans="1:31" s="4" customFormat="1" x14ac:dyDescent="0.25">
      <c r="B9" s="235" t="s">
        <v>46</v>
      </c>
      <c r="C9" s="252">
        <v>4048</v>
      </c>
      <c r="D9" s="252">
        <v>652</v>
      </c>
      <c r="E9" s="252">
        <v>2230</v>
      </c>
      <c r="F9" s="253">
        <f t="shared" si="0"/>
        <v>6.935049991447808E-3</v>
      </c>
      <c r="G9" s="252">
        <v>2265</v>
      </c>
      <c r="H9" s="264">
        <f t="shared" si="3"/>
        <v>1.5695067264573925E-2</v>
      </c>
      <c r="I9" s="255">
        <f t="shared" si="4"/>
        <v>35</v>
      </c>
      <c r="J9" s="253">
        <f t="shared" si="5"/>
        <v>4.451764687383915E-3</v>
      </c>
      <c r="K9" s="252">
        <v>4579</v>
      </c>
      <c r="L9" s="260">
        <f t="shared" si="6"/>
        <v>1.021633554083885</v>
      </c>
      <c r="M9" s="259">
        <f t="shared" si="7"/>
        <v>2314</v>
      </c>
      <c r="N9" s="258">
        <f t="shared" si="8"/>
        <v>8.5924613770831416E-3</v>
      </c>
      <c r="O9" s="252">
        <v>3106</v>
      </c>
      <c r="P9" s="260">
        <f t="shared" si="9"/>
        <v>-0.32168595763267094</v>
      </c>
      <c r="Q9" s="259">
        <f t="shared" si="10"/>
        <v>-1473</v>
      </c>
      <c r="R9" s="260">
        <f t="shared" si="1"/>
        <v>-0.23270750988142297</v>
      </c>
      <c r="S9" s="259">
        <f t="shared" si="2"/>
        <v>-942</v>
      </c>
      <c r="T9" s="258">
        <f t="shared" si="11"/>
        <v>5.6518455841544522E-3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246140</v>
      </c>
      <c r="D10" s="252">
        <v>65110</v>
      </c>
      <c r="E10" s="252">
        <v>95314</v>
      </c>
      <c r="F10" s="258">
        <f t="shared" si="0"/>
        <v>0.29641585420845579</v>
      </c>
      <c r="G10" s="252">
        <v>211099</v>
      </c>
      <c r="H10" s="260">
        <f t="shared" si="3"/>
        <v>1.2147743248630842</v>
      </c>
      <c r="I10" s="259">
        <f t="shared" si="4"/>
        <v>115785</v>
      </c>
      <c r="J10" s="258">
        <f t="shared" si="5"/>
        <v>0.41490643432320401</v>
      </c>
      <c r="K10" s="252">
        <v>221702</v>
      </c>
      <c r="L10" s="260">
        <f t="shared" si="6"/>
        <v>5.0227618321261547E-2</v>
      </c>
      <c r="M10" s="259">
        <f t="shared" si="7"/>
        <v>10603</v>
      </c>
      <c r="N10" s="258">
        <f t="shared" si="8"/>
        <v>0.41602224770082696</v>
      </c>
      <c r="O10" s="252">
        <v>242379</v>
      </c>
      <c r="P10" s="260">
        <f t="shared" si="9"/>
        <v>9.3264832973992018E-2</v>
      </c>
      <c r="Q10" s="259">
        <f t="shared" si="10"/>
        <v>20677</v>
      </c>
      <c r="R10" s="260">
        <f t="shared" si="1"/>
        <v>-1.5279921995612233E-2</v>
      </c>
      <c r="S10" s="259">
        <f t="shared" si="2"/>
        <v>-3761</v>
      </c>
      <c r="T10" s="258">
        <f>O10/$O$6</f>
        <v>0.44104593716734447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15969</v>
      </c>
      <c r="D11" s="252">
        <v>24100</v>
      </c>
      <c r="E11" s="252">
        <v>17469</v>
      </c>
      <c r="F11" s="253">
        <f t="shared" si="0"/>
        <v>5.4326631524933527E-2</v>
      </c>
      <c r="G11" s="252">
        <v>27158</v>
      </c>
      <c r="H11" s="264">
        <f t="shared" si="3"/>
        <v>0.55463964737535054</v>
      </c>
      <c r="I11" s="255">
        <f t="shared" si="4"/>
        <v>9689</v>
      </c>
      <c r="J11" s="253">
        <f t="shared" si="5"/>
        <v>5.3377936150098178E-2</v>
      </c>
      <c r="K11" s="252">
        <v>31028</v>
      </c>
      <c r="L11" s="260">
        <f t="shared" si="6"/>
        <v>0.14249944767655931</v>
      </c>
      <c r="M11" s="259">
        <f t="shared" si="7"/>
        <v>3870</v>
      </c>
      <c r="N11" s="258">
        <f t="shared" si="8"/>
        <v>5.8223824330232744E-2</v>
      </c>
      <c r="O11" s="252">
        <v>29568</v>
      </c>
      <c r="P11" s="260">
        <f t="shared" si="9"/>
        <v>-4.7054273559365756E-2</v>
      </c>
      <c r="Q11" s="259">
        <f t="shared" si="10"/>
        <v>-1460</v>
      </c>
      <c r="R11" s="260">
        <f t="shared" si="1"/>
        <v>0.85158745068570352</v>
      </c>
      <c r="S11" s="259">
        <f t="shared" si="2"/>
        <v>13599</v>
      </c>
      <c r="T11" s="258">
        <f t="shared" si="11"/>
        <v>5.3803531948576573E-2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48482</v>
      </c>
      <c r="D12" s="252">
        <v>23563</v>
      </c>
      <c r="E12" s="252">
        <v>39979</v>
      </c>
      <c r="F12" s="258">
        <f t="shared" si="0"/>
        <v>0.12433020789600535</v>
      </c>
      <c r="G12" s="252">
        <v>53100</v>
      </c>
      <c r="H12" s="260">
        <f t="shared" si="3"/>
        <v>0.32819730358438171</v>
      </c>
      <c r="I12" s="259">
        <f t="shared" si="4"/>
        <v>13121</v>
      </c>
      <c r="J12" s="258">
        <f t="shared" si="5"/>
        <v>0.10436587412807324</v>
      </c>
      <c r="K12" s="252">
        <v>66570</v>
      </c>
      <c r="L12" s="260">
        <f t="shared" si="6"/>
        <v>0.25367231638418075</v>
      </c>
      <c r="M12" s="259">
        <f t="shared" si="7"/>
        <v>13470</v>
      </c>
      <c r="N12" s="258">
        <f t="shared" si="8"/>
        <v>0.12491813799354111</v>
      </c>
      <c r="O12" s="252">
        <v>66129</v>
      </c>
      <c r="P12" s="260">
        <f t="shared" si="9"/>
        <v>-6.6246056782334195E-3</v>
      </c>
      <c r="Q12" s="259">
        <f t="shared" si="10"/>
        <v>-441</v>
      </c>
      <c r="R12" s="260">
        <f t="shared" si="1"/>
        <v>0.36399075945711812</v>
      </c>
      <c r="S12" s="259">
        <f t="shared" si="2"/>
        <v>17647</v>
      </c>
      <c r="T12" s="258">
        <f t="shared" si="11"/>
        <v>0.12033190490487758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14821</v>
      </c>
      <c r="D13" s="252">
        <v>5893</v>
      </c>
      <c r="E13" s="252">
        <v>7874</v>
      </c>
      <c r="F13" s="253">
        <f t="shared" si="0"/>
        <v>2.44872572343767E-2</v>
      </c>
      <c r="G13" s="252">
        <v>14379</v>
      </c>
      <c r="H13" s="264">
        <f t="shared" si="3"/>
        <v>0.82613665227330446</v>
      </c>
      <c r="I13" s="255">
        <f t="shared" si="4"/>
        <v>6505</v>
      </c>
      <c r="J13" s="253">
        <f t="shared" si="5"/>
        <v>2.8261335293551133E-2</v>
      </c>
      <c r="K13" s="252">
        <v>22489</v>
      </c>
      <c r="L13" s="260">
        <f t="shared" si="6"/>
        <v>0.56401696919118161</v>
      </c>
      <c r="M13" s="259">
        <f t="shared" si="7"/>
        <v>8110</v>
      </c>
      <c r="N13" s="258">
        <f t="shared" si="8"/>
        <v>4.2200450733614933E-2</v>
      </c>
      <c r="O13" s="252">
        <v>20148</v>
      </c>
      <c r="P13" s="260">
        <f t="shared" si="9"/>
        <v>-0.10409533549735428</v>
      </c>
      <c r="Q13" s="259">
        <f t="shared" si="10"/>
        <v>-2341</v>
      </c>
      <c r="R13" s="260">
        <f t="shared" si="1"/>
        <v>0.35942244113082777</v>
      </c>
      <c r="S13" s="259">
        <f t="shared" si="2"/>
        <v>5327</v>
      </c>
      <c r="T13" s="258">
        <f t="shared" si="11"/>
        <v>3.6662390479569831E-2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18416</v>
      </c>
      <c r="D14" s="252">
        <v>5089</v>
      </c>
      <c r="E14" s="252">
        <v>9999</v>
      </c>
      <c r="F14" s="258">
        <f t="shared" si="0"/>
        <v>3.109576899752764E-2</v>
      </c>
      <c r="G14" s="252">
        <v>7843</v>
      </c>
      <c r="H14" s="260">
        <f t="shared" si="3"/>
        <v>-0.21562156215621564</v>
      </c>
      <c r="I14" s="259">
        <f t="shared" si="4"/>
        <v>-2156</v>
      </c>
      <c r="J14" s="258">
        <f t="shared" si="5"/>
        <v>1.5415095118389423E-2</v>
      </c>
      <c r="K14" s="252">
        <v>9698</v>
      </c>
      <c r="L14" s="260">
        <f t="shared" si="6"/>
        <v>0.23651663904118325</v>
      </c>
      <c r="M14" s="259">
        <f t="shared" si="7"/>
        <v>1855</v>
      </c>
      <c r="N14" s="258">
        <f t="shared" si="8"/>
        <v>1.819822896592101E-2</v>
      </c>
      <c r="O14" s="252">
        <v>8923</v>
      </c>
      <c r="P14" s="260">
        <f t="shared" si="9"/>
        <v>-7.9913384202928484E-2</v>
      </c>
      <c r="Q14" s="259">
        <f t="shared" si="10"/>
        <v>-775</v>
      </c>
      <c r="R14" s="260">
        <f t="shared" si="1"/>
        <v>-0.51547567332754129</v>
      </c>
      <c r="S14" s="259">
        <f t="shared" si="2"/>
        <v>-9493</v>
      </c>
      <c r="T14" s="258">
        <f t="shared" si="11"/>
        <v>1.6236773389378678E-2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16734</v>
      </c>
      <c r="D15" s="252">
        <v>12942</v>
      </c>
      <c r="E15" s="252">
        <v>3521</v>
      </c>
      <c r="F15" s="253">
        <f t="shared" si="0"/>
        <v>1.0949915255555037E-2</v>
      </c>
      <c r="G15" s="252">
        <v>7579</v>
      </c>
      <c r="H15" s="264">
        <f t="shared" si="3"/>
        <v>1.1525134904856573</v>
      </c>
      <c r="I15" s="255">
        <f t="shared" si="4"/>
        <v>4058</v>
      </c>
      <c r="J15" s="253">
        <f t="shared" si="5"/>
        <v>1.4896213936283749E-2</v>
      </c>
      <c r="K15" s="252">
        <v>12212</v>
      </c>
      <c r="L15" s="260">
        <f t="shared" si="6"/>
        <v>0.61129436601134723</v>
      </c>
      <c r="M15" s="259">
        <f t="shared" si="7"/>
        <v>4633</v>
      </c>
      <c r="N15" s="258">
        <f t="shared" si="8"/>
        <v>2.2915732329534685E-2</v>
      </c>
      <c r="O15" s="252">
        <v>19824</v>
      </c>
      <c r="P15" s="260">
        <f t="shared" si="9"/>
        <v>0.6233213232885686</v>
      </c>
      <c r="Q15" s="259">
        <f t="shared" si="10"/>
        <v>7612</v>
      </c>
      <c r="R15" s="260">
        <f t="shared" si="1"/>
        <v>0.18465399784869119</v>
      </c>
      <c r="S15" s="259">
        <f t="shared" si="2"/>
        <v>3090</v>
      </c>
      <c r="T15" s="258">
        <f t="shared" si="11"/>
        <v>3.6072822556432023E-2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18053</v>
      </c>
      <c r="D16" s="252">
        <f>D6-SUM(D7:D15)</f>
        <v>30869</v>
      </c>
      <c r="E16" s="252">
        <f>E6-SUM(E7:E15)</f>
        <v>6546</v>
      </c>
      <c r="F16" s="258">
        <f t="shared" si="0"/>
        <v>2.0357326118393432E-2</v>
      </c>
      <c r="G16" s="252">
        <f>G6-SUM(G7:G15)</f>
        <v>13718</v>
      </c>
      <c r="H16" s="260">
        <f t="shared" si="3"/>
        <v>1.0956309196455849</v>
      </c>
      <c r="I16" s="259">
        <f t="shared" si="4"/>
        <v>7172</v>
      </c>
      <c r="J16" s="258">
        <f t="shared" si="5"/>
        <v>2.6962166879263817E-2</v>
      </c>
      <c r="K16" s="252">
        <f>K6-SUM(K7:K15)</f>
        <v>13546</v>
      </c>
      <c r="L16" s="260">
        <f t="shared" si="6"/>
        <v>-1.2538270884968616E-2</v>
      </c>
      <c r="M16" s="259">
        <f t="shared" si="7"/>
        <v>-172</v>
      </c>
      <c r="N16" s="258">
        <f t="shared" si="8"/>
        <v>2.5418973971165808E-2</v>
      </c>
      <c r="O16" s="252">
        <f>O6-SUM(O7:O15)</f>
        <v>15765</v>
      </c>
      <c r="P16" s="260">
        <f t="shared" si="9"/>
        <v>0.16381219548206105</v>
      </c>
      <c r="Q16" s="259">
        <f t="shared" si="10"/>
        <v>2219</v>
      </c>
      <c r="R16" s="260">
        <f t="shared" si="1"/>
        <v>-0.12673793829280455</v>
      </c>
      <c r="S16" s="259">
        <f t="shared" si="2"/>
        <v>-2288</v>
      </c>
      <c r="T16" s="258">
        <f t="shared" si="11"/>
        <v>2.8686846630455551E-2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FE86-96C9-43F2-BBB5-A0CACA777A64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264</v>
      </c>
      <c r="D5" s="241" t="s">
        <v>265</v>
      </c>
      <c r="E5" s="241" t="s">
        <v>271</v>
      </c>
      <c r="F5" s="242" t="str">
        <f>CONCATENATE("%/s total Tenerife ",RIGHT(E5,4))</f>
        <v>%/s total Tenerife 2021</v>
      </c>
      <c r="G5" s="241" t="s">
        <v>266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267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268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363873</v>
      </c>
      <c r="D6" s="243">
        <v>179710</v>
      </c>
      <c r="E6" s="243">
        <v>365080</v>
      </c>
      <c r="F6" s="244">
        <f>E6/$E$6</f>
        <v>1</v>
      </c>
      <c r="G6" s="243">
        <v>374364</v>
      </c>
      <c r="H6" s="244">
        <f>G6/E6-1</f>
        <v>2.5430042730360425E-2</v>
      </c>
      <c r="I6" s="243">
        <f>G6-E6</f>
        <v>9284</v>
      </c>
      <c r="J6" s="244">
        <f>G6/$G$6</f>
        <v>1</v>
      </c>
      <c r="K6" s="243">
        <v>380988</v>
      </c>
      <c r="L6" s="244">
        <f>K6/G6-1</f>
        <v>1.7694009039330716E-2</v>
      </c>
      <c r="M6" s="243">
        <f>K6-G6</f>
        <v>6624</v>
      </c>
      <c r="N6" s="244">
        <f>K6/$K$6</f>
        <v>1</v>
      </c>
      <c r="O6" s="243">
        <v>371208</v>
      </c>
      <c r="P6" s="244">
        <f>O6/K6-1</f>
        <v>-2.5670099845664485E-2</v>
      </c>
      <c r="Q6" s="243">
        <f>O6-K6</f>
        <v>-9780</v>
      </c>
      <c r="R6" s="244">
        <f>IFERROR(O6/C6-1,"-")</f>
        <v>2.015813209553885E-2</v>
      </c>
      <c r="S6" s="243">
        <f>O6-C6</f>
        <v>7335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102815</v>
      </c>
      <c r="D7" s="252">
        <v>52174</v>
      </c>
      <c r="E7" s="252">
        <v>117614</v>
      </c>
      <c r="F7" s="258">
        <f t="shared" ref="F7:F16" si="0">E7/$E$6</f>
        <v>0.32215952667908404</v>
      </c>
      <c r="G7" s="252">
        <v>78213</v>
      </c>
      <c r="H7" s="260">
        <f>G7/E7-1</f>
        <v>-0.33500263574064315</v>
      </c>
      <c r="I7" s="259">
        <f>G7-E7</f>
        <v>-39401</v>
      </c>
      <c r="J7" s="258">
        <f>G7/$G$6</f>
        <v>0.2089223322755393</v>
      </c>
      <c r="K7" s="252">
        <v>68547</v>
      </c>
      <c r="L7" s="260">
        <f>K7/G7-1</f>
        <v>-0.12358559318783324</v>
      </c>
      <c r="M7" s="259">
        <f>K7-G7</f>
        <v>-9666</v>
      </c>
      <c r="N7" s="258">
        <f>K7/$K$6</f>
        <v>0.17991905256858484</v>
      </c>
      <c r="O7" s="252">
        <v>54723</v>
      </c>
      <c r="P7" s="260">
        <f>O7/K7-1</f>
        <v>-0.20167184559499318</v>
      </c>
      <c r="Q7" s="259">
        <f>O7-K7</f>
        <v>-13824</v>
      </c>
      <c r="R7" s="260">
        <f t="shared" ref="R7:R16" si="1">IFERROR(O7/C7-1,"-")</f>
        <v>-0.46775275981131159</v>
      </c>
      <c r="S7" s="259">
        <f t="shared" ref="S7:S16" si="2">O7-C7</f>
        <v>-48092</v>
      </c>
      <c r="T7" s="258">
        <f>O7/$O$6</f>
        <v>0.14741869787289066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45528</v>
      </c>
      <c r="D8" s="252">
        <v>20552</v>
      </c>
      <c r="E8" s="252">
        <v>38712</v>
      </c>
      <c r="F8" s="258">
        <f t="shared" si="0"/>
        <v>0.10603703297907308</v>
      </c>
      <c r="G8" s="252">
        <v>44470</v>
      </c>
      <c r="H8" s="260">
        <f t="shared" ref="H8:H16" si="3">G8/E8-1</f>
        <v>0.14873940896879523</v>
      </c>
      <c r="I8" s="259">
        <f t="shared" ref="I8:I16" si="4">G8-E8</f>
        <v>5758</v>
      </c>
      <c r="J8" s="258">
        <f t="shared" ref="J8:J16" si="5">G8/$G$6</f>
        <v>0.11878813133741492</v>
      </c>
      <c r="K8" s="252">
        <v>46357</v>
      </c>
      <c r="L8" s="260">
        <f t="shared" ref="L8:L16" si="6">K8/G8-1</f>
        <v>4.2433100966944082E-2</v>
      </c>
      <c r="M8" s="259">
        <f t="shared" ref="M8:M16" si="7">K8-G8</f>
        <v>1887</v>
      </c>
      <c r="N8" s="258">
        <f t="shared" ref="N8:N16" si="8">K8/$K$6</f>
        <v>0.12167574831753231</v>
      </c>
      <c r="O8" s="252">
        <v>45451</v>
      </c>
      <c r="P8" s="260">
        <f t="shared" ref="P8:P16" si="9">O8/K8-1</f>
        <v>-1.9543973941368087E-2</v>
      </c>
      <c r="Q8" s="259">
        <f t="shared" ref="Q8:Q16" si="10">O8-K8</f>
        <v>-906</v>
      </c>
      <c r="R8" s="260">
        <f t="shared" si="1"/>
        <v>-1.691266912669076E-3</v>
      </c>
      <c r="S8" s="259">
        <f t="shared" si="2"/>
        <v>-77</v>
      </c>
      <c r="T8" s="258">
        <f t="shared" ref="T8:T16" si="11">O8/$O$6</f>
        <v>0.12244078791405358</v>
      </c>
      <c r="V8" s="29"/>
      <c r="W8" s="79"/>
      <c r="AE8" s="1"/>
    </row>
    <row r="9" spans="1:31" s="4" customFormat="1" x14ac:dyDescent="0.25">
      <c r="B9" s="235" t="s">
        <v>46</v>
      </c>
      <c r="C9" s="252">
        <v>5254</v>
      </c>
      <c r="D9" s="252">
        <v>1592</v>
      </c>
      <c r="E9" s="252">
        <v>2335</v>
      </c>
      <c r="F9" s="253">
        <f t="shared" si="0"/>
        <v>6.3958584419853181E-3</v>
      </c>
      <c r="G9" s="252">
        <v>2591</v>
      </c>
      <c r="H9" s="264">
        <f t="shared" si="3"/>
        <v>0.10963597430406846</v>
      </c>
      <c r="I9" s="255">
        <f t="shared" si="4"/>
        <v>256</v>
      </c>
      <c r="J9" s="253">
        <f t="shared" si="5"/>
        <v>6.9210714705473814E-3</v>
      </c>
      <c r="K9" s="252">
        <v>12921</v>
      </c>
      <c r="L9" s="260">
        <f t="shared" si="6"/>
        <v>3.9868776534156698</v>
      </c>
      <c r="M9" s="259">
        <f t="shared" si="7"/>
        <v>10330</v>
      </c>
      <c r="N9" s="258">
        <f t="shared" si="8"/>
        <v>3.3914453998551135E-2</v>
      </c>
      <c r="O9" s="252">
        <v>6705</v>
      </c>
      <c r="P9" s="260">
        <f t="shared" si="9"/>
        <v>-0.48107731599721382</v>
      </c>
      <c r="Q9" s="259">
        <f t="shared" si="10"/>
        <v>-6216</v>
      </c>
      <c r="R9" s="260">
        <f t="shared" si="1"/>
        <v>0.27617053673391712</v>
      </c>
      <c r="S9" s="259">
        <f t="shared" si="2"/>
        <v>1451</v>
      </c>
      <c r="T9" s="258">
        <f t="shared" si="11"/>
        <v>1.8062649511863968E-2</v>
      </c>
      <c r="V9" s="29"/>
      <c r="W9" s="79"/>
      <c r="AE9" s="1"/>
    </row>
    <row r="10" spans="1:31" s="4" customFormat="1" x14ac:dyDescent="0.25">
      <c r="B10" s="235" t="s">
        <v>48</v>
      </c>
      <c r="C10" s="252">
        <v>62661</v>
      </c>
      <c r="D10" s="252">
        <v>20676</v>
      </c>
      <c r="E10" s="252">
        <v>56045</v>
      </c>
      <c r="F10" s="258">
        <f t="shared" si="0"/>
        <v>0.15351429823600307</v>
      </c>
      <c r="G10" s="252">
        <v>86680</v>
      </c>
      <c r="H10" s="260">
        <f t="shared" si="3"/>
        <v>0.54661432777232588</v>
      </c>
      <c r="I10" s="259">
        <f t="shared" si="4"/>
        <v>30635</v>
      </c>
      <c r="J10" s="258">
        <f t="shared" si="5"/>
        <v>0.23153935741684564</v>
      </c>
      <c r="K10" s="252">
        <v>82735</v>
      </c>
      <c r="L10" s="260">
        <f t="shared" si="6"/>
        <v>-4.5512228887863437E-2</v>
      </c>
      <c r="M10" s="259">
        <f t="shared" si="7"/>
        <v>-3945</v>
      </c>
      <c r="N10" s="258">
        <f t="shared" si="8"/>
        <v>0.21715907062689638</v>
      </c>
      <c r="O10" s="252">
        <v>94416</v>
      </c>
      <c r="P10" s="260">
        <f t="shared" si="9"/>
        <v>0.14118571342237263</v>
      </c>
      <c r="Q10" s="259">
        <f t="shared" si="10"/>
        <v>11681</v>
      </c>
      <c r="R10" s="260">
        <f t="shared" si="1"/>
        <v>0.50677454876238803</v>
      </c>
      <c r="S10" s="259">
        <f t="shared" si="2"/>
        <v>31755</v>
      </c>
      <c r="T10" s="258">
        <f>O10/$O$6</f>
        <v>0.25434796663865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10469</v>
      </c>
      <c r="D11" s="252">
        <v>2599</v>
      </c>
      <c r="E11" s="252">
        <v>22225</v>
      </c>
      <c r="F11" s="253">
        <f t="shared" si="0"/>
        <v>6.0877068039881667E-2</v>
      </c>
      <c r="G11" s="252">
        <v>14941</v>
      </c>
      <c r="H11" s="264">
        <f t="shared" si="3"/>
        <v>-0.32773903262092241</v>
      </c>
      <c r="I11" s="255">
        <f t="shared" si="4"/>
        <v>-7284</v>
      </c>
      <c r="J11" s="253">
        <f t="shared" si="5"/>
        <v>3.991035462811595E-2</v>
      </c>
      <c r="K11" s="252">
        <v>18268</v>
      </c>
      <c r="L11" s="260">
        <f t="shared" si="6"/>
        <v>0.22267585837628001</v>
      </c>
      <c r="M11" s="259">
        <f t="shared" si="7"/>
        <v>3327</v>
      </c>
      <c r="N11" s="258">
        <f t="shared" si="8"/>
        <v>4.7949016766932293E-2</v>
      </c>
      <c r="O11" s="252">
        <v>14687</v>
      </c>
      <c r="P11" s="260">
        <f t="shared" si="9"/>
        <v>-0.19602583753010727</v>
      </c>
      <c r="Q11" s="259">
        <f t="shared" si="10"/>
        <v>-3581</v>
      </c>
      <c r="R11" s="260">
        <f t="shared" si="1"/>
        <v>0.40290381125226871</v>
      </c>
      <c r="S11" s="259">
        <f t="shared" si="2"/>
        <v>4218</v>
      </c>
      <c r="T11" s="258">
        <f t="shared" si="11"/>
        <v>3.9565418848731708E-2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49932</v>
      </c>
      <c r="D12" s="252">
        <v>19485</v>
      </c>
      <c r="E12" s="252">
        <v>41503</v>
      </c>
      <c r="F12" s="258">
        <f t="shared" si="0"/>
        <v>0.11368193272707351</v>
      </c>
      <c r="G12" s="252">
        <v>57305</v>
      </c>
      <c r="H12" s="260">
        <f t="shared" si="3"/>
        <v>0.38074356070645488</v>
      </c>
      <c r="I12" s="259">
        <f t="shared" si="4"/>
        <v>15802</v>
      </c>
      <c r="J12" s="258">
        <f t="shared" si="5"/>
        <v>0.15307294504813498</v>
      </c>
      <c r="K12" s="252">
        <v>55716</v>
      </c>
      <c r="L12" s="260">
        <f t="shared" si="6"/>
        <v>-2.7728819474740374E-2</v>
      </c>
      <c r="M12" s="259">
        <f t="shared" si="7"/>
        <v>-1589</v>
      </c>
      <c r="N12" s="258">
        <f t="shared" si="8"/>
        <v>0.14624082648272388</v>
      </c>
      <c r="O12" s="252">
        <v>62457</v>
      </c>
      <c r="P12" s="260">
        <f t="shared" si="9"/>
        <v>0.12098858496661635</v>
      </c>
      <c r="Q12" s="259">
        <f t="shared" si="10"/>
        <v>6741</v>
      </c>
      <c r="R12" s="260">
        <f t="shared" si="1"/>
        <v>0.25084114395577983</v>
      </c>
      <c r="S12" s="259">
        <f t="shared" si="2"/>
        <v>12525</v>
      </c>
      <c r="T12" s="258">
        <f t="shared" si="11"/>
        <v>0.16825337815995345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14577</v>
      </c>
      <c r="D13" s="252">
        <v>6489</v>
      </c>
      <c r="E13" s="252">
        <v>8211</v>
      </c>
      <c r="F13" s="253">
        <f t="shared" si="0"/>
        <v>2.2490960885285415E-2</v>
      </c>
      <c r="G13" s="252">
        <v>12915</v>
      </c>
      <c r="H13" s="264">
        <f t="shared" si="3"/>
        <v>0.57289002557544766</v>
      </c>
      <c r="I13" s="255">
        <f t="shared" si="4"/>
        <v>4704</v>
      </c>
      <c r="J13" s="253">
        <f t="shared" si="5"/>
        <v>3.449850947206462E-2</v>
      </c>
      <c r="K13" s="252">
        <v>10196</v>
      </c>
      <c r="L13" s="260">
        <f t="shared" si="6"/>
        <v>-0.21053039101819593</v>
      </c>
      <c r="M13" s="259">
        <f t="shared" si="7"/>
        <v>-2719</v>
      </c>
      <c r="N13" s="258">
        <f t="shared" si="8"/>
        <v>2.6761997753210073E-2</v>
      </c>
      <c r="O13" s="252">
        <v>9167</v>
      </c>
      <c r="P13" s="260">
        <f t="shared" si="9"/>
        <v>-0.10092193016869355</v>
      </c>
      <c r="Q13" s="259">
        <f t="shared" si="10"/>
        <v>-1029</v>
      </c>
      <c r="R13" s="260">
        <f t="shared" si="1"/>
        <v>-0.37113260616038968</v>
      </c>
      <c r="S13" s="259">
        <f t="shared" si="2"/>
        <v>-5410</v>
      </c>
      <c r="T13" s="258">
        <f t="shared" si="11"/>
        <v>2.469504967565354E-2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23016</v>
      </c>
      <c r="D14" s="252">
        <v>13319</v>
      </c>
      <c r="E14" s="252">
        <v>31931</v>
      </c>
      <c r="F14" s="258">
        <f t="shared" si="0"/>
        <v>8.7463021803440344E-2</v>
      </c>
      <c r="G14" s="252">
        <v>18308</v>
      </c>
      <c r="H14" s="260">
        <f t="shared" si="3"/>
        <v>-0.42663868967461083</v>
      </c>
      <c r="I14" s="259">
        <f t="shared" si="4"/>
        <v>-13623</v>
      </c>
      <c r="J14" s="258">
        <f t="shared" si="5"/>
        <v>4.8904274983705698E-2</v>
      </c>
      <c r="K14" s="252">
        <v>19153</v>
      </c>
      <c r="L14" s="260">
        <f t="shared" si="6"/>
        <v>4.615468647585752E-2</v>
      </c>
      <c r="M14" s="259">
        <f t="shared" si="7"/>
        <v>845</v>
      </c>
      <c r="N14" s="258">
        <f t="shared" si="8"/>
        <v>5.0271924575052231E-2</v>
      </c>
      <c r="O14" s="252">
        <v>17562</v>
      </c>
      <c r="P14" s="260">
        <f t="shared" si="9"/>
        <v>-8.3067926695556848E-2</v>
      </c>
      <c r="Q14" s="259">
        <f t="shared" si="10"/>
        <v>-1591</v>
      </c>
      <c r="R14" s="260">
        <f t="shared" si="1"/>
        <v>-0.23696558915537014</v>
      </c>
      <c r="S14" s="259">
        <f t="shared" si="2"/>
        <v>-5454</v>
      </c>
      <c r="T14" s="258">
        <f t="shared" si="11"/>
        <v>4.7310402793043251E-2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20759</v>
      </c>
      <c r="D15" s="252">
        <v>7189</v>
      </c>
      <c r="E15" s="252">
        <v>20370</v>
      </c>
      <c r="F15" s="253">
        <f t="shared" si="0"/>
        <v>5.5795989920017532E-2</v>
      </c>
      <c r="G15" s="252">
        <v>23072</v>
      </c>
      <c r="H15" s="264">
        <f t="shared" si="3"/>
        <v>0.13264604810996561</v>
      </c>
      <c r="I15" s="255">
        <f t="shared" si="4"/>
        <v>2702</v>
      </c>
      <c r="J15" s="253">
        <f t="shared" si="5"/>
        <v>6.1629857571775061E-2</v>
      </c>
      <c r="K15" s="252">
        <v>28586</v>
      </c>
      <c r="L15" s="260">
        <f t="shared" si="6"/>
        <v>0.23899098474341196</v>
      </c>
      <c r="M15" s="259">
        <f t="shared" si="7"/>
        <v>5514</v>
      </c>
      <c r="N15" s="258">
        <f t="shared" si="8"/>
        <v>7.5031234579566813E-2</v>
      </c>
      <c r="O15" s="252">
        <v>33767</v>
      </c>
      <c r="P15" s="260">
        <f t="shared" si="9"/>
        <v>0.1812425662911914</v>
      </c>
      <c r="Q15" s="259">
        <f t="shared" si="10"/>
        <v>5181</v>
      </c>
      <c r="R15" s="260">
        <f t="shared" si="1"/>
        <v>0.62661977937280211</v>
      </c>
      <c r="S15" s="259">
        <f t="shared" si="2"/>
        <v>13008</v>
      </c>
      <c r="T15" s="258">
        <f t="shared" si="11"/>
        <v>9.0965173164371457E-2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28862</v>
      </c>
      <c r="D16" s="252">
        <f>D6-SUM(D7:D15)</f>
        <v>35635</v>
      </c>
      <c r="E16" s="252">
        <f>E6-SUM(E7:E15)</f>
        <v>26134</v>
      </c>
      <c r="F16" s="258">
        <f t="shared" si="0"/>
        <v>7.1584310288156025E-2</v>
      </c>
      <c r="G16" s="252">
        <f>G6-SUM(G7:G15)</f>
        <v>35869</v>
      </c>
      <c r="H16" s="260">
        <f t="shared" si="3"/>
        <v>0.37250325246804938</v>
      </c>
      <c r="I16" s="259">
        <f t="shared" si="4"/>
        <v>9735</v>
      </c>
      <c r="J16" s="258">
        <f t="shared" si="5"/>
        <v>9.5813165795856442E-2</v>
      </c>
      <c r="K16" s="252">
        <f>K6-SUM(K7:K15)</f>
        <v>38509</v>
      </c>
      <c r="L16" s="260">
        <f t="shared" si="6"/>
        <v>7.3601159775851022E-2</v>
      </c>
      <c r="M16" s="259">
        <f t="shared" si="7"/>
        <v>2640</v>
      </c>
      <c r="N16" s="258">
        <f t="shared" si="8"/>
        <v>0.10107667433095005</v>
      </c>
      <c r="O16" s="252">
        <f>O6-SUM(O7:O15)</f>
        <v>32273</v>
      </c>
      <c r="P16" s="260">
        <f t="shared" si="9"/>
        <v>-0.16193617076527567</v>
      </c>
      <c r="Q16" s="259">
        <f t="shared" si="10"/>
        <v>-6236</v>
      </c>
      <c r="R16" s="260">
        <f t="shared" si="1"/>
        <v>0.118183078095766</v>
      </c>
      <c r="S16" s="259">
        <f t="shared" si="2"/>
        <v>3411</v>
      </c>
      <c r="T16" s="258">
        <f t="shared" si="11"/>
        <v>8.6940475420788352E-2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9" t="s">
        <v>185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43E4-FE5C-49E7-9FAF-5E4F69A4CEF1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0DA6-B5F8-4908-AB90-1A2A30CDCC15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322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209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106138</v>
      </c>
      <c r="D8" s="116">
        <f t="shared" ref="D8:D20" si="0">C8/C9-1</f>
        <v>-0.11843318355108512</v>
      </c>
    </row>
    <row r="9" spans="1:5" x14ac:dyDescent="0.25">
      <c r="A9" s="1"/>
      <c r="B9" s="114">
        <v>2022</v>
      </c>
      <c r="C9" s="115">
        <v>120397</v>
      </c>
      <c r="D9" s="116">
        <f t="shared" si="0"/>
        <v>-4.3087050728592979E-3</v>
      </c>
    </row>
    <row r="10" spans="1:5" x14ac:dyDescent="0.25">
      <c r="A10" s="1"/>
      <c r="B10" s="114">
        <v>2021</v>
      </c>
      <c r="C10" s="115">
        <v>120918</v>
      </c>
      <c r="D10" s="116">
        <f t="shared" si="0"/>
        <v>1.4417519840067849</v>
      </c>
    </row>
    <row r="11" spans="1:5" x14ac:dyDescent="0.25">
      <c r="A11" s="1" t="s">
        <v>72</v>
      </c>
      <c r="B11" s="114">
        <v>2020</v>
      </c>
      <c r="C11" s="115">
        <v>49521</v>
      </c>
      <c r="D11" s="116">
        <f t="shared" si="0"/>
        <v>-0.54948144104803487</v>
      </c>
    </row>
    <row r="12" spans="1:5" x14ac:dyDescent="0.25">
      <c r="A12" s="1" t="s">
        <v>74</v>
      </c>
      <c r="B12" s="114">
        <v>2019</v>
      </c>
      <c r="C12" s="115">
        <v>109920</v>
      </c>
      <c r="D12" s="116">
        <f t="shared" si="0"/>
        <v>9.7761931869251306E-2</v>
      </c>
    </row>
    <row r="13" spans="1:5" x14ac:dyDescent="0.25">
      <c r="A13" s="1" t="s">
        <v>76</v>
      </c>
      <c r="B13" s="114">
        <v>2018</v>
      </c>
      <c r="C13" s="115">
        <v>100131</v>
      </c>
      <c r="D13" s="116">
        <f t="shared" si="0"/>
        <v>6.5946217642622873E-3</v>
      </c>
    </row>
    <row r="14" spans="1:5" x14ac:dyDescent="0.25">
      <c r="A14" s="1" t="s">
        <v>78</v>
      </c>
      <c r="B14" s="114">
        <v>2017</v>
      </c>
      <c r="C14" s="115">
        <v>99475</v>
      </c>
      <c r="D14" s="116">
        <f>C14/C15-1</f>
        <v>0.13697408876341566</v>
      </c>
    </row>
    <row r="15" spans="1:5" x14ac:dyDescent="0.25">
      <c r="A15" s="1" t="s">
        <v>80</v>
      </c>
      <c r="B15" s="114">
        <v>2016</v>
      </c>
      <c r="C15" s="115">
        <v>87491</v>
      </c>
      <c r="D15" s="116">
        <f>C15/C16-1</f>
        <v>-9.0624675189689197E-2</v>
      </c>
    </row>
    <row r="16" spans="1:5" x14ac:dyDescent="0.25">
      <c r="A16" s="1" t="s">
        <v>82</v>
      </c>
      <c r="B16" s="114">
        <v>2015</v>
      </c>
      <c r="C16" s="115">
        <v>96210</v>
      </c>
      <c r="D16" s="116">
        <f t="shared" si="0"/>
        <v>-9.9106691387156554E-2</v>
      </c>
    </row>
    <row r="17" spans="1:4" x14ac:dyDescent="0.25">
      <c r="A17" s="1" t="s">
        <v>84</v>
      </c>
      <c r="B17" s="114">
        <v>2014</v>
      </c>
      <c r="C17" s="115">
        <v>106794</v>
      </c>
      <c r="D17" s="116">
        <f t="shared" si="0"/>
        <v>-0.15370473096124893</v>
      </c>
    </row>
    <row r="18" spans="1:4" x14ac:dyDescent="0.25">
      <c r="A18" s="1" t="s">
        <v>86</v>
      </c>
      <c r="B18" s="114">
        <v>2013</v>
      </c>
      <c r="C18" s="115">
        <v>126190</v>
      </c>
      <c r="D18" s="116">
        <f t="shared" si="0"/>
        <v>-0.15506066368481664</v>
      </c>
    </row>
    <row r="19" spans="1:4" x14ac:dyDescent="0.25">
      <c r="A19" s="1" t="s">
        <v>88</v>
      </c>
      <c r="B19" s="114">
        <v>2012</v>
      </c>
      <c r="C19" s="115">
        <v>149348</v>
      </c>
      <c r="D19" s="116">
        <f>C19/C20-1</f>
        <v>-7.4264391398942586E-2</v>
      </c>
    </row>
    <row r="20" spans="1:4" x14ac:dyDescent="0.25">
      <c r="A20" s="1" t="s">
        <v>90</v>
      </c>
      <c r="B20" s="114">
        <v>2011</v>
      </c>
      <c r="C20" s="115">
        <v>161329</v>
      </c>
      <c r="D20" s="116">
        <f t="shared" si="0"/>
        <v>-0.11433606359384263</v>
      </c>
    </row>
    <row r="21" spans="1:4" x14ac:dyDescent="0.25">
      <c r="A21" s="1" t="s">
        <v>92</v>
      </c>
      <c r="B21" s="114">
        <v>2010</v>
      </c>
      <c r="C21" s="115">
        <v>182156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0BC9-6D96-4427-BC24-3AB56FE7CA2D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323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210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75374</v>
      </c>
      <c r="D8" s="116">
        <f t="shared" ref="D8:D20" si="0">C8/C9-1</f>
        <v>-0.13174597689232936</v>
      </c>
    </row>
    <row r="9" spans="1:5" x14ac:dyDescent="0.25">
      <c r="A9" s="1"/>
      <c r="B9" s="114">
        <v>2022</v>
      </c>
      <c r="C9" s="115">
        <v>86811</v>
      </c>
      <c r="D9" s="116">
        <f t="shared" si="0"/>
        <v>-0.31464639287575202</v>
      </c>
    </row>
    <row r="10" spans="1:5" x14ac:dyDescent="0.25">
      <c r="A10" s="1"/>
      <c r="B10" s="114">
        <v>2021</v>
      </c>
      <c r="C10" s="115">
        <v>126666</v>
      </c>
      <c r="D10" s="116">
        <f t="shared" si="0"/>
        <v>0.84978678661136753</v>
      </c>
    </row>
    <row r="11" spans="1:5" x14ac:dyDescent="0.25">
      <c r="A11" s="1" t="s">
        <v>72</v>
      </c>
      <c r="B11" s="114">
        <v>2020</v>
      </c>
      <c r="C11" s="115">
        <v>68476</v>
      </c>
      <c r="D11" s="116">
        <f t="shared" si="0"/>
        <v>-0.39437678544579757</v>
      </c>
    </row>
    <row r="12" spans="1:5" x14ac:dyDescent="0.25">
      <c r="A12" s="1" t="s">
        <v>74</v>
      </c>
      <c r="B12" s="114">
        <v>2019</v>
      </c>
      <c r="C12" s="115">
        <v>113067</v>
      </c>
      <c r="D12" s="116">
        <f t="shared" si="0"/>
        <v>0.26069843676828053</v>
      </c>
    </row>
    <row r="13" spans="1:5" x14ac:dyDescent="0.25">
      <c r="A13" s="1" t="s">
        <v>76</v>
      </c>
      <c r="B13" s="114">
        <v>2018</v>
      </c>
      <c r="C13" s="115">
        <v>89686</v>
      </c>
      <c r="D13" s="116">
        <f t="shared" si="0"/>
        <v>0.39852484835253943</v>
      </c>
    </row>
    <row r="14" spans="1:5" x14ac:dyDescent="0.25">
      <c r="A14" s="1" t="s">
        <v>78</v>
      </c>
      <c r="B14" s="114">
        <v>2017</v>
      </c>
      <c r="C14" s="115">
        <v>64129</v>
      </c>
      <c r="D14" s="116">
        <f>C14/C15-1</f>
        <v>-0.16968990742539003</v>
      </c>
    </row>
    <row r="15" spans="1:5" x14ac:dyDescent="0.25">
      <c r="A15" s="1" t="s">
        <v>80</v>
      </c>
      <c r="B15" s="114">
        <v>2016</v>
      </c>
      <c r="C15" s="115">
        <v>77235</v>
      </c>
      <c r="D15" s="116">
        <f>C15/C16-1</f>
        <v>-8.8769334229993224E-2</v>
      </c>
    </row>
    <row r="16" spans="1:5" x14ac:dyDescent="0.25">
      <c r="A16" s="1" t="s">
        <v>82</v>
      </c>
      <c r="B16" s="114">
        <v>2015</v>
      </c>
      <c r="C16" s="115">
        <v>84759</v>
      </c>
      <c r="D16" s="116">
        <f t="shared" si="0"/>
        <v>-0.16893978762415551</v>
      </c>
    </row>
    <row r="17" spans="1:4" x14ac:dyDescent="0.25">
      <c r="A17" s="1" t="s">
        <v>84</v>
      </c>
      <c r="B17" s="114">
        <v>2014</v>
      </c>
      <c r="C17" s="115">
        <v>101989</v>
      </c>
      <c r="D17" s="116">
        <f t="shared" si="0"/>
        <v>0.18318077935938937</v>
      </c>
    </row>
    <row r="18" spans="1:4" x14ac:dyDescent="0.25">
      <c r="A18" s="1" t="s">
        <v>86</v>
      </c>
      <c r="B18" s="114">
        <v>2013</v>
      </c>
      <c r="C18" s="115">
        <v>86199</v>
      </c>
      <c r="D18" s="116">
        <f t="shared" si="0"/>
        <v>-5.765635761372212E-2</v>
      </c>
    </row>
    <row r="19" spans="1:4" x14ac:dyDescent="0.25">
      <c r="A19" s="1" t="s">
        <v>88</v>
      </c>
      <c r="B19" s="114">
        <v>2012</v>
      </c>
      <c r="C19" s="115">
        <v>91473</v>
      </c>
      <c r="D19" s="116">
        <f>C19/C20-1</f>
        <v>-9.0011042468737923E-2</v>
      </c>
    </row>
    <row r="20" spans="1:4" x14ac:dyDescent="0.25">
      <c r="A20" s="1" t="s">
        <v>90</v>
      </c>
      <c r="B20" s="114">
        <v>2011</v>
      </c>
      <c r="C20" s="115">
        <v>100521</v>
      </c>
      <c r="D20" s="116">
        <f t="shared" si="0"/>
        <v>-0.26263167160588008</v>
      </c>
    </row>
    <row r="21" spans="1:4" x14ac:dyDescent="0.25">
      <c r="A21" s="1" t="s">
        <v>92</v>
      </c>
      <c r="B21" s="114">
        <v>2010</v>
      </c>
      <c r="C21" s="115">
        <v>136324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EFCE8-397C-40E1-A5B1-2D9F566F22F0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39981848-B8FB-47E6-9FDB-E7DDB9842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E8B587-DF51-4433-9F20-01370980D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2024-12-10T09:16:15Z</dcterms:created>
  <dcterms:modified xsi:type="dcterms:W3CDTF">2024-12-10T14:32:36Z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